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svg" ContentType="image/svg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tables/table1.xml" ContentType="application/vnd.openxmlformats-officedocument.spreadsheetml.tab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omments2.xml" ContentType="application/vnd.openxmlformats-officedocument.spreadsheetml.comments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46bd5f4ab121fd13/Desktop/4C/NYK/OUTROS/"/>
    </mc:Choice>
  </mc:AlternateContent>
  <xr:revisionPtr revIDLastSave="394" documentId="8_{BCBFAAAA-D5FC-4DFC-B32F-D6C7F2B02343}" xr6:coauthVersionLast="47" xr6:coauthVersionMax="47" xr10:uidLastSave="{FDD13CD3-2CAE-4516-A797-5713E4235B77}"/>
  <bookViews>
    <workbookView xWindow="-120" yWindow="-120" windowWidth="20730" windowHeight="11040" tabRatio="900" firstSheet="1" activeTab="11" xr2:uid="{00000000-000D-0000-FFFF-FFFF00000000}"/>
  </bookViews>
  <sheets>
    <sheet name="OP_Formula_Break_down" sheetId="8" state="hidden" r:id="rId1"/>
    <sheet name="User Guide" sheetId="22" r:id="rId2"/>
    <sheet name="Settings" sheetId="21" state="hidden" r:id="rId3"/>
    <sheet name="Ship_Particulars" sheetId="11" r:id="rId4"/>
    <sheet name="Registry_Ports" sheetId="18" r:id="rId5"/>
    <sheet name="BASE_TOM" sheetId="19" r:id="rId6"/>
    <sheet name="BASE_TOM_MIRRORING" sheetId="23" state="hidden" r:id="rId7"/>
    <sheet name="BKG B DADOS" sheetId="2" r:id="rId8"/>
    <sheet name="BKG FORMULAS" sheetId="6" r:id="rId9"/>
    <sheet name="Registry" sheetId="16" r:id="rId10"/>
    <sheet name="VOY Params" sheetId="17" r:id="rId11"/>
    <sheet name="WORKING SCHEDULE" sheetId="1" r:id="rId12"/>
    <sheet name="LASHING CALC." sheetId="5" r:id="rId13"/>
    <sheet name="LASHING CALC. RESULTS" sheetId="13" r:id="rId14"/>
  </sheets>
  <definedNames>
    <definedName name="_xlnm._FilterDatabase" localSheetId="7" hidden="1">'BKG B DADOS'!$A$1:$BG$290</definedName>
    <definedName name="_xlnm._FilterDatabase" localSheetId="8" hidden="1">'BKG FORMULAS'!$B$3:$T$2500</definedName>
    <definedName name="_xlnm._FilterDatabase" localSheetId="12" hidden="1">'LASHING CALC.'!$B$14:$T$876</definedName>
    <definedName name="_xlnm._FilterDatabase" localSheetId="11" hidden="1">'WORKING SCHEDULE'!$A$8:$R$115</definedName>
    <definedName name="_xlnm.Print_Area" localSheetId="12">'LASHING CALC.'!$B$1:$T$414</definedName>
    <definedName name="_xlnm.Print_Area" localSheetId="13">'LASHING CALC. RESULTS'!$A$1:$U$28</definedName>
    <definedName name="_xlnm.Print_Area" localSheetId="10">'VOY Params'!$A$1:$S$66</definedName>
    <definedName name="_xlnm.Print_Area" localSheetId="11">'WORKING SCHEDULE'!$A$1:$Q$116</definedName>
    <definedName name="_xlnm.Print_Titles" localSheetId="12">'LASHING CALC.'!$14:$14</definedName>
    <definedName name="_xlnm.Print_Titles" localSheetId="11">'WORKING SCHEDULE'!$8:$8</definedName>
    <definedName name="SHIPPE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54" i="17" l="1" a="1"/>
  <c r="E54" i="17" s="1"/>
  <c r="E37" i="17" a="1"/>
  <c r="E37" i="17" s="1"/>
  <c r="K27" i="21"/>
  <c r="K35" i="21"/>
  <c r="K34" i="21"/>
  <c r="K33" i="21"/>
  <c r="K32" i="21"/>
  <c r="K31" i="21"/>
  <c r="K30" i="21"/>
  <c r="K29" i="21"/>
  <c r="K28" i="21"/>
  <c r="F30" i="17" l="1"/>
  <c r="F28" i="17"/>
  <c r="F26" i="17"/>
  <c r="F24" i="17"/>
  <c r="F22" i="17"/>
  <c r="F20" i="17"/>
  <c r="F18" i="17"/>
  <c r="F16" i="17"/>
  <c r="F14" i="17"/>
  <c r="F12" i="17"/>
  <c r="S30" i="17"/>
  <c r="S28" i="17"/>
  <c r="S26" i="17"/>
  <c r="S24" i="17"/>
  <c r="S22" i="17"/>
  <c r="S20" i="17"/>
  <c r="S16" i="17"/>
  <c r="S14" i="17"/>
  <c r="S12" i="17"/>
  <c r="S18" i="17"/>
  <c r="B3" i="23" a="1"/>
  <c r="B3" i="23" s="1"/>
  <c r="B4" i="23" a="1"/>
  <c r="B4" i="23" s="1"/>
  <c r="B5" i="23" a="1"/>
  <c r="B5" i="23" s="1"/>
  <c r="B6" i="23" a="1"/>
  <c r="B6" i="23" s="1"/>
  <c r="B7" i="23" a="1"/>
  <c r="B7" i="23" s="1"/>
  <c r="B8" i="23" a="1"/>
  <c r="B8" i="23" s="1"/>
  <c r="B9" i="23" a="1"/>
  <c r="B9" i="23" s="1"/>
  <c r="B10" i="23" a="1"/>
  <c r="B10" i="23" s="1"/>
  <c r="B11" i="23" a="1"/>
  <c r="B11" i="23" s="1"/>
  <c r="B12" i="23" a="1"/>
  <c r="B12" i="23" s="1"/>
  <c r="B13" i="23" a="1"/>
  <c r="B13" i="23" s="1"/>
  <c r="B14" i="23" a="1"/>
  <c r="B14" i="23" s="1"/>
  <c r="B15" i="23" a="1"/>
  <c r="B15" i="23" s="1"/>
  <c r="B16" i="23" a="1"/>
  <c r="B16" i="23" s="1"/>
  <c r="B17" i="23" a="1"/>
  <c r="B17" i="23" s="1"/>
  <c r="B18" i="23" a="1"/>
  <c r="B18" i="23" s="1"/>
  <c r="B19" i="23" a="1"/>
  <c r="B19" i="23" s="1"/>
  <c r="B20" i="23" a="1"/>
  <c r="B20" i="23" s="1"/>
  <c r="B21" i="23" a="1"/>
  <c r="B21" i="23" s="1"/>
  <c r="B22" i="23" a="1"/>
  <c r="B22" i="23" s="1"/>
  <c r="B23" i="23" a="1"/>
  <c r="B23" i="23" s="1"/>
  <c r="B24" i="23" a="1"/>
  <c r="B24" i="23" s="1"/>
  <c r="B25" i="23" a="1"/>
  <c r="B25" i="23" s="1"/>
  <c r="B26" i="23" a="1"/>
  <c r="B26" i="23" s="1"/>
  <c r="B27" i="23" a="1"/>
  <c r="B27" i="23" s="1"/>
  <c r="B28" i="23" a="1"/>
  <c r="B28" i="23" s="1"/>
  <c r="B29" i="23" a="1"/>
  <c r="B29" i="23" s="1"/>
  <c r="B30" i="23" a="1"/>
  <c r="B30" i="23" s="1"/>
  <c r="B31" i="23" a="1"/>
  <c r="B31" i="23" s="1"/>
  <c r="B32" i="23" a="1"/>
  <c r="B32" i="23" s="1"/>
  <c r="B33" i="23" a="1"/>
  <c r="B33" i="23" s="1"/>
  <c r="B34" i="23" a="1"/>
  <c r="B34" i="23" s="1"/>
  <c r="B35" i="23" a="1"/>
  <c r="B35" i="23" s="1"/>
  <c r="B36" i="23" a="1"/>
  <c r="B36" i="23" s="1"/>
  <c r="B37" i="23" a="1"/>
  <c r="B37" i="23" s="1"/>
  <c r="B38" i="23" a="1"/>
  <c r="B38" i="23" s="1"/>
  <c r="B39" i="23" a="1"/>
  <c r="B39" i="23" s="1"/>
  <c r="B40" i="23" a="1"/>
  <c r="B40" i="23" s="1"/>
  <c r="B41" i="23" a="1"/>
  <c r="B41" i="23" s="1"/>
  <c r="B42" i="23" a="1"/>
  <c r="B42" i="23" s="1"/>
  <c r="B43" i="23" a="1"/>
  <c r="B43" i="23" s="1"/>
  <c r="B44" i="23" a="1"/>
  <c r="B44" i="23" s="1"/>
  <c r="B45" i="23" a="1"/>
  <c r="B45" i="23" s="1"/>
  <c r="B46" i="23" a="1"/>
  <c r="B46" i="23" s="1"/>
  <c r="B47" i="23" a="1"/>
  <c r="B47" i="23" s="1"/>
  <c r="B48" i="23" a="1"/>
  <c r="B48" i="23" s="1"/>
  <c r="B49" i="23" a="1"/>
  <c r="B49" i="23" s="1"/>
  <c r="B50" i="23" a="1"/>
  <c r="B50" i="23" s="1"/>
  <c r="B51" i="23" a="1"/>
  <c r="B51" i="23" s="1"/>
  <c r="B52" i="23" a="1"/>
  <c r="B52" i="23" s="1"/>
  <c r="B53" i="23" a="1"/>
  <c r="B53" i="23" s="1"/>
  <c r="B54" i="23" a="1"/>
  <c r="B54" i="23" s="1"/>
  <c r="B55" i="23" a="1"/>
  <c r="B55" i="23" s="1"/>
  <c r="B56" i="23" a="1"/>
  <c r="B56" i="23" s="1"/>
  <c r="B57" i="23" a="1"/>
  <c r="B57" i="23" s="1"/>
  <c r="B58" i="23" a="1"/>
  <c r="B58" i="23" s="1"/>
  <c r="B59" i="23" a="1"/>
  <c r="B59" i="23" s="1"/>
  <c r="B60" i="23" a="1"/>
  <c r="B60" i="23" s="1"/>
  <c r="B61" i="23" a="1"/>
  <c r="B61" i="23" s="1"/>
  <c r="B62" i="23" a="1"/>
  <c r="B62" i="23" s="1"/>
  <c r="B63" i="23" a="1"/>
  <c r="B63" i="23" s="1"/>
  <c r="B64" i="23" a="1"/>
  <c r="B64" i="23" s="1"/>
  <c r="B65" i="23" a="1"/>
  <c r="B65" i="23" s="1"/>
  <c r="B66" i="23" a="1"/>
  <c r="B66" i="23" s="1"/>
  <c r="B67" i="23" a="1"/>
  <c r="B67" i="23" s="1"/>
  <c r="B68" i="23" a="1"/>
  <c r="B68" i="23" s="1"/>
  <c r="B69" i="23" a="1"/>
  <c r="B69" i="23" s="1"/>
  <c r="B70" i="23" a="1"/>
  <c r="B70" i="23" s="1"/>
  <c r="B71" i="23" a="1"/>
  <c r="B71" i="23" s="1"/>
  <c r="B72" i="23" a="1"/>
  <c r="B72" i="23" s="1"/>
  <c r="B73" i="23" a="1"/>
  <c r="B73" i="23" s="1"/>
  <c r="B74" i="23" a="1"/>
  <c r="B74" i="23" s="1"/>
  <c r="B75" i="23" a="1"/>
  <c r="B75" i="23" s="1"/>
  <c r="B76" i="23" a="1"/>
  <c r="B76" i="23" s="1"/>
  <c r="B77" i="23" a="1"/>
  <c r="B77" i="23" s="1"/>
  <c r="B78" i="23" a="1"/>
  <c r="B78" i="23" s="1"/>
  <c r="B79" i="23" a="1"/>
  <c r="B79" i="23" s="1"/>
  <c r="B80" i="23" a="1"/>
  <c r="B80" i="23" s="1"/>
  <c r="B81" i="23" a="1"/>
  <c r="B81" i="23" s="1"/>
  <c r="B82" i="23" a="1"/>
  <c r="B82" i="23" s="1"/>
  <c r="B83" i="23" a="1"/>
  <c r="B83" i="23" s="1"/>
  <c r="B84" i="23" a="1"/>
  <c r="B84" i="23" s="1"/>
  <c r="B85" i="23" a="1"/>
  <c r="B85" i="23" s="1"/>
  <c r="B86" i="23" a="1"/>
  <c r="B86" i="23" s="1"/>
  <c r="B87" i="23" a="1"/>
  <c r="B87" i="23" s="1"/>
  <c r="B88" i="23" a="1"/>
  <c r="B88" i="23" s="1"/>
  <c r="B89" i="23" a="1"/>
  <c r="B89" i="23" s="1"/>
  <c r="B90" i="23" a="1"/>
  <c r="B90" i="23" s="1"/>
  <c r="B91" i="23" a="1"/>
  <c r="B91" i="23" s="1"/>
  <c r="B92" i="23" a="1"/>
  <c r="B92" i="23" s="1"/>
  <c r="B93" i="23" a="1"/>
  <c r="B93" i="23" s="1"/>
  <c r="B94" i="23" a="1"/>
  <c r="B94" i="23" s="1"/>
  <c r="B95" i="23" a="1"/>
  <c r="B95" i="23" s="1"/>
  <c r="B96" i="23" a="1"/>
  <c r="B96" i="23" s="1"/>
  <c r="B97" i="23" a="1"/>
  <c r="B97" i="23" s="1"/>
  <c r="B98" i="23" a="1"/>
  <c r="B98" i="23" s="1"/>
  <c r="B99" i="23" a="1"/>
  <c r="B99" i="23" s="1"/>
  <c r="B100" i="23" a="1"/>
  <c r="B100" i="23" s="1"/>
  <c r="B101" i="23" a="1"/>
  <c r="B101" i="23" s="1"/>
  <c r="B102" i="23" a="1"/>
  <c r="B102" i="23" s="1"/>
  <c r="B103" i="23" a="1"/>
  <c r="B103" i="23" s="1"/>
  <c r="B104" i="23" a="1"/>
  <c r="B104" i="23" s="1"/>
  <c r="B105" i="23" a="1"/>
  <c r="B105" i="23" s="1"/>
  <c r="B106" i="23" a="1"/>
  <c r="B106" i="23" s="1"/>
  <c r="B107" i="23" a="1"/>
  <c r="B107" i="23" s="1"/>
  <c r="B108" i="23" a="1"/>
  <c r="B108" i="23" s="1"/>
  <c r="B109" i="23" a="1"/>
  <c r="B109" i="23" s="1"/>
  <c r="B110" i="23" a="1"/>
  <c r="B110" i="23" s="1"/>
  <c r="B111" i="23" a="1"/>
  <c r="B111" i="23" s="1"/>
  <c r="B112" i="23" a="1"/>
  <c r="B112" i="23" s="1"/>
  <c r="B113" i="23" a="1"/>
  <c r="B113" i="23" s="1"/>
  <c r="B114" i="23" a="1"/>
  <c r="B114" i="23" s="1"/>
  <c r="B115" i="23" a="1"/>
  <c r="B115" i="23" s="1"/>
  <c r="B116" i="23" a="1"/>
  <c r="B116" i="23" s="1"/>
  <c r="B117" i="23" a="1"/>
  <c r="B117" i="23" s="1"/>
  <c r="B118" i="23" a="1"/>
  <c r="B118" i="23" s="1"/>
  <c r="B119" i="23" a="1"/>
  <c r="B119" i="23" s="1"/>
  <c r="B120" i="23" a="1"/>
  <c r="B120" i="23" s="1"/>
  <c r="B121" i="23" a="1"/>
  <c r="B121" i="23" s="1"/>
  <c r="B122" i="23" a="1"/>
  <c r="B122" i="23" s="1"/>
  <c r="B123" i="23" a="1"/>
  <c r="B123" i="23" s="1"/>
  <c r="B124" i="23" a="1"/>
  <c r="B124" i="23" s="1"/>
  <c r="B125" i="23" a="1"/>
  <c r="B125" i="23" s="1"/>
  <c r="B126" i="23" a="1"/>
  <c r="B126" i="23" s="1"/>
  <c r="B127" i="23" a="1"/>
  <c r="B127" i="23" s="1"/>
  <c r="B128" i="23" a="1"/>
  <c r="B128" i="23" s="1"/>
  <c r="B129" i="23" a="1"/>
  <c r="B129" i="23" s="1"/>
  <c r="B130" i="23" a="1"/>
  <c r="B130" i="23" s="1"/>
  <c r="B131" i="23" a="1"/>
  <c r="B131" i="23" s="1"/>
  <c r="B132" i="23" a="1"/>
  <c r="B132" i="23" s="1"/>
  <c r="B133" i="23" a="1"/>
  <c r="B133" i="23" s="1"/>
  <c r="B134" i="23" a="1"/>
  <c r="B134" i="23" s="1"/>
  <c r="B135" i="23" a="1"/>
  <c r="B135" i="23" s="1"/>
  <c r="B136" i="23" a="1"/>
  <c r="B136" i="23" s="1"/>
  <c r="B137" i="23" a="1"/>
  <c r="B137" i="23" s="1"/>
  <c r="B138" i="23" a="1"/>
  <c r="B138" i="23" s="1"/>
  <c r="B139" i="23" a="1"/>
  <c r="B139" i="23" s="1"/>
  <c r="B140" i="23" a="1"/>
  <c r="B140" i="23" s="1"/>
  <c r="B141" i="23" a="1"/>
  <c r="B141" i="23" s="1"/>
  <c r="B142" i="23" a="1"/>
  <c r="B142" i="23" s="1"/>
  <c r="B143" i="23" a="1"/>
  <c r="B143" i="23" s="1"/>
  <c r="B144" i="23" a="1"/>
  <c r="B144" i="23" s="1"/>
  <c r="B145" i="23" a="1"/>
  <c r="B145" i="23" s="1"/>
  <c r="B146" i="23" a="1"/>
  <c r="B146" i="23" s="1"/>
  <c r="B147" i="23" a="1"/>
  <c r="B147" i="23" s="1"/>
  <c r="B148" i="23" a="1"/>
  <c r="B148" i="23" s="1"/>
  <c r="B149" i="23" a="1"/>
  <c r="B149" i="23" s="1"/>
  <c r="B150" i="23" a="1"/>
  <c r="B150" i="23" s="1"/>
  <c r="B151" i="23" a="1"/>
  <c r="B151" i="23" s="1"/>
  <c r="B152" i="23" a="1"/>
  <c r="B152" i="23" s="1"/>
  <c r="B153" i="23" a="1"/>
  <c r="B153" i="23" s="1"/>
  <c r="B154" i="23" a="1"/>
  <c r="B154" i="23" s="1"/>
  <c r="B155" i="23" a="1"/>
  <c r="B155" i="23" s="1"/>
  <c r="B156" i="23" a="1"/>
  <c r="B156" i="23" s="1"/>
  <c r="B157" i="23" a="1"/>
  <c r="B157" i="23" s="1"/>
  <c r="B158" i="23" a="1"/>
  <c r="B158" i="23" s="1"/>
  <c r="B159" i="23" a="1"/>
  <c r="B159" i="23" s="1"/>
  <c r="B160" i="23" a="1"/>
  <c r="B160" i="23" s="1"/>
  <c r="B161" i="23" a="1"/>
  <c r="B161" i="23" s="1"/>
  <c r="B162" i="23" a="1"/>
  <c r="B162" i="23" s="1"/>
  <c r="B163" i="23" a="1"/>
  <c r="B163" i="23" s="1"/>
  <c r="B164" i="23" a="1"/>
  <c r="B164" i="23" s="1"/>
  <c r="B165" i="23" a="1"/>
  <c r="B165" i="23" s="1"/>
  <c r="B166" i="23" a="1"/>
  <c r="B166" i="23" s="1"/>
  <c r="B167" i="23" a="1"/>
  <c r="B167" i="23" s="1"/>
  <c r="B168" i="23" a="1"/>
  <c r="B168" i="23" s="1"/>
  <c r="B169" i="23" a="1"/>
  <c r="B169" i="23" s="1"/>
  <c r="B170" i="23" a="1"/>
  <c r="B170" i="23" s="1"/>
  <c r="B171" i="23" a="1"/>
  <c r="B171" i="23" s="1"/>
  <c r="B172" i="23" a="1"/>
  <c r="B172" i="23" s="1"/>
  <c r="B173" i="23" a="1"/>
  <c r="B173" i="23" s="1"/>
  <c r="B174" i="23" a="1"/>
  <c r="B174" i="23" s="1"/>
  <c r="B175" i="23" a="1"/>
  <c r="B175" i="23" s="1"/>
  <c r="B176" i="23" a="1"/>
  <c r="B176" i="23" s="1"/>
  <c r="B177" i="23" a="1"/>
  <c r="B177" i="23" s="1"/>
  <c r="B178" i="23" a="1"/>
  <c r="B178" i="23" s="1"/>
  <c r="B179" i="23" a="1"/>
  <c r="B179" i="23" s="1"/>
  <c r="B180" i="23" a="1"/>
  <c r="B180" i="23" s="1"/>
  <c r="B181" i="23" a="1"/>
  <c r="B181" i="23" s="1"/>
  <c r="B182" i="23" a="1"/>
  <c r="B182" i="23" s="1"/>
  <c r="B183" i="23" a="1"/>
  <c r="B183" i="23" s="1"/>
  <c r="B184" i="23" a="1"/>
  <c r="B184" i="23" s="1"/>
  <c r="B185" i="23" a="1"/>
  <c r="B185" i="23" s="1"/>
  <c r="B186" i="23" a="1"/>
  <c r="B186" i="23" s="1"/>
  <c r="B187" i="23" a="1"/>
  <c r="B187" i="23" s="1"/>
  <c r="B188" i="23" a="1"/>
  <c r="B188" i="23" s="1"/>
  <c r="B189" i="23" a="1"/>
  <c r="B189" i="23" s="1"/>
  <c r="B190" i="23" a="1"/>
  <c r="B190" i="23" s="1"/>
  <c r="B191" i="23" a="1"/>
  <c r="B191" i="23" s="1"/>
  <c r="B192" i="23" a="1"/>
  <c r="B192" i="23" s="1"/>
  <c r="B193" i="23" a="1"/>
  <c r="B193" i="23" s="1"/>
  <c r="B194" i="23" a="1"/>
  <c r="B194" i="23" s="1"/>
  <c r="B195" i="23" a="1"/>
  <c r="B195" i="23" s="1"/>
  <c r="B196" i="23" a="1"/>
  <c r="B196" i="23" s="1"/>
  <c r="B197" i="23" a="1"/>
  <c r="B197" i="23" s="1"/>
  <c r="B198" i="23" a="1"/>
  <c r="B198" i="23" s="1"/>
  <c r="B199" i="23" a="1"/>
  <c r="B199" i="23" s="1"/>
  <c r="B200" i="23" a="1"/>
  <c r="B200" i="23" s="1"/>
  <c r="B201" i="23" a="1"/>
  <c r="B201" i="23" s="1"/>
  <c r="B202" i="23" a="1"/>
  <c r="B202" i="23" s="1"/>
  <c r="B203" i="23" a="1"/>
  <c r="B203" i="23" s="1"/>
  <c r="B204" i="23" a="1"/>
  <c r="B204" i="23" s="1"/>
  <c r="B205" i="23" a="1"/>
  <c r="B205" i="23" s="1"/>
  <c r="B206" i="23" a="1"/>
  <c r="B206" i="23" s="1"/>
  <c r="B207" i="23" a="1"/>
  <c r="B207" i="23" s="1"/>
  <c r="B208" i="23" a="1"/>
  <c r="B208" i="23" s="1"/>
  <c r="B209" i="23" a="1"/>
  <c r="B209" i="23" s="1"/>
  <c r="B210" i="23" a="1"/>
  <c r="B210" i="23" s="1"/>
  <c r="B211" i="23" a="1"/>
  <c r="B211" i="23" s="1"/>
  <c r="B212" i="23" a="1"/>
  <c r="B212" i="23" s="1"/>
  <c r="B213" i="23" a="1"/>
  <c r="B213" i="23" s="1"/>
  <c r="B214" i="23" a="1"/>
  <c r="B214" i="23" s="1"/>
  <c r="B215" i="23" a="1"/>
  <c r="B215" i="23" s="1"/>
  <c r="B216" i="23" a="1"/>
  <c r="B216" i="23" s="1"/>
  <c r="B217" i="23" a="1"/>
  <c r="B217" i="23" s="1"/>
  <c r="B218" i="23" a="1"/>
  <c r="B218" i="23" s="1"/>
  <c r="B219" i="23" a="1"/>
  <c r="B219" i="23" s="1"/>
  <c r="B220" i="23" a="1"/>
  <c r="B220" i="23" s="1"/>
  <c r="B221" i="23" a="1"/>
  <c r="B221" i="23" s="1"/>
  <c r="B222" i="23" a="1"/>
  <c r="B222" i="23" s="1"/>
  <c r="B223" i="23" a="1"/>
  <c r="B223" i="23" s="1"/>
  <c r="B224" i="23" a="1"/>
  <c r="B224" i="23" s="1"/>
  <c r="B225" i="23" a="1"/>
  <c r="B225" i="23" s="1"/>
  <c r="B226" i="23" a="1"/>
  <c r="B226" i="23" s="1"/>
  <c r="B227" i="23" a="1"/>
  <c r="B227" i="23" s="1"/>
  <c r="B228" i="23" a="1"/>
  <c r="B228" i="23" s="1"/>
  <c r="B229" i="23" a="1"/>
  <c r="B229" i="23" s="1"/>
  <c r="B230" i="23" a="1"/>
  <c r="B230" i="23" s="1"/>
  <c r="B231" i="23" a="1"/>
  <c r="B231" i="23" s="1"/>
  <c r="B232" i="23" a="1"/>
  <c r="B232" i="23" s="1"/>
  <c r="B233" i="23" a="1"/>
  <c r="B233" i="23" s="1"/>
  <c r="B234" i="23" a="1"/>
  <c r="B234" i="23" s="1"/>
  <c r="B235" i="23" a="1"/>
  <c r="B235" i="23" s="1"/>
  <c r="B236" i="23" a="1"/>
  <c r="B236" i="23" s="1"/>
  <c r="B237" i="23" a="1"/>
  <c r="B237" i="23" s="1"/>
  <c r="B238" i="23" a="1"/>
  <c r="B238" i="23" s="1"/>
  <c r="B239" i="23" a="1"/>
  <c r="B239" i="23" s="1"/>
  <c r="B240" i="23" a="1"/>
  <c r="B240" i="23" s="1"/>
  <c r="B241" i="23" a="1"/>
  <c r="B241" i="23" s="1"/>
  <c r="B242" i="23" a="1"/>
  <c r="B242" i="23" s="1"/>
  <c r="B243" i="23" a="1"/>
  <c r="B243" i="23" s="1"/>
  <c r="B244" i="23" a="1"/>
  <c r="B244" i="23" s="1"/>
  <c r="B245" i="23" a="1"/>
  <c r="B245" i="23" s="1"/>
  <c r="B246" i="23" a="1"/>
  <c r="B246" i="23" s="1"/>
  <c r="B247" i="23" a="1"/>
  <c r="B247" i="23" s="1"/>
  <c r="B248" i="23" a="1"/>
  <c r="B248" i="23" s="1"/>
  <c r="B249" i="23" a="1"/>
  <c r="B249" i="23" s="1"/>
  <c r="B250" i="23" a="1"/>
  <c r="B250" i="23" s="1"/>
  <c r="B251" i="23" a="1"/>
  <c r="B251" i="23" s="1"/>
  <c r="B252" i="23" a="1"/>
  <c r="B252" i="23" s="1"/>
  <c r="B253" i="23" a="1"/>
  <c r="B253" i="23" s="1"/>
  <c r="B254" i="23" a="1"/>
  <c r="B254" i="23" s="1"/>
  <c r="B255" i="23" a="1"/>
  <c r="B255" i="23" s="1"/>
  <c r="B256" i="23" a="1"/>
  <c r="B256" i="23" s="1"/>
  <c r="B257" i="23" a="1"/>
  <c r="B257" i="23" s="1"/>
  <c r="B258" i="23" a="1"/>
  <c r="B258" i="23" s="1"/>
  <c r="B259" i="23" a="1"/>
  <c r="B259" i="23" s="1"/>
  <c r="B260" i="23" a="1"/>
  <c r="B260" i="23" s="1"/>
  <c r="B261" i="23" a="1"/>
  <c r="B261" i="23" s="1"/>
  <c r="B262" i="23" a="1"/>
  <c r="B262" i="23" s="1"/>
  <c r="B263" i="23" a="1"/>
  <c r="B263" i="23" s="1"/>
  <c r="B264" i="23" a="1"/>
  <c r="B264" i="23" s="1"/>
  <c r="B265" i="23" a="1"/>
  <c r="B265" i="23" s="1"/>
  <c r="B266" i="23" a="1"/>
  <c r="B266" i="23" s="1"/>
  <c r="B267" i="23" a="1"/>
  <c r="B267" i="23" s="1"/>
  <c r="B268" i="23" a="1"/>
  <c r="B268" i="23" s="1"/>
  <c r="B269" i="23" a="1"/>
  <c r="B269" i="23" s="1"/>
  <c r="B270" i="23" a="1"/>
  <c r="B270" i="23" s="1"/>
  <c r="B271" i="23" a="1"/>
  <c r="B271" i="23" s="1"/>
  <c r="B272" i="23" a="1"/>
  <c r="B272" i="23" s="1"/>
  <c r="B273" i="23" a="1"/>
  <c r="B273" i="23" s="1"/>
  <c r="B274" i="23" a="1"/>
  <c r="B274" i="23" s="1"/>
  <c r="B275" i="23" a="1"/>
  <c r="B275" i="23" s="1"/>
  <c r="B276" i="23" a="1"/>
  <c r="B276" i="23" s="1"/>
  <c r="B277" i="23" a="1"/>
  <c r="B277" i="23" s="1"/>
  <c r="B278" i="23" a="1"/>
  <c r="B278" i="23" s="1"/>
  <c r="B279" i="23" a="1"/>
  <c r="B279" i="23" s="1"/>
  <c r="B280" i="23" a="1"/>
  <c r="B280" i="23" s="1"/>
  <c r="B281" i="23" a="1"/>
  <c r="B281" i="23" s="1"/>
  <c r="B282" i="23" a="1"/>
  <c r="B282" i="23" s="1"/>
  <c r="B283" i="23" a="1"/>
  <c r="B283" i="23" s="1"/>
  <c r="B284" i="23" a="1"/>
  <c r="B284" i="23" s="1"/>
  <c r="B285" i="23" a="1"/>
  <c r="B285" i="23" s="1"/>
  <c r="B286" i="23" a="1"/>
  <c r="B286" i="23" s="1"/>
  <c r="B287" i="23" a="1"/>
  <c r="B287" i="23" s="1"/>
  <c r="B288" i="23" a="1"/>
  <c r="B288" i="23" s="1"/>
  <c r="B289" i="23" a="1"/>
  <c r="B289" i="23" s="1"/>
  <c r="B290" i="23" a="1"/>
  <c r="B290" i="23" s="1"/>
  <c r="B291" i="23" a="1"/>
  <c r="B291" i="23" s="1"/>
  <c r="B292" i="23" a="1"/>
  <c r="B292" i="23" s="1"/>
  <c r="B293" i="23" a="1"/>
  <c r="B293" i="23" s="1"/>
  <c r="B294" i="23" a="1"/>
  <c r="B294" i="23" s="1"/>
  <c r="B295" i="23" a="1"/>
  <c r="B295" i="23" s="1"/>
  <c r="B296" i="23" a="1"/>
  <c r="B296" i="23" s="1"/>
  <c r="B297" i="23" a="1"/>
  <c r="B297" i="23" s="1"/>
  <c r="B298" i="23" a="1"/>
  <c r="B298" i="23" s="1"/>
  <c r="B299" i="23" a="1"/>
  <c r="B299" i="23" s="1"/>
  <c r="B300" i="23" a="1"/>
  <c r="B300" i="23" s="1"/>
  <c r="B301" i="23" a="1"/>
  <c r="B301" i="23" s="1"/>
  <c r="B302" i="23" a="1"/>
  <c r="B302" i="23" s="1"/>
  <c r="B303" i="23" a="1"/>
  <c r="B303" i="23" s="1"/>
  <c r="B304" i="23" a="1"/>
  <c r="B304" i="23" s="1"/>
  <c r="B305" i="23" a="1"/>
  <c r="B305" i="23" s="1"/>
  <c r="B306" i="23" a="1"/>
  <c r="B306" i="23" s="1"/>
  <c r="B307" i="23" a="1"/>
  <c r="B307" i="23" s="1"/>
  <c r="B308" i="23" a="1"/>
  <c r="B308" i="23" s="1"/>
  <c r="B309" i="23" a="1"/>
  <c r="B309" i="23" s="1"/>
  <c r="B310" i="23" a="1"/>
  <c r="B310" i="23" s="1"/>
  <c r="B311" i="23" a="1"/>
  <c r="B311" i="23" s="1"/>
  <c r="B312" i="23" a="1"/>
  <c r="B312" i="23" s="1"/>
  <c r="B313" i="23" a="1"/>
  <c r="B313" i="23" s="1"/>
  <c r="B314" i="23" a="1"/>
  <c r="B314" i="23" s="1"/>
  <c r="B315" i="23" a="1"/>
  <c r="B315" i="23" s="1"/>
  <c r="B316" i="23" a="1"/>
  <c r="B316" i="23" s="1"/>
  <c r="B317" i="23" a="1"/>
  <c r="B317" i="23" s="1"/>
  <c r="B318" i="23" a="1"/>
  <c r="B318" i="23" s="1"/>
  <c r="B319" i="23" a="1"/>
  <c r="B319" i="23" s="1"/>
  <c r="B320" i="23" a="1"/>
  <c r="B320" i="23" s="1"/>
  <c r="B321" i="23" a="1"/>
  <c r="B321" i="23" s="1"/>
  <c r="B322" i="23" a="1"/>
  <c r="B322" i="23" s="1"/>
  <c r="B323" i="23" a="1"/>
  <c r="B323" i="23" s="1"/>
  <c r="B324" i="23" a="1"/>
  <c r="B324" i="23" s="1"/>
  <c r="B325" i="23" a="1"/>
  <c r="B325" i="23" s="1"/>
  <c r="B326" i="23" a="1"/>
  <c r="B326" i="23" s="1"/>
  <c r="B327" i="23" a="1"/>
  <c r="B327" i="23" s="1"/>
  <c r="B328" i="23" a="1"/>
  <c r="B328" i="23" s="1"/>
  <c r="B329" i="23" a="1"/>
  <c r="B329" i="23" s="1"/>
  <c r="B330" i="23" a="1"/>
  <c r="B330" i="23" s="1"/>
  <c r="B331" i="23" a="1"/>
  <c r="B331" i="23" s="1"/>
  <c r="B332" i="23" a="1"/>
  <c r="B332" i="23" s="1"/>
  <c r="B333" i="23" a="1"/>
  <c r="B333" i="23" s="1"/>
  <c r="B334" i="23" a="1"/>
  <c r="B334" i="23" s="1"/>
  <c r="B335" i="23" a="1"/>
  <c r="B335" i="23" s="1"/>
  <c r="B336" i="23" a="1"/>
  <c r="B336" i="23" s="1"/>
  <c r="B337" i="23" a="1"/>
  <c r="B337" i="23" s="1"/>
  <c r="B338" i="23" a="1"/>
  <c r="B338" i="23" s="1"/>
  <c r="B339" i="23" a="1"/>
  <c r="B339" i="23" s="1"/>
  <c r="B340" i="23" a="1"/>
  <c r="B340" i="23" s="1"/>
  <c r="B341" i="23" a="1"/>
  <c r="B341" i="23" s="1"/>
  <c r="B342" i="23" a="1"/>
  <c r="B342" i="23" s="1"/>
  <c r="B343" i="23" a="1"/>
  <c r="B343" i="23" s="1"/>
  <c r="B344" i="23" a="1"/>
  <c r="B344" i="23" s="1"/>
  <c r="B345" i="23" a="1"/>
  <c r="B345" i="23" s="1"/>
  <c r="B346" i="23" a="1"/>
  <c r="B346" i="23" s="1"/>
  <c r="B347" i="23" a="1"/>
  <c r="B347" i="23" s="1"/>
  <c r="B348" i="23" a="1"/>
  <c r="B348" i="23" s="1"/>
  <c r="B349" i="23" a="1"/>
  <c r="B349" i="23" s="1"/>
  <c r="B350" i="23" a="1"/>
  <c r="B350" i="23" s="1"/>
  <c r="B351" i="23" a="1"/>
  <c r="B351" i="23" s="1"/>
  <c r="B352" i="23" a="1"/>
  <c r="B352" i="23" s="1"/>
  <c r="B353" i="23" a="1"/>
  <c r="B353" i="23" s="1"/>
  <c r="B354" i="23" a="1"/>
  <c r="B354" i="23" s="1"/>
  <c r="B355" i="23" a="1"/>
  <c r="B355" i="23" s="1"/>
  <c r="B356" i="23" a="1"/>
  <c r="B356" i="23" s="1"/>
  <c r="B357" i="23" a="1"/>
  <c r="B357" i="23" s="1"/>
  <c r="B358" i="23" a="1"/>
  <c r="B358" i="23" s="1"/>
  <c r="B359" i="23" a="1"/>
  <c r="B359" i="23" s="1"/>
  <c r="B360" i="23" a="1"/>
  <c r="B360" i="23" s="1"/>
  <c r="B361" i="23" a="1"/>
  <c r="B361" i="23" s="1"/>
  <c r="B362" i="23" a="1"/>
  <c r="B362" i="23" s="1"/>
  <c r="B363" i="23" a="1"/>
  <c r="B363" i="23" s="1"/>
  <c r="B364" i="23" a="1"/>
  <c r="B364" i="23" s="1"/>
  <c r="B365" i="23" a="1"/>
  <c r="B365" i="23" s="1"/>
  <c r="B366" i="23" a="1"/>
  <c r="B366" i="23" s="1"/>
  <c r="B367" i="23" a="1"/>
  <c r="B367" i="23" s="1"/>
  <c r="B368" i="23" a="1"/>
  <c r="B368" i="23" s="1"/>
  <c r="B369" i="23" a="1"/>
  <c r="B369" i="23" s="1"/>
  <c r="B370" i="23" a="1"/>
  <c r="B370" i="23" s="1"/>
  <c r="B371" i="23" a="1"/>
  <c r="B371" i="23" s="1"/>
  <c r="B372" i="23" a="1"/>
  <c r="B372" i="23" s="1"/>
  <c r="B373" i="23" a="1"/>
  <c r="B373" i="23" s="1"/>
  <c r="B374" i="23" a="1"/>
  <c r="B374" i="23" s="1"/>
  <c r="B375" i="23" a="1"/>
  <c r="B375" i="23" s="1"/>
  <c r="B376" i="23" a="1"/>
  <c r="B376" i="23" s="1"/>
  <c r="B377" i="23" a="1"/>
  <c r="B377" i="23" s="1"/>
  <c r="B378" i="23" a="1"/>
  <c r="B378" i="23" s="1"/>
  <c r="B379" i="23" a="1"/>
  <c r="B379" i="23" s="1"/>
  <c r="B380" i="23" a="1"/>
  <c r="B380" i="23" s="1"/>
  <c r="B381" i="23" a="1"/>
  <c r="B381" i="23" s="1"/>
  <c r="B382" i="23" a="1"/>
  <c r="B382" i="23" s="1"/>
  <c r="B383" i="23" a="1"/>
  <c r="B383" i="23" s="1"/>
  <c r="B384" i="23" a="1"/>
  <c r="B384" i="23" s="1"/>
  <c r="B385" i="23" a="1"/>
  <c r="B385" i="23" s="1"/>
  <c r="B386" i="23" a="1"/>
  <c r="B386" i="23" s="1"/>
  <c r="B387" i="23" a="1"/>
  <c r="B387" i="23" s="1"/>
  <c r="B388" i="23" a="1"/>
  <c r="B388" i="23" s="1"/>
  <c r="B389" i="23" a="1"/>
  <c r="B389" i="23" s="1"/>
  <c r="B390" i="23" a="1"/>
  <c r="B390" i="23" s="1"/>
  <c r="B391" i="23" a="1"/>
  <c r="B391" i="23" s="1"/>
  <c r="B392" i="23" a="1"/>
  <c r="B392" i="23" s="1"/>
  <c r="B393" i="23" a="1"/>
  <c r="B393" i="23" s="1"/>
  <c r="B394" i="23" a="1"/>
  <c r="B394" i="23" s="1"/>
  <c r="B395" i="23" a="1"/>
  <c r="B395" i="23" s="1"/>
  <c r="B396" i="23" a="1"/>
  <c r="B396" i="23" s="1"/>
  <c r="B397" i="23" a="1"/>
  <c r="B397" i="23" s="1"/>
  <c r="B398" i="23" a="1"/>
  <c r="B398" i="23" s="1"/>
  <c r="B399" i="23" a="1"/>
  <c r="B399" i="23" s="1"/>
  <c r="B400" i="23" a="1"/>
  <c r="B400" i="23" s="1"/>
  <c r="B401" i="23" a="1"/>
  <c r="B401" i="23" s="1"/>
  <c r="B402" i="23" a="1"/>
  <c r="B402" i="23" s="1"/>
  <c r="B403" i="23" a="1"/>
  <c r="B403" i="23" s="1"/>
  <c r="B404" i="23" a="1"/>
  <c r="B404" i="23" s="1"/>
  <c r="B405" i="23" a="1"/>
  <c r="B405" i="23" s="1"/>
  <c r="B406" i="23" a="1"/>
  <c r="B406" i="23" s="1"/>
  <c r="B407" i="23" a="1"/>
  <c r="B407" i="23" s="1"/>
  <c r="B408" i="23" a="1"/>
  <c r="B408" i="23" s="1"/>
  <c r="B409" i="23" a="1"/>
  <c r="B409" i="23" s="1"/>
  <c r="B410" i="23" a="1"/>
  <c r="B410" i="23" s="1"/>
  <c r="B411" i="23" a="1"/>
  <c r="B411" i="23" s="1"/>
  <c r="B412" i="23" a="1"/>
  <c r="B412" i="23" s="1"/>
  <c r="B413" i="23" a="1"/>
  <c r="B413" i="23" s="1"/>
  <c r="B414" i="23" a="1"/>
  <c r="B414" i="23" s="1"/>
  <c r="B415" i="23" a="1"/>
  <c r="B415" i="23" s="1"/>
  <c r="B416" i="23" a="1"/>
  <c r="B416" i="23" s="1"/>
  <c r="B417" i="23" a="1"/>
  <c r="B417" i="23" s="1"/>
  <c r="B418" i="23" a="1"/>
  <c r="B418" i="23" s="1"/>
  <c r="B419" i="23" a="1"/>
  <c r="B419" i="23" s="1"/>
  <c r="B420" i="23" a="1"/>
  <c r="B420" i="23" s="1"/>
  <c r="B421" i="23" a="1"/>
  <c r="B421" i="23" s="1"/>
  <c r="B422" i="23" a="1"/>
  <c r="B422" i="23" s="1"/>
  <c r="B423" i="23" a="1"/>
  <c r="B423" i="23" s="1"/>
  <c r="B424" i="23" a="1"/>
  <c r="B424" i="23" s="1"/>
  <c r="B425" i="23" a="1"/>
  <c r="B425" i="23" s="1"/>
  <c r="B426" i="23" a="1"/>
  <c r="B426" i="23" s="1"/>
  <c r="B427" i="23" a="1"/>
  <c r="B427" i="23" s="1"/>
  <c r="B428" i="23" a="1"/>
  <c r="B428" i="23" s="1"/>
  <c r="B429" i="23" a="1"/>
  <c r="B429" i="23" s="1"/>
  <c r="B430" i="23" a="1"/>
  <c r="B430" i="23" s="1"/>
  <c r="B431" i="23" a="1"/>
  <c r="B431" i="23" s="1"/>
  <c r="B432" i="23" a="1"/>
  <c r="B432" i="23" s="1"/>
  <c r="B433" i="23" a="1"/>
  <c r="B433" i="23" s="1"/>
  <c r="B434" i="23" a="1"/>
  <c r="B434" i="23" s="1"/>
  <c r="B435" i="23" a="1"/>
  <c r="B435" i="23" s="1"/>
  <c r="B436" i="23" a="1"/>
  <c r="B436" i="23" s="1"/>
  <c r="B437" i="23" a="1"/>
  <c r="B437" i="23" s="1"/>
  <c r="B438" i="23" a="1"/>
  <c r="B438" i="23" s="1"/>
  <c r="B439" i="23" a="1"/>
  <c r="B439" i="23" s="1"/>
  <c r="B440" i="23" a="1"/>
  <c r="B440" i="23" s="1"/>
  <c r="B441" i="23" a="1"/>
  <c r="B441" i="23" s="1"/>
  <c r="B442" i="23" a="1"/>
  <c r="B442" i="23" s="1"/>
  <c r="B443" i="23" a="1"/>
  <c r="B443" i="23" s="1"/>
  <c r="B444" i="23" a="1"/>
  <c r="B444" i="23" s="1"/>
  <c r="B445" i="23" a="1"/>
  <c r="B445" i="23" s="1"/>
  <c r="B446" i="23" a="1"/>
  <c r="B446" i="23" s="1"/>
  <c r="B447" i="23" a="1"/>
  <c r="B447" i="23" s="1"/>
  <c r="B448" i="23" a="1"/>
  <c r="B448" i="23" s="1"/>
  <c r="B449" i="23" a="1"/>
  <c r="B449" i="23" s="1"/>
  <c r="B450" i="23" a="1"/>
  <c r="B450" i="23" s="1"/>
  <c r="B451" i="23" a="1"/>
  <c r="B451" i="23" s="1"/>
  <c r="B452" i="23" a="1"/>
  <c r="B452" i="23" s="1"/>
  <c r="B453" i="23" a="1"/>
  <c r="B453" i="23" s="1"/>
  <c r="B454" i="23" a="1"/>
  <c r="B454" i="23" s="1"/>
  <c r="B455" i="23" a="1"/>
  <c r="B455" i="23" s="1"/>
  <c r="B456" i="23" a="1"/>
  <c r="B456" i="23" s="1"/>
  <c r="B457" i="23" a="1"/>
  <c r="B457" i="23" s="1"/>
  <c r="B458" i="23" a="1"/>
  <c r="B458" i="23" s="1"/>
  <c r="B459" i="23" a="1"/>
  <c r="B459" i="23" s="1"/>
  <c r="B460" i="23" a="1"/>
  <c r="B460" i="23" s="1"/>
  <c r="B461" i="23" a="1"/>
  <c r="B461" i="23" s="1"/>
  <c r="B462" i="23" a="1"/>
  <c r="B462" i="23" s="1"/>
  <c r="B463" i="23" a="1"/>
  <c r="B463" i="23" s="1"/>
  <c r="B464" i="23" a="1"/>
  <c r="B464" i="23" s="1"/>
  <c r="B465" i="23" a="1"/>
  <c r="B465" i="23" s="1"/>
  <c r="B466" i="23" a="1"/>
  <c r="B466" i="23" s="1"/>
  <c r="B467" i="23" a="1"/>
  <c r="B467" i="23" s="1"/>
  <c r="B468" i="23" a="1"/>
  <c r="B468" i="23" s="1"/>
  <c r="B469" i="23" a="1"/>
  <c r="B469" i="23" s="1"/>
  <c r="B470" i="23" a="1"/>
  <c r="B470" i="23" s="1"/>
  <c r="B471" i="23" a="1"/>
  <c r="B471" i="23" s="1"/>
  <c r="B472" i="23" a="1"/>
  <c r="B472" i="23" s="1"/>
  <c r="B473" i="23" a="1"/>
  <c r="B473" i="23" s="1"/>
  <c r="B474" i="23" a="1"/>
  <c r="B474" i="23" s="1"/>
  <c r="B475" i="23" a="1"/>
  <c r="B475" i="23" s="1"/>
  <c r="B476" i="23" a="1"/>
  <c r="B476" i="23" s="1"/>
  <c r="B477" i="23" a="1"/>
  <c r="B477" i="23" s="1"/>
  <c r="B478" i="23" a="1"/>
  <c r="B478" i="23" s="1"/>
  <c r="B479" i="23" a="1"/>
  <c r="B479" i="23" s="1"/>
  <c r="B480" i="23" a="1"/>
  <c r="B480" i="23" s="1"/>
  <c r="B481" i="23" a="1"/>
  <c r="B481" i="23" s="1"/>
  <c r="B482" i="23" a="1"/>
  <c r="B482" i="23" s="1"/>
  <c r="B483" i="23" a="1"/>
  <c r="B483" i="23" s="1"/>
  <c r="B484" i="23" a="1"/>
  <c r="B484" i="23" s="1"/>
  <c r="B485" i="23" a="1"/>
  <c r="B485" i="23" s="1"/>
  <c r="B486" i="23" a="1"/>
  <c r="B486" i="23" s="1"/>
  <c r="B487" i="23" a="1"/>
  <c r="B487" i="23" s="1"/>
  <c r="B488" i="23" a="1"/>
  <c r="B488" i="23" s="1"/>
  <c r="B489" i="23" a="1"/>
  <c r="B489" i="23" s="1"/>
  <c r="B490" i="23" a="1"/>
  <c r="B490" i="23" s="1"/>
  <c r="B491" i="23" a="1"/>
  <c r="B491" i="23" s="1"/>
  <c r="B492" i="23" a="1"/>
  <c r="B492" i="23" s="1"/>
  <c r="B493" i="23" a="1"/>
  <c r="B493" i="23" s="1"/>
  <c r="B494" i="23" a="1"/>
  <c r="B494" i="23" s="1"/>
  <c r="B495" i="23" a="1"/>
  <c r="B495" i="23" s="1"/>
  <c r="B496" i="23" a="1"/>
  <c r="B496" i="23" s="1"/>
  <c r="B497" i="23" a="1"/>
  <c r="B497" i="23" s="1"/>
  <c r="B498" i="23" a="1"/>
  <c r="B498" i="23" s="1"/>
  <c r="B499" i="23" a="1"/>
  <c r="B499" i="23" s="1"/>
  <c r="B500" i="23" a="1"/>
  <c r="B500" i="23" s="1"/>
  <c r="B2" i="23" a="1"/>
  <c r="B2" i="23" s="1"/>
  <c r="A3" i="23" a="1"/>
  <c r="A3" i="23" s="1"/>
  <c r="A4" i="23" a="1"/>
  <c r="A4" i="23" s="1"/>
  <c r="A5" i="23" a="1"/>
  <c r="A5" i="23" s="1"/>
  <c r="A6" i="23" a="1"/>
  <c r="A6" i="23" s="1"/>
  <c r="A7" i="23" a="1"/>
  <c r="A7" i="23" s="1"/>
  <c r="A8" i="23" a="1"/>
  <c r="A8" i="23" s="1"/>
  <c r="A9" i="23" a="1"/>
  <c r="A9" i="23" s="1"/>
  <c r="A10" i="23" a="1"/>
  <c r="A10" i="23" s="1"/>
  <c r="A11" i="23" a="1"/>
  <c r="A11" i="23" s="1"/>
  <c r="A12" i="23" a="1"/>
  <c r="A12" i="23" s="1"/>
  <c r="A13" i="23" a="1"/>
  <c r="A13" i="23" s="1"/>
  <c r="A14" i="23" a="1"/>
  <c r="A14" i="23" s="1"/>
  <c r="A15" i="23" a="1"/>
  <c r="A15" i="23" s="1"/>
  <c r="A16" i="23" a="1"/>
  <c r="A16" i="23" s="1"/>
  <c r="A17" i="23" a="1"/>
  <c r="A17" i="23" s="1"/>
  <c r="A18" i="23" a="1"/>
  <c r="A18" i="23" s="1"/>
  <c r="A19" i="23" a="1"/>
  <c r="A19" i="23" s="1"/>
  <c r="A20" i="23" a="1"/>
  <c r="A20" i="23" s="1"/>
  <c r="A21" i="23" a="1"/>
  <c r="A21" i="23" s="1"/>
  <c r="A22" i="23" a="1"/>
  <c r="A22" i="23" s="1"/>
  <c r="A23" i="23" a="1"/>
  <c r="A23" i="23" s="1"/>
  <c r="A24" i="23" a="1"/>
  <c r="A24" i="23" s="1"/>
  <c r="A25" i="23" a="1"/>
  <c r="A25" i="23" s="1"/>
  <c r="A26" i="23" a="1"/>
  <c r="A26" i="23" s="1"/>
  <c r="A27" i="23" a="1"/>
  <c r="A27" i="23" s="1"/>
  <c r="A28" i="23" a="1"/>
  <c r="A28" i="23" s="1"/>
  <c r="A29" i="23" a="1"/>
  <c r="A29" i="23" s="1"/>
  <c r="A30" i="23" a="1"/>
  <c r="A30" i="23" s="1"/>
  <c r="A31" i="23" a="1"/>
  <c r="A31" i="23" s="1"/>
  <c r="A32" i="23" a="1"/>
  <c r="A32" i="23" s="1"/>
  <c r="A33" i="23" a="1"/>
  <c r="A33" i="23" s="1"/>
  <c r="A34" i="23" a="1"/>
  <c r="A34" i="23" s="1"/>
  <c r="A35" i="23" a="1"/>
  <c r="A35" i="23" s="1"/>
  <c r="A36" i="23" a="1"/>
  <c r="A36" i="23" s="1"/>
  <c r="A37" i="23" a="1"/>
  <c r="A37" i="23" s="1"/>
  <c r="A38" i="23" a="1"/>
  <c r="A38" i="23" s="1"/>
  <c r="A39" i="23" a="1"/>
  <c r="A39" i="23" s="1"/>
  <c r="A40" i="23" a="1"/>
  <c r="A40" i="23" s="1"/>
  <c r="A41" i="23" a="1"/>
  <c r="A41" i="23" s="1"/>
  <c r="A42" i="23" a="1"/>
  <c r="A42" i="23" s="1"/>
  <c r="A43" i="23" a="1"/>
  <c r="A43" i="23" s="1"/>
  <c r="A44" i="23" a="1"/>
  <c r="A44" i="23" s="1"/>
  <c r="A45" i="23" a="1"/>
  <c r="A45" i="23" s="1"/>
  <c r="A46" i="23" a="1"/>
  <c r="A46" i="23" s="1"/>
  <c r="A47" i="23" a="1"/>
  <c r="A47" i="23" s="1"/>
  <c r="A48" i="23" a="1"/>
  <c r="A48" i="23" s="1"/>
  <c r="A49" i="23" a="1"/>
  <c r="A49" i="23" s="1"/>
  <c r="A50" i="23" a="1"/>
  <c r="A50" i="23" s="1"/>
  <c r="A51" i="23" a="1"/>
  <c r="A51" i="23" s="1"/>
  <c r="A52" i="23" a="1"/>
  <c r="A52" i="23" s="1"/>
  <c r="A53" i="23" a="1"/>
  <c r="A53" i="23" s="1"/>
  <c r="A54" i="23" a="1"/>
  <c r="A54" i="23" s="1"/>
  <c r="A55" i="23" a="1"/>
  <c r="A55" i="23" s="1"/>
  <c r="A56" i="23" a="1"/>
  <c r="A56" i="23" s="1"/>
  <c r="A57" i="23" a="1"/>
  <c r="A57" i="23" s="1"/>
  <c r="A58" i="23" a="1"/>
  <c r="A58" i="23" s="1"/>
  <c r="A59" i="23" a="1"/>
  <c r="A59" i="23" s="1"/>
  <c r="A60" i="23" a="1"/>
  <c r="A60" i="23" s="1"/>
  <c r="A61" i="23" a="1"/>
  <c r="A61" i="23" s="1"/>
  <c r="A62" i="23" a="1"/>
  <c r="A62" i="23" s="1"/>
  <c r="A63" i="23" a="1"/>
  <c r="A63" i="23" s="1"/>
  <c r="A64" i="23" a="1"/>
  <c r="A64" i="23" s="1"/>
  <c r="A65" i="23" a="1"/>
  <c r="A65" i="23" s="1"/>
  <c r="A66" i="23" a="1"/>
  <c r="A66" i="23" s="1"/>
  <c r="A67" i="23" a="1"/>
  <c r="A67" i="23" s="1"/>
  <c r="A68" i="23" a="1"/>
  <c r="A68" i="23" s="1"/>
  <c r="A69" i="23" a="1"/>
  <c r="A69" i="23" s="1"/>
  <c r="A70" i="23" a="1"/>
  <c r="A70" i="23" s="1"/>
  <c r="A71" i="23" a="1"/>
  <c r="A71" i="23" s="1"/>
  <c r="A72" i="23" a="1"/>
  <c r="A72" i="23" s="1"/>
  <c r="A73" i="23" a="1"/>
  <c r="A73" i="23" s="1"/>
  <c r="A74" i="23" a="1"/>
  <c r="A74" i="23" s="1"/>
  <c r="A75" i="23" a="1"/>
  <c r="A75" i="23" s="1"/>
  <c r="A76" i="23" a="1"/>
  <c r="A76" i="23" s="1"/>
  <c r="A77" i="23" a="1"/>
  <c r="A77" i="23" s="1"/>
  <c r="A78" i="23" a="1"/>
  <c r="A78" i="23" s="1"/>
  <c r="A79" i="23" a="1"/>
  <c r="A79" i="23" s="1"/>
  <c r="A80" i="23" a="1"/>
  <c r="A80" i="23" s="1"/>
  <c r="A81" i="23" a="1"/>
  <c r="A81" i="23" s="1"/>
  <c r="A82" i="23" a="1"/>
  <c r="A82" i="23" s="1"/>
  <c r="A83" i="23" a="1"/>
  <c r="A83" i="23" s="1"/>
  <c r="A84" i="23" a="1"/>
  <c r="A84" i="23" s="1"/>
  <c r="A85" i="23" a="1"/>
  <c r="A85" i="23" s="1"/>
  <c r="A86" i="23" a="1"/>
  <c r="A86" i="23" s="1"/>
  <c r="A87" i="23" a="1"/>
  <c r="A87" i="23" s="1"/>
  <c r="A88" i="23" a="1"/>
  <c r="A88" i="23" s="1"/>
  <c r="A89" i="23" a="1"/>
  <c r="A89" i="23" s="1"/>
  <c r="A90" i="23" a="1"/>
  <c r="A90" i="23" s="1"/>
  <c r="A91" i="23" a="1"/>
  <c r="A91" i="23" s="1"/>
  <c r="A92" i="23" a="1"/>
  <c r="A92" i="23" s="1"/>
  <c r="A93" i="23" a="1"/>
  <c r="A93" i="23" s="1"/>
  <c r="A94" i="23" a="1"/>
  <c r="A94" i="23" s="1"/>
  <c r="A95" i="23" a="1"/>
  <c r="A95" i="23" s="1"/>
  <c r="A96" i="23" a="1"/>
  <c r="A96" i="23" s="1"/>
  <c r="A97" i="23" a="1"/>
  <c r="A97" i="23" s="1"/>
  <c r="A98" i="23" a="1"/>
  <c r="A98" i="23" s="1"/>
  <c r="A99" i="23" a="1"/>
  <c r="A99" i="23" s="1"/>
  <c r="A100" i="23" a="1"/>
  <c r="A100" i="23" s="1"/>
  <c r="A101" i="23" a="1"/>
  <c r="A101" i="23" s="1"/>
  <c r="A102" i="23" a="1"/>
  <c r="A102" i="23" s="1"/>
  <c r="A103" i="23" a="1"/>
  <c r="A103" i="23" s="1"/>
  <c r="A104" i="23" a="1"/>
  <c r="A104" i="23" s="1"/>
  <c r="A105" i="23" a="1"/>
  <c r="A105" i="23" s="1"/>
  <c r="A106" i="23" a="1"/>
  <c r="A106" i="23" s="1"/>
  <c r="A107" i="23" a="1"/>
  <c r="A107" i="23" s="1"/>
  <c r="A108" i="23" a="1"/>
  <c r="A108" i="23" s="1"/>
  <c r="A109" i="23" a="1"/>
  <c r="A109" i="23" s="1"/>
  <c r="A110" i="23" a="1"/>
  <c r="A110" i="23" s="1"/>
  <c r="A111" i="23" a="1"/>
  <c r="A111" i="23" s="1"/>
  <c r="A112" i="23" a="1"/>
  <c r="A112" i="23" s="1"/>
  <c r="A113" i="23" a="1"/>
  <c r="A113" i="23" s="1"/>
  <c r="A114" i="23" a="1"/>
  <c r="A114" i="23" s="1"/>
  <c r="A115" i="23" a="1"/>
  <c r="A115" i="23" s="1"/>
  <c r="A116" i="23" a="1"/>
  <c r="A116" i="23" s="1"/>
  <c r="A117" i="23" a="1"/>
  <c r="A117" i="23" s="1"/>
  <c r="A118" i="23" a="1"/>
  <c r="A118" i="23" s="1"/>
  <c r="A119" i="23" a="1"/>
  <c r="A119" i="23" s="1"/>
  <c r="A120" i="23" a="1"/>
  <c r="A120" i="23" s="1"/>
  <c r="A121" i="23" a="1"/>
  <c r="A121" i="23" s="1"/>
  <c r="A122" i="23" a="1"/>
  <c r="A122" i="23" s="1"/>
  <c r="A123" i="23" a="1"/>
  <c r="A123" i="23" s="1"/>
  <c r="A124" i="23" a="1"/>
  <c r="A124" i="23" s="1"/>
  <c r="A125" i="23" a="1"/>
  <c r="A125" i="23" s="1"/>
  <c r="A126" i="23" a="1"/>
  <c r="A126" i="23" s="1"/>
  <c r="A127" i="23" a="1"/>
  <c r="A127" i="23" s="1"/>
  <c r="A128" i="23" a="1"/>
  <c r="A128" i="23" s="1"/>
  <c r="A129" i="23" a="1"/>
  <c r="A129" i="23" s="1"/>
  <c r="A130" i="23" a="1"/>
  <c r="A130" i="23" s="1"/>
  <c r="A131" i="23" a="1"/>
  <c r="A131" i="23" s="1"/>
  <c r="A132" i="23" a="1"/>
  <c r="A132" i="23" s="1"/>
  <c r="A133" i="23" a="1"/>
  <c r="A133" i="23" s="1"/>
  <c r="A134" i="23" a="1"/>
  <c r="A134" i="23" s="1"/>
  <c r="A135" i="23" a="1"/>
  <c r="A135" i="23" s="1"/>
  <c r="A136" i="23" a="1"/>
  <c r="A136" i="23" s="1"/>
  <c r="A137" i="23" a="1"/>
  <c r="A137" i="23" s="1"/>
  <c r="A138" i="23" a="1"/>
  <c r="A138" i="23" s="1"/>
  <c r="A139" i="23" a="1"/>
  <c r="A139" i="23" s="1"/>
  <c r="A140" i="23" a="1"/>
  <c r="A140" i="23" s="1"/>
  <c r="A141" i="23" a="1"/>
  <c r="A141" i="23" s="1"/>
  <c r="A142" i="23" a="1"/>
  <c r="A142" i="23" s="1"/>
  <c r="A143" i="23" a="1"/>
  <c r="A143" i="23" s="1"/>
  <c r="A144" i="23" a="1"/>
  <c r="A144" i="23" s="1"/>
  <c r="A145" i="23" a="1"/>
  <c r="A145" i="23" s="1"/>
  <c r="A146" i="23" a="1"/>
  <c r="A146" i="23" s="1"/>
  <c r="A147" i="23" a="1"/>
  <c r="A147" i="23" s="1"/>
  <c r="A148" i="23" a="1"/>
  <c r="A148" i="23" s="1"/>
  <c r="A149" i="23" a="1"/>
  <c r="A149" i="23" s="1"/>
  <c r="A150" i="23" a="1"/>
  <c r="A150" i="23" s="1"/>
  <c r="A151" i="23" a="1"/>
  <c r="A151" i="23" s="1"/>
  <c r="A152" i="23" a="1"/>
  <c r="A152" i="23" s="1"/>
  <c r="A153" i="23" a="1"/>
  <c r="A153" i="23" s="1"/>
  <c r="A154" i="23" a="1"/>
  <c r="A154" i="23" s="1"/>
  <c r="A155" i="23" a="1"/>
  <c r="A155" i="23" s="1"/>
  <c r="A156" i="23" a="1"/>
  <c r="A156" i="23" s="1"/>
  <c r="A157" i="23" a="1"/>
  <c r="A157" i="23" s="1"/>
  <c r="A158" i="23" a="1"/>
  <c r="A158" i="23" s="1"/>
  <c r="A159" i="23" a="1"/>
  <c r="A159" i="23" s="1"/>
  <c r="A160" i="23" a="1"/>
  <c r="A160" i="23" s="1"/>
  <c r="A161" i="23" a="1"/>
  <c r="A161" i="23" s="1"/>
  <c r="A162" i="23" a="1"/>
  <c r="A162" i="23" s="1"/>
  <c r="A163" i="23" a="1"/>
  <c r="A163" i="23" s="1"/>
  <c r="A164" i="23" a="1"/>
  <c r="A164" i="23" s="1"/>
  <c r="A165" i="23" a="1"/>
  <c r="A165" i="23" s="1"/>
  <c r="A166" i="23" a="1"/>
  <c r="A166" i="23" s="1"/>
  <c r="A167" i="23" a="1"/>
  <c r="A167" i="23" s="1"/>
  <c r="A168" i="23" a="1"/>
  <c r="A168" i="23" s="1"/>
  <c r="A169" i="23" a="1"/>
  <c r="A169" i="23" s="1"/>
  <c r="A170" i="23" a="1"/>
  <c r="A170" i="23" s="1"/>
  <c r="A171" i="23" a="1"/>
  <c r="A171" i="23" s="1"/>
  <c r="A172" i="23" a="1"/>
  <c r="A172" i="23" s="1"/>
  <c r="A173" i="23" a="1"/>
  <c r="A173" i="23" s="1"/>
  <c r="A174" i="23" a="1"/>
  <c r="A174" i="23" s="1"/>
  <c r="A175" i="23" a="1"/>
  <c r="A175" i="23" s="1"/>
  <c r="A176" i="23" a="1"/>
  <c r="A176" i="23" s="1"/>
  <c r="A177" i="23" a="1"/>
  <c r="A177" i="23" s="1"/>
  <c r="A178" i="23" a="1"/>
  <c r="A178" i="23" s="1"/>
  <c r="A179" i="23" a="1"/>
  <c r="A179" i="23" s="1"/>
  <c r="A180" i="23" a="1"/>
  <c r="A180" i="23" s="1"/>
  <c r="A181" i="23" a="1"/>
  <c r="A181" i="23" s="1"/>
  <c r="A182" i="23" a="1"/>
  <c r="A182" i="23" s="1"/>
  <c r="A183" i="23" a="1"/>
  <c r="A183" i="23" s="1"/>
  <c r="A184" i="23" a="1"/>
  <c r="A184" i="23" s="1"/>
  <c r="A185" i="23" a="1"/>
  <c r="A185" i="23" s="1"/>
  <c r="A186" i="23" a="1"/>
  <c r="A186" i="23" s="1"/>
  <c r="A187" i="23" a="1"/>
  <c r="A187" i="23" s="1"/>
  <c r="A188" i="23" a="1"/>
  <c r="A188" i="23" s="1"/>
  <c r="A189" i="23" a="1"/>
  <c r="A189" i="23" s="1"/>
  <c r="A190" i="23" a="1"/>
  <c r="A190" i="23" s="1"/>
  <c r="A191" i="23" a="1"/>
  <c r="A191" i="23" s="1"/>
  <c r="A192" i="23" a="1"/>
  <c r="A192" i="23" s="1"/>
  <c r="A193" i="23" a="1"/>
  <c r="A193" i="23" s="1"/>
  <c r="A194" i="23" a="1"/>
  <c r="A194" i="23" s="1"/>
  <c r="A195" i="23" a="1"/>
  <c r="A195" i="23" s="1"/>
  <c r="A196" i="23" a="1"/>
  <c r="A196" i="23" s="1"/>
  <c r="A197" i="23" a="1"/>
  <c r="A197" i="23" s="1"/>
  <c r="A198" i="23" a="1"/>
  <c r="A198" i="23" s="1"/>
  <c r="A199" i="23" a="1"/>
  <c r="A199" i="23" s="1"/>
  <c r="A200" i="23" a="1"/>
  <c r="A200" i="23" s="1"/>
  <c r="A201" i="23" a="1"/>
  <c r="A201" i="23" s="1"/>
  <c r="A202" i="23" a="1"/>
  <c r="A202" i="23" s="1"/>
  <c r="A203" i="23" a="1"/>
  <c r="A203" i="23" s="1"/>
  <c r="A204" i="23" a="1"/>
  <c r="A204" i="23" s="1"/>
  <c r="A205" i="23" a="1"/>
  <c r="A205" i="23" s="1"/>
  <c r="A206" i="23" a="1"/>
  <c r="A206" i="23" s="1"/>
  <c r="A207" i="23" a="1"/>
  <c r="A207" i="23" s="1"/>
  <c r="A208" i="23" a="1"/>
  <c r="A208" i="23" s="1"/>
  <c r="A209" i="23" a="1"/>
  <c r="A209" i="23" s="1"/>
  <c r="A210" i="23" a="1"/>
  <c r="A210" i="23" s="1"/>
  <c r="A211" i="23" a="1"/>
  <c r="A211" i="23" s="1"/>
  <c r="A212" i="23" a="1"/>
  <c r="A212" i="23" s="1"/>
  <c r="A213" i="23" a="1"/>
  <c r="A213" i="23" s="1"/>
  <c r="A214" i="23" a="1"/>
  <c r="A214" i="23" s="1"/>
  <c r="A215" i="23" a="1"/>
  <c r="A215" i="23" s="1"/>
  <c r="A216" i="23" a="1"/>
  <c r="A216" i="23" s="1"/>
  <c r="A217" i="23" a="1"/>
  <c r="A217" i="23" s="1"/>
  <c r="A218" i="23" a="1"/>
  <c r="A218" i="23" s="1"/>
  <c r="A219" i="23" a="1"/>
  <c r="A219" i="23" s="1"/>
  <c r="A220" i="23" a="1"/>
  <c r="A220" i="23" s="1"/>
  <c r="A221" i="23" a="1"/>
  <c r="A221" i="23" s="1"/>
  <c r="A222" i="23" a="1"/>
  <c r="A222" i="23" s="1"/>
  <c r="A223" i="23" a="1"/>
  <c r="A223" i="23" s="1"/>
  <c r="A224" i="23" a="1"/>
  <c r="A224" i="23" s="1"/>
  <c r="A225" i="23" a="1"/>
  <c r="A225" i="23" s="1"/>
  <c r="A226" i="23" a="1"/>
  <c r="A226" i="23" s="1"/>
  <c r="A227" i="23" a="1"/>
  <c r="A227" i="23" s="1"/>
  <c r="A228" i="23" a="1"/>
  <c r="A228" i="23" s="1"/>
  <c r="A229" i="23" a="1"/>
  <c r="A229" i="23" s="1"/>
  <c r="A230" i="23" a="1"/>
  <c r="A230" i="23" s="1"/>
  <c r="A231" i="23" a="1"/>
  <c r="A231" i="23" s="1"/>
  <c r="A232" i="23" a="1"/>
  <c r="A232" i="23" s="1"/>
  <c r="A233" i="23" a="1"/>
  <c r="A233" i="23" s="1"/>
  <c r="A234" i="23" a="1"/>
  <c r="A234" i="23" s="1"/>
  <c r="A235" i="23" a="1"/>
  <c r="A235" i="23" s="1"/>
  <c r="A236" i="23" a="1"/>
  <c r="A236" i="23" s="1"/>
  <c r="A237" i="23" a="1"/>
  <c r="A237" i="23" s="1"/>
  <c r="A238" i="23" a="1"/>
  <c r="A238" i="23" s="1"/>
  <c r="A239" i="23" a="1"/>
  <c r="A239" i="23" s="1"/>
  <c r="A240" i="23" a="1"/>
  <c r="A240" i="23" s="1"/>
  <c r="A241" i="23" a="1"/>
  <c r="A241" i="23" s="1"/>
  <c r="A242" i="23" a="1"/>
  <c r="A242" i="23" s="1"/>
  <c r="A243" i="23" a="1"/>
  <c r="A243" i="23" s="1"/>
  <c r="A244" i="23" a="1"/>
  <c r="A244" i="23" s="1"/>
  <c r="A245" i="23" a="1"/>
  <c r="A245" i="23" s="1"/>
  <c r="A246" i="23" a="1"/>
  <c r="A246" i="23" s="1"/>
  <c r="A247" i="23" a="1"/>
  <c r="A247" i="23" s="1"/>
  <c r="A248" i="23" a="1"/>
  <c r="A248" i="23" s="1"/>
  <c r="A249" i="23" a="1"/>
  <c r="A249" i="23" s="1"/>
  <c r="A250" i="23" a="1"/>
  <c r="A250" i="23" s="1"/>
  <c r="A251" i="23" a="1"/>
  <c r="A251" i="23" s="1"/>
  <c r="A252" i="23" a="1"/>
  <c r="A252" i="23" s="1"/>
  <c r="A253" i="23" a="1"/>
  <c r="A253" i="23" s="1"/>
  <c r="A254" i="23" a="1"/>
  <c r="A254" i="23" s="1"/>
  <c r="A255" i="23" a="1"/>
  <c r="A255" i="23" s="1"/>
  <c r="A256" i="23" a="1"/>
  <c r="A256" i="23" s="1"/>
  <c r="A257" i="23" a="1"/>
  <c r="A257" i="23" s="1"/>
  <c r="A258" i="23" a="1"/>
  <c r="A258" i="23" s="1"/>
  <c r="A259" i="23" a="1"/>
  <c r="A259" i="23" s="1"/>
  <c r="A260" i="23" a="1"/>
  <c r="A260" i="23" s="1"/>
  <c r="A261" i="23" a="1"/>
  <c r="A261" i="23" s="1"/>
  <c r="A262" i="23" a="1"/>
  <c r="A262" i="23" s="1"/>
  <c r="A263" i="23" a="1"/>
  <c r="A263" i="23" s="1"/>
  <c r="A264" i="23" a="1"/>
  <c r="A264" i="23" s="1"/>
  <c r="A265" i="23" a="1"/>
  <c r="A265" i="23" s="1"/>
  <c r="A266" i="23" a="1"/>
  <c r="A266" i="23" s="1"/>
  <c r="A267" i="23" a="1"/>
  <c r="A267" i="23" s="1"/>
  <c r="A268" i="23" a="1"/>
  <c r="A268" i="23" s="1"/>
  <c r="A269" i="23" a="1"/>
  <c r="A269" i="23" s="1"/>
  <c r="A270" i="23" a="1"/>
  <c r="A270" i="23" s="1"/>
  <c r="A271" i="23" a="1"/>
  <c r="A271" i="23" s="1"/>
  <c r="A272" i="23" a="1"/>
  <c r="A272" i="23" s="1"/>
  <c r="A273" i="23" a="1"/>
  <c r="A273" i="23" s="1"/>
  <c r="A274" i="23" a="1"/>
  <c r="A274" i="23" s="1"/>
  <c r="A275" i="23" a="1"/>
  <c r="A275" i="23" s="1"/>
  <c r="A276" i="23" a="1"/>
  <c r="A276" i="23" s="1"/>
  <c r="A277" i="23" a="1"/>
  <c r="A277" i="23" s="1"/>
  <c r="A278" i="23" a="1"/>
  <c r="A278" i="23" s="1"/>
  <c r="A279" i="23" a="1"/>
  <c r="A279" i="23" s="1"/>
  <c r="A280" i="23" a="1"/>
  <c r="A280" i="23" s="1"/>
  <c r="A281" i="23" a="1"/>
  <c r="A281" i="23" s="1"/>
  <c r="A282" i="23" a="1"/>
  <c r="A282" i="23" s="1"/>
  <c r="A283" i="23" a="1"/>
  <c r="A283" i="23" s="1"/>
  <c r="A284" i="23" a="1"/>
  <c r="A284" i="23" s="1"/>
  <c r="A285" i="23" a="1"/>
  <c r="A285" i="23" s="1"/>
  <c r="A286" i="23" a="1"/>
  <c r="A286" i="23" s="1"/>
  <c r="A287" i="23" a="1"/>
  <c r="A287" i="23" s="1"/>
  <c r="A288" i="23" a="1"/>
  <c r="A288" i="23" s="1"/>
  <c r="A289" i="23" a="1"/>
  <c r="A289" i="23" s="1"/>
  <c r="A290" i="23" a="1"/>
  <c r="A290" i="23" s="1"/>
  <c r="A291" i="23" a="1"/>
  <c r="A291" i="23" s="1"/>
  <c r="A292" i="23" a="1"/>
  <c r="A292" i="23" s="1"/>
  <c r="A293" i="23" a="1"/>
  <c r="A293" i="23" s="1"/>
  <c r="A294" i="23" a="1"/>
  <c r="A294" i="23" s="1"/>
  <c r="A295" i="23" a="1"/>
  <c r="A295" i="23" s="1"/>
  <c r="A296" i="23" a="1"/>
  <c r="A296" i="23" s="1"/>
  <c r="A297" i="23" a="1"/>
  <c r="A297" i="23" s="1"/>
  <c r="A298" i="23" a="1"/>
  <c r="A298" i="23" s="1"/>
  <c r="A299" i="23" a="1"/>
  <c r="A299" i="23" s="1"/>
  <c r="A300" i="23" a="1"/>
  <c r="A300" i="23" s="1"/>
  <c r="A301" i="23" a="1"/>
  <c r="A301" i="23" s="1"/>
  <c r="A302" i="23" a="1"/>
  <c r="A302" i="23" s="1"/>
  <c r="A303" i="23" a="1"/>
  <c r="A303" i="23" s="1"/>
  <c r="A304" i="23" a="1"/>
  <c r="A304" i="23" s="1"/>
  <c r="A305" i="23" a="1"/>
  <c r="A305" i="23" s="1"/>
  <c r="A306" i="23" a="1"/>
  <c r="A306" i="23" s="1"/>
  <c r="A307" i="23" a="1"/>
  <c r="A307" i="23" s="1"/>
  <c r="A308" i="23" a="1"/>
  <c r="A308" i="23" s="1"/>
  <c r="A309" i="23" a="1"/>
  <c r="A309" i="23" s="1"/>
  <c r="A310" i="23" a="1"/>
  <c r="A310" i="23" s="1"/>
  <c r="A311" i="23" a="1"/>
  <c r="A311" i="23" s="1"/>
  <c r="A312" i="23" a="1"/>
  <c r="A312" i="23" s="1"/>
  <c r="A313" i="23" a="1"/>
  <c r="A313" i="23" s="1"/>
  <c r="A314" i="23" a="1"/>
  <c r="A314" i="23" s="1"/>
  <c r="A315" i="23" a="1"/>
  <c r="A315" i="23" s="1"/>
  <c r="A316" i="23" a="1"/>
  <c r="A316" i="23" s="1"/>
  <c r="A317" i="23" a="1"/>
  <c r="A317" i="23" s="1"/>
  <c r="A318" i="23" a="1"/>
  <c r="A318" i="23" s="1"/>
  <c r="A319" i="23" a="1"/>
  <c r="A319" i="23" s="1"/>
  <c r="A320" i="23" a="1"/>
  <c r="A320" i="23" s="1"/>
  <c r="A321" i="23" a="1"/>
  <c r="A321" i="23" s="1"/>
  <c r="A322" i="23" a="1"/>
  <c r="A322" i="23" s="1"/>
  <c r="A323" i="23" a="1"/>
  <c r="A323" i="23" s="1"/>
  <c r="A324" i="23" a="1"/>
  <c r="A324" i="23" s="1"/>
  <c r="A325" i="23" a="1"/>
  <c r="A325" i="23" s="1"/>
  <c r="A326" i="23" a="1"/>
  <c r="A326" i="23" s="1"/>
  <c r="A327" i="23" a="1"/>
  <c r="A327" i="23" s="1"/>
  <c r="A328" i="23" a="1"/>
  <c r="A328" i="23" s="1"/>
  <c r="A329" i="23" a="1"/>
  <c r="A329" i="23" s="1"/>
  <c r="A330" i="23" a="1"/>
  <c r="A330" i="23" s="1"/>
  <c r="A331" i="23" a="1"/>
  <c r="A331" i="23" s="1"/>
  <c r="A332" i="23" a="1"/>
  <c r="A332" i="23" s="1"/>
  <c r="A333" i="23" a="1"/>
  <c r="A333" i="23" s="1"/>
  <c r="A334" i="23" a="1"/>
  <c r="A334" i="23" s="1"/>
  <c r="A335" i="23" a="1"/>
  <c r="A335" i="23" s="1"/>
  <c r="A336" i="23" a="1"/>
  <c r="A336" i="23" s="1"/>
  <c r="A337" i="23" a="1"/>
  <c r="A337" i="23" s="1"/>
  <c r="A338" i="23" a="1"/>
  <c r="A338" i="23" s="1"/>
  <c r="A339" i="23" a="1"/>
  <c r="A339" i="23" s="1"/>
  <c r="A340" i="23" a="1"/>
  <c r="A340" i="23" s="1"/>
  <c r="A341" i="23" a="1"/>
  <c r="A341" i="23" s="1"/>
  <c r="A342" i="23" a="1"/>
  <c r="A342" i="23" s="1"/>
  <c r="A343" i="23" a="1"/>
  <c r="A343" i="23" s="1"/>
  <c r="A344" i="23" a="1"/>
  <c r="A344" i="23" s="1"/>
  <c r="A345" i="23" a="1"/>
  <c r="A345" i="23" s="1"/>
  <c r="A346" i="23" a="1"/>
  <c r="A346" i="23" s="1"/>
  <c r="A347" i="23" a="1"/>
  <c r="A347" i="23" s="1"/>
  <c r="A348" i="23" a="1"/>
  <c r="A348" i="23" s="1"/>
  <c r="A349" i="23" a="1"/>
  <c r="A349" i="23" s="1"/>
  <c r="A350" i="23" a="1"/>
  <c r="A350" i="23" s="1"/>
  <c r="A351" i="23" a="1"/>
  <c r="A351" i="23" s="1"/>
  <c r="A352" i="23" a="1"/>
  <c r="A352" i="23" s="1"/>
  <c r="A353" i="23" a="1"/>
  <c r="A353" i="23" s="1"/>
  <c r="A354" i="23" a="1"/>
  <c r="A354" i="23" s="1"/>
  <c r="A355" i="23" a="1"/>
  <c r="A355" i="23" s="1"/>
  <c r="A356" i="23" a="1"/>
  <c r="A356" i="23" s="1"/>
  <c r="A357" i="23" a="1"/>
  <c r="A357" i="23" s="1"/>
  <c r="A358" i="23" a="1"/>
  <c r="A358" i="23" s="1"/>
  <c r="A359" i="23" a="1"/>
  <c r="A359" i="23" s="1"/>
  <c r="A360" i="23" a="1"/>
  <c r="A360" i="23" s="1"/>
  <c r="A361" i="23" a="1"/>
  <c r="A361" i="23" s="1"/>
  <c r="A362" i="23" a="1"/>
  <c r="A362" i="23" s="1"/>
  <c r="A363" i="23" a="1"/>
  <c r="A363" i="23" s="1"/>
  <c r="A364" i="23" a="1"/>
  <c r="A364" i="23" s="1"/>
  <c r="A365" i="23" a="1"/>
  <c r="A365" i="23" s="1"/>
  <c r="A366" i="23" a="1"/>
  <c r="A366" i="23" s="1"/>
  <c r="A367" i="23" a="1"/>
  <c r="A367" i="23" s="1"/>
  <c r="A368" i="23" a="1"/>
  <c r="A368" i="23" s="1"/>
  <c r="A369" i="23" a="1"/>
  <c r="A369" i="23" s="1"/>
  <c r="A370" i="23" a="1"/>
  <c r="A370" i="23" s="1"/>
  <c r="A371" i="23" a="1"/>
  <c r="A371" i="23" s="1"/>
  <c r="A372" i="23" a="1"/>
  <c r="A372" i="23" s="1"/>
  <c r="A373" i="23" a="1"/>
  <c r="A373" i="23" s="1"/>
  <c r="A374" i="23" a="1"/>
  <c r="A374" i="23" s="1"/>
  <c r="A375" i="23" a="1"/>
  <c r="A375" i="23" s="1"/>
  <c r="A376" i="23" a="1"/>
  <c r="A376" i="23" s="1"/>
  <c r="A377" i="23" a="1"/>
  <c r="A377" i="23" s="1"/>
  <c r="A378" i="23" a="1"/>
  <c r="A378" i="23" s="1"/>
  <c r="A379" i="23" a="1"/>
  <c r="A379" i="23" s="1"/>
  <c r="A380" i="23" a="1"/>
  <c r="A380" i="23" s="1"/>
  <c r="A381" i="23" a="1"/>
  <c r="A381" i="23" s="1"/>
  <c r="A382" i="23" a="1"/>
  <c r="A382" i="23" s="1"/>
  <c r="A383" i="23" a="1"/>
  <c r="A383" i="23" s="1"/>
  <c r="A384" i="23" a="1"/>
  <c r="A384" i="23" s="1"/>
  <c r="A385" i="23" a="1"/>
  <c r="A385" i="23" s="1"/>
  <c r="A386" i="23" a="1"/>
  <c r="A386" i="23" s="1"/>
  <c r="A387" i="23" a="1"/>
  <c r="A387" i="23" s="1"/>
  <c r="A388" i="23" a="1"/>
  <c r="A388" i="23" s="1"/>
  <c r="A389" i="23" a="1"/>
  <c r="A389" i="23" s="1"/>
  <c r="A390" i="23" a="1"/>
  <c r="A390" i="23" s="1"/>
  <c r="A391" i="23" a="1"/>
  <c r="A391" i="23" s="1"/>
  <c r="A392" i="23" a="1"/>
  <c r="A392" i="23" s="1"/>
  <c r="A393" i="23" a="1"/>
  <c r="A393" i="23" s="1"/>
  <c r="A394" i="23" a="1"/>
  <c r="A394" i="23" s="1"/>
  <c r="A395" i="23" a="1"/>
  <c r="A395" i="23" s="1"/>
  <c r="A396" i="23" a="1"/>
  <c r="A396" i="23" s="1"/>
  <c r="A397" i="23" a="1"/>
  <c r="A397" i="23" s="1"/>
  <c r="A398" i="23" a="1"/>
  <c r="A398" i="23" s="1"/>
  <c r="A399" i="23" a="1"/>
  <c r="A399" i="23" s="1"/>
  <c r="A400" i="23" a="1"/>
  <c r="A400" i="23" s="1"/>
  <c r="A401" i="23" a="1"/>
  <c r="A401" i="23" s="1"/>
  <c r="A402" i="23" a="1"/>
  <c r="A402" i="23" s="1"/>
  <c r="A403" i="23" a="1"/>
  <c r="A403" i="23" s="1"/>
  <c r="A404" i="23" a="1"/>
  <c r="A404" i="23" s="1"/>
  <c r="A405" i="23" a="1"/>
  <c r="A405" i="23" s="1"/>
  <c r="A406" i="23" a="1"/>
  <c r="A406" i="23" s="1"/>
  <c r="A407" i="23" a="1"/>
  <c r="A407" i="23" s="1"/>
  <c r="A408" i="23" a="1"/>
  <c r="A408" i="23" s="1"/>
  <c r="A409" i="23" a="1"/>
  <c r="A409" i="23" s="1"/>
  <c r="A410" i="23" a="1"/>
  <c r="A410" i="23" s="1"/>
  <c r="A411" i="23" a="1"/>
  <c r="A411" i="23" s="1"/>
  <c r="A412" i="23" a="1"/>
  <c r="A412" i="23" s="1"/>
  <c r="A413" i="23" a="1"/>
  <c r="A413" i="23" s="1"/>
  <c r="A414" i="23" a="1"/>
  <c r="A414" i="23" s="1"/>
  <c r="A415" i="23" a="1"/>
  <c r="A415" i="23" s="1"/>
  <c r="A416" i="23" a="1"/>
  <c r="A416" i="23" s="1"/>
  <c r="A417" i="23" a="1"/>
  <c r="A417" i="23" s="1"/>
  <c r="A418" i="23" a="1"/>
  <c r="A418" i="23" s="1"/>
  <c r="A419" i="23" a="1"/>
  <c r="A419" i="23" s="1"/>
  <c r="A420" i="23" a="1"/>
  <c r="A420" i="23" s="1"/>
  <c r="A421" i="23" a="1"/>
  <c r="A421" i="23" s="1"/>
  <c r="A422" i="23" a="1"/>
  <c r="A422" i="23" s="1"/>
  <c r="A423" i="23" a="1"/>
  <c r="A423" i="23" s="1"/>
  <c r="A424" i="23" a="1"/>
  <c r="A424" i="23" s="1"/>
  <c r="A425" i="23" a="1"/>
  <c r="A425" i="23" s="1"/>
  <c r="A426" i="23" a="1"/>
  <c r="A426" i="23" s="1"/>
  <c r="A427" i="23" a="1"/>
  <c r="A427" i="23" s="1"/>
  <c r="A428" i="23" a="1"/>
  <c r="A428" i="23" s="1"/>
  <c r="A429" i="23" a="1"/>
  <c r="A429" i="23" s="1"/>
  <c r="A430" i="23" a="1"/>
  <c r="A430" i="23" s="1"/>
  <c r="A431" i="23" a="1"/>
  <c r="A431" i="23" s="1"/>
  <c r="A432" i="23" a="1"/>
  <c r="A432" i="23" s="1"/>
  <c r="A433" i="23" a="1"/>
  <c r="A433" i="23" s="1"/>
  <c r="A434" i="23" a="1"/>
  <c r="A434" i="23" s="1"/>
  <c r="A435" i="23" a="1"/>
  <c r="A435" i="23" s="1"/>
  <c r="A436" i="23" a="1"/>
  <c r="A436" i="23" s="1"/>
  <c r="A437" i="23" a="1"/>
  <c r="A437" i="23" s="1"/>
  <c r="A438" i="23" a="1"/>
  <c r="A438" i="23" s="1"/>
  <c r="A439" i="23" a="1"/>
  <c r="A439" i="23" s="1"/>
  <c r="A440" i="23" a="1"/>
  <c r="A440" i="23" s="1"/>
  <c r="A441" i="23" a="1"/>
  <c r="A441" i="23" s="1"/>
  <c r="A442" i="23" a="1"/>
  <c r="A442" i="23" s="1"/>
  <c r="A443" i="23" a="1"/>
  <c r="A443" i="23" s="1"/>
  <c r="A444" i="23" a="1"/>
  <c r="A444" i="23" s="1"/>
  <c r="A445" i="23" a="1"/>
  <c r="A445" i="23" s="1"/>
  <c r="A446" i="23" a="1"/>
  <c r="A446" i="23" s="1"/>
  <c r="A447" i="23" a="1"/>
  <c r="A447" i="23" s="1"/>
  <c r="A448" i="23" a="1"/>
  <c r="A448" i="23" s="1"/>
  <c r="A449" i="23" a="1"/>
  <c r="A449" i="23" s="1"/>
  <c r="A450" i="23" a="1"/>
  <c r="A450" i="23" s="1"/>
  <c r="A451" i="23" a="1"/>
  <c r="A451" i="23" s="1"/>
  <c r="A452" i="23" a="1"/>
  <c r="A452" i="23" s="1"/>
  <c r="A453" i="23" a="1"/>
  <c r="A453" i="23" s="1"/>
  <c r="A454" i="23" a="1"/>
  <c r="A454" i="23" s="1"/>
  <c r="A455" i="23" a="1"/>
  <c r="A455" i="23" s="1"/>
  <c r="A456" i="23" a="1"/>
  <c r="A456" i="23" s="1"/>
  <c r="A457" i="23" a="1"/>
  <c r="A457" i="23" s="1"/>
  <c r="A458" i="23" a="1"/>
  <c r="A458" i="23" s="1"/>
  <c r="A459" i="23" a="1"/>
  <c r="A459" i="23" s="1"/>
  <c r="A460" i="23" a="1"/>
  <c r="A460" i="23" s="1"/>
  <c r="A461" i="23" a="1"/>
  <c r="A461" i="23" s="1"/>
  <c r="A462" i="23" a="1"/>
  <c r="A462" i="23" s="1"/>
  <c r="A463" i="23" a="1"/>
  <c r="A463" i="23" s="1"/>
  <c r="A464" i="23" a="1"/>
  <c r="A464" i="23" s="1"/>
  <c r="A465" i="23" a="1"/>
  <c r="A465" i="23" s="1"/>
  <c r="A466" i="23" a="1"/>
  <c r="A466" i="23" s="1"/>
  <c r="A467" i="23" a="1"/>
  <c r="A467" i="23" s="1"/>
  <c r="A468" i="23" a="1"/>
  <c r="A468" i="23" s="1"/>
  <c r="A469" i="23" a="1"/>
  <c r="A469" i="23" s="1"/>
  <c r="A470" i="23" a="1"/>
  <c r="A470" i="23" s="1"/>
  <c r="A471" i="23" a="1"/>
  <c r="A471" i="23" s="1"/>
  <c r="A472" i="23" a="1"/>
  <c r="A472" i="23" s="1"/>
  <c r="A473" i="23" a="1"/>
  <c r="A473" i="23" s="1"/>
  <c r="A474" i="23" a="1"/>
  <c r="A474" i="23" s="1"/>
  <c r="A475" i="23" a="1"/>
  <c r="A475" i="23" s="1"/>
  <c r="A476" i="23" a="1"/>
  <c r="A476" i="23" s="1"/>
  <c r="A477" i="23" a="1"/>
  <c r="A477" i="23" s="1"/>
  <c r="A478" i="23" a="1"/>
  <c r="A478" i="23" s="1"/>
  <c r="A479" i="23" a="1"/>
  <c r="A479" i="23" s="1"/>
  <c r="A480" i="23" a="1"/>
  <c r="A480" i="23" s="1"/>
  <c r="A481" i="23" a="1"/>
  <c r="A481" i="23" s="1"/>
  <c r="A482" i="23" a="1"/>
  <c r="A482" i="23" s="1"/>
  <c r="A483" i="23" a="1"/>
  <c r="A483" i="23" s="1"/>
  <c r="A484" i="23" a="1"/>
  <c r="A484" i="23" s="1"/>
  <c r="A485" i="23" a="1"/>
  <c r="A485" i="23" s="1"/>
  <c r="A486" i="23" a="1"/>
  <c r="A486" i="23" s="1"/>
  <c r="A487" i="23" a="1"/>
  <c r="A487" i="23" s="1"/>
  <c r="A488" i="23" a="1"/>
  <c r="A488" i="23" s="1"/>
  <c r="A489" i="23" a="1"/>
  <c r="A489" i="23" s="1"/>
  <c r="A490" i="23" a="1"/>
  <c r="A490" i="23" s="1"/>
  <c r="A491" i="23" a="1"/>
  <c r="A491" i="23" s="1"/>
  <c r="A492" i="23" a="1"/>
  <c r="A492" i="23" s="1"/>
  <c r="A493" i="23" a="1"/>
  <c r="A493" i="23" s="1"/>
  <c r="A494" i="23" a="1"/>
  <c r="A494" i="23" s="1"/>
  <c r="A495" i="23" a="1"/>
  <c r="A495" i="23" s="1"/>
  <c r="A496" i="23" a="1"/>
  <c r="A496" i="23" s="1"/>
  <c r="A497" i="23" a="1"/>
  <c r="A497" i="23" s="1"/>
  <c r="A498" i="23" a="1"/>
  <c r="A498" i="23" s="1"/>
  <c r="A499" i="23" a="1"/>
  <c r="A499" i="23" s="1"/>
  <c r="A500" i="23" a="1"/>
  <c r="A500" i="23" s="1"/>
  <c r="A2" i="23" a="1"/>
  <c r="A2" i="23" s="1"/>
  <c r="O26" i="16"/>
  <c r="N26" i="16"/>
  <c r="O25" i="16"/>
  <c r="N25" i="16"/>
  <c r="O24" i="16"/>
  <c r="N24" i="16"/>
  <c r="O23" i="16"/>
  <c r="N23" i="16"/>
  <c r="O22" i="16"/>
  <c r="N22" i="16"/>
  <c r="O21" i="16"/>
  <c r="N21" i="16"/>
  <c r="O20" i="16"/>
  <c r="N20" i="16"/>
  <c r="O19" i="16"/>
  <c r="N19" i="16"/>
  <c r="O18" i="16"/>
  <c r="N18" i="16"/>
  <c r="N8" i="16"/>
  <c r="O16" i="16"/>
  <c r="N16" i="16"/>
  <c r="O15" i="16"/>
  <c r="N15" i="16"/>
  <c r="O14" i="16"/>
  <c r="N14" i="16"/>
  <c r="O13" i="16"/>
  <c r="N13" i="16"/>
  <c r="O12" i="16"/>
  <c r="N12" i="16"/>
  <c r="O11" i="16"/>
  <c r="N11" i="16"/>
  <c r="O10" i="16"/>
  <c r="N10" i="16"/>
  <c r="O9" i="16"/>
  <c r="N9" i="16"/>
  <c r="O8" i="16"/>
  <c r="M5" i="5"/>
  <c r="G5" i="1"/>
  <c r="F5" i="1"/>
  <c r="M4" i="5"/>
  <c r="A111" i="1"/>
  <c r="R111" i="1" s="1"/>
  <c r="A106" i="1"/>
  <c r="R106" i="1" s="1"/>
  <c r="A101" i="1"/>
  <c r="R101" i="1" s="1"/>
  <c r="A96" i="1"/>
  <c r="R96" i="1" s="1"/>
  <c r="A91" i="1"/>
  <c r="R91" i="1" s="1"/>
  <c r="A86" i="1"/>
  <c r="R86" i="1" s="1"/>
  <c r="A81" i="1"/>
  <c r="R81" i="1" s="1"/>
  <c r="A76" i="1"/>
  <c r="R76" i="1" s="1"/>
  <c r="A71" i="1"/>
  <c r="R71" i="1" s="1"/>
  <c r="A60" i="1"/>
  <c r="R60" i="1" s="1"/>
  <c r="A54" i="1"/>
  <c r="R54" i="1" s="1"/>
  <c r="A49" i="1"/>
  <c r="R49" i="1" s="1"/>
  <c r="A44" i="1"/>
  <c r="R44" i="1" s="1"/>
  <c r="A39" i="1"/>
  <c r="R39" i="1" s="1"/>
  <c r="A34" i="1"/>
  <c r="R34" i="1" s="1"/>
  <c r="A29" i="1"/>
  <c r="R29" i="1" s="1"/>
  <c r="A66" i="1"/>
  <c r="R66" i="1" s="1"/>
  <c r="A24" i="1"/>
  <c r="R24" i="1" s="1"/>
  <c r="A19" i="1"/>
  <c r="R19" i="1" s="1"/>
  <c r="A14" i="1"/>
  <c r="R14" i="1" s="1"/>
  <c r="A9" i="1"/>
  <c r="R9" i="1" s="1"/>
  <c r="C4" i="1"/>
  <c r="C5" i="5"/>
  <c r="T54" i="17" a="1"/>
  <c r="T54" i="17" s="1"/>
  <c r="T52" i="17"/>
  <c r="T50" i="17"/>
  <c r="T48" i="17"/>
  <c r="T37" i="17" a="1"/>
  <c r="T37" i="17" s="1"/>
  <c r="C3" i="23" a="1"/>
  <c r="C3" i="23" s="1"/>
  <c r="C4" i="23" a="1"/>
  <c r="C4" i="23" s="1"/>
  <c r="C5" i="23" a="1"/>
  <c r="C5" i="23" s="1"/>
  <c r="C6" i="23" a="1"/>
  <c r="C6" i="23" s="1"/>
  <c r="C7" i="23" a="1"/>
  <c r="C7" i="23" s="1"/>
  <c r="C8" i="23" a="1"/>
  <c r="C8" i="23" s="1"/>
  <c r="C9" i="23" a="1"/>
  <c r="C9" i="23" s="1"/>
  <c r="C10" i="23" a="1"/>
  <c r="C10" i="23" s="1"/>
  <c r="C11" i="23" a="1"/>
  <c r="C11" i="23" s="1"/>
  <c r="C12" i="23" a="1"/>
  <c r="C12" i="23" s="1"/>
  <c r="C13" i="23" a="1"/>
  <c r="C13" i="23" s="1"/>
  <c r="C14" i="23" a="1"/>
  <c r="C14" i="23"/>
  <c r="C15" i="23" a="1"/>
  <c r="C15" i="23" s="1"/>
  <c r="C16" i="23" a="1"/>
  <c r="C16" i="23" s="1"/>
  <c r="C17" i="23" a="1"/>
  <c r="C17" i="23" s="1"/>
  <c r="C18" i="23" a="1"/>
  <c r="C18" i="23" s="1"/>
  <c r="C19" i="23" a="1"/>
  <c r="C19" i="23" s="1"/>
  <c r="C20" i="23" a="1"/>
  <c r="C20" i="23" s="1"/>
  <c r="C21" i="23" a="1"/>
  <c r="C21" i="23" s="1"/>
  <c r="C22" i="23" a="1"/>
  <c r="C22" i="23" s="1"/>
  <c r="C23" i="23" a="1"/>
  <c r="C23" i="23" s="1"/>
  <c r="C24" i="23" a="1"/>
  <c r="C24" i="23" s="1"/>
  <c r="C25" i="23" a="1"/>
  <c r="C25" i="23" s="1"/>
  <c r="C26" i="23" a="1"/>
  <c r="C26" i="23" s="1"/>
  <c r="C27" i="23" a="1"/>
  <c r="C27" i="23" s="1"/>
  <c r="C28" i="23" a="1"/>
  <c r="C28" i="23" s="1"/>
  <c r="C29" i="23" a="1"/>
  <c r="C29" i="23" s="1"/>
  <c r="C30" i="23" a="1"/>
  <c r="C30" i="23" s="1"/>
  <c r="C31" i="23" a="1"/>
  <c r="C31" i="23" s="1"/>
  <c r="C32" i="23" a="1"/>
  <c r="C32" i="23" s="1"/>
  <c r="C33" i="23" a="1"/>
  <c r="C33" i="23" s="1"/>
  <c r="C34" i="23" a="1"/>
  <c r="C34" i="23" s="1"/>
  <c r="C35" i="23" a="1"/>
  <c r="C35" i="23" s="1"/>
  <c r="C36" i="23" a="1"/>
  <c r="C36" i="23" s="1"/>
  <c r="C37" i="23" a="1"/>
  <c r="C37" i="23" s="1"/>
  <c r="C38" i="23" a="1"/>
  <c r="C38" i="23" s="1"/>
  <c r="C39" i="23" a="1"/>
  <c r="C39" i="23" s="1"/>
  <c r="C40" i="23" a="1"/>
  <c r="C40" i="23" s="1"/>
  <c r="C41" i="23" a="1"/>
  <c r="C41" i="23"/>
  <c r="C42" i="23" a="1"/>
  <c r="C42" i="23" s="1"/>
  <c r="C43" i="23" a="1"/>
  <c r="C43" i="23" s="1"/>
  <c r="C44" i="23" a="1"/>
  <c r="C44" i="23" s="1"/>
  <c r="C45" i="23" a="1"/>
  <c r="C45" i="23" s="1"/>
  <c r="C46" i="23" a="1"/>
  <c r="C46" i="23" s="1"/>
  <c r="C47" i="23" a="1"/>
  <c r="C47" i="23" s="1"/>
  <c r="C48" i="23" a="1"/>
  <c r="C48" i="23" s="1"/>
  <c r="C49" i="23" a="1"/>
  <c r="C49" i="23" s="1"/>
  <c r="C50" i="23" a="1"/>
  <c r="C50" i="23" s="1"/>
  <c r="C51" i="23" a="1"/>
  <c r="C51" i="23" s="1"/>
  <c r="C52" i="23" a="1"/>
  <c r="C52" i="23" s="1"/>
  <c r="C53" i="23" a="1"/>
  <c r="C53" i="23" s="1"/>
  <c r="C54" i="23" a="1"/>
  <c r="C54" i="23" s="1"/>
  <c r="C55" i="23" a="1"/>
  <c r="C55" i="23" s="1"/>
  <c r="C56" i="23" a="1"/>
  <c r="C56" i="23" s="1"/>
  <c r="C57" i="23" a="1"/>
  <c r="C57" i="23" s="1"/>
  <c r="C58" i="23" a="1"/>
  <c r="C58" i="23" s="1"/>
  <c r="C59" i="23" a="1"/>
  <c r="C59" i="23" s="1"/>
  <c r="C60" i="23" a="1"/>
  <c r="C60" i="23" s="1"/>
  <c r="C61" i="23" a="1"/>
  <c r="C61" i="23" s="1"/>
  <c r="C62" i="23" a="1"/>
  <c r="C62" i="23" s="1"/>
  <c r="C63" i="23" a="1"/>
  <c r="C63" i="23" s="1"/>
  <c r="C64" i="23" a="1"/>
  <c r="C64" i="23" s="1"/>
  <c r="C65" i="23" a="1"/>
  <c r="C65" i="23" s="1"/>
  <c r="C66" i="23" a="1"/>
  <c r="C66" i="23" s="1"/>
  <c r="C67" i="23" a="1"/>
  <c r="C67" i="23" s="1"/>
  <c r="C68" i="23" a="1"/>
  <c r="C68" i="23" s="1"/>
  <c r="C69" i="23" a="1"/>
  <c r="C69" i="23" s="1"/>
  <c r="C70" i="23" a="1"/>
  <c r="C70" i="23" s="1"/>
  <c r="C71" i="23" a="1"/>
  <c r="C71" i="23" s="1"/>
  <c r="C72" i="23" a="1"/>
  <c r="C72" i="23" s="1"/>
  <c r="C73" i="23" a="1"/>
  <c r="C73" i="23" s="1"/>
  <c r="C74" i="23" a="1"/>
  <c r="C74" i="23" s="1"/>
  <c r="C75" i="23" a="1"/>
  <c r="C75" i="23" s="1"/>
  <c r="C76" i="23" a="1"/>
  <c r="C76" i="23" s="1"/>
  <c r="C77" i="23" a="1"/>
  <c r="C77" i="23" s="1"/>
  <c r="C78" i="23" a="1"/>
  <c r="C78" i="23" s="1"/>
  <c r="C79" i="23" a="1"/>
  <c r="C79" i="23" s="1"/>
  <c r="C80" i="23" a="1"/>
  <c r="C80" i="23" s="1"/>
  <c r="C81" i="23" a="1"/>
  <c r="C81" i="23" s="1"/>
  <c r="C82" i="23" a="1"/>
  <c r="C82" i="23" s="1"/>
  <c r="C83" i="23" a="1"/>
  <c r="C83" i="23" s="1"/>
  <c r="C84" i="23" a="1"/>
  <c r="C84" i="23" s="1"/>
  <c r="C85" i="23" a="1"/>
  <c r="C85" i="23" s="1"/>
  <c r="C86" i="23" a="1"/>
  <c r="C86" i="23" s="1"/>
  <c r="C87" i="23" a="1"/>
  <c r="C87" i="23" s="1"/>
  <c r="C88" i="23" a="1"/>
  <c r="C88" i="23" s="1"/>
  <c r="C89" i="23" a="1"/>
  <c r="C89" i="23" s="1"/>
  <c r="C90" i="23" a="1"/>
  <c r="C90" i="23" s="1"/>
  <c r="C91" i="23" a="1"/>
  <c r="C91" i="23" s="1"/>
  <c r="C92" i="23" a="1"/>
  <c r="C92" i="23" s="1"/>
  <c r="C93" i="23" a="1"/>
  <c r="C93" i="23" s="1"/>
  <c r="C94" i="23" a="1"/>
  <c r="C94" i="23" s="1"/>
  <c r="C95" i="23" a="1"/>
  <c r="C95" i="23" s="1"/>
  <c r="C96" i="23" a="1"/>
  <c r="C96" i="23" s="1"/>
  <c r="C97" i="23" a="1"/>
  <c r="C97" i="23" s="1"/>
  <c r="C98" i="23" a="1"/>
  <c r="C98" i="23" s="1"/>
  <c r="C99" i="23" a="1"/>
  <c r="C99" i="23" s="1"/>
  <c r="C100" i="23" a="1"/>
  <c r="C100" i="23" s="1"/>
  <c r="C101" i="23" a="1"/>
  <c r="C101" i="23" s="1"/>
  <c r="C102" i="23" a="1"/>
  <c r="C102" i="23" s="1"/>
  <c r="C103" i="23" a="1"/>
  <c r="C103" i="23" s="1"/>
  <c r="C104" i="23" a="1"/>
  <c r="C104" i="23" s="1"/>
  <c r="C105" i="23" a="1"/>
  <c r="C105" i="23" s="1"/>
  <c r="C106" i="23" a="1"/>
  <c r="C106" i="23" s="1"/>
  <c r="C107" i="23" a="1"/>
  <c r="C107" i="23" s="1"/>
  <c r="C108" i="23" a="1"/>
  <c r="C108" i="23" s="1"/>
  <c r="C109" i="23" a="1"/>
  <c r="C109" i="23" s="1"/>
  <c r="C110" i="23" a="1"/>
  <c r="C110" i="23" s="1"/>
  <c r="C111" i="23" a="1"/>
  <c r="C111" i="23" s="1"/>
  <c r="C112" i="23" a="1"/>
  <c r="C112" i="23" s="1"/>
  <c r="C113" i="23" a="1"/>
  <c r="C113" i="23" s="1"/>
  <c r="C114" i="23" a="1"/>
  <c r="C114" i="23" s="1"/>
  <c r="C115" i="23" a="1"/>
  <c r="C115" i="23" s="1"/>
  <c r="C116" i="23" a="1"/>
  <c r="C116" i="23" s="1"/>
  <c r="C117" i="23" a="1"/>
  <c r="C117" i="23" s="1"/>
  <c r="C118" i="23" a="1"/>
  <c r="C118" i="23"/>
  <c r="C119" i="23" a="1"/>
  <c r="C119" i="23" s="1"/>
  <c r="C120" i="23" a="1"/>
  <c r="C120" i="23" s="1"/>
  <c r="C121" i="23" a="1"/>
  <c r="C121" i="23" s="1"/>
  <c r="C122" i="23" a="1"/>
  <c r="C122" i="23" s="1"/>
  <c r="C123" i="23" a="1"/>
  <c r="C123" i="23" s="1"/>
  <c r="C124" i="23" a="1"/>
  <c r="C124" i="23" s="1"/>
  <c r="C125" i="23" a="1"/>
  <c r="C125" i="23" s="1"/>
  <c r="C126" i="23" a="1"/>
  <c r="C126" i="23" s="1"/>
  <c r="C127" i="23" a="1"/>
  <c r="C127" i="23" s="1"/>
  <c r="C128" i="23" a="1"/>
  <c r="C128" i="23" s="1"/>
  <c r="C129" i="23" a="1"/>
  <c r="C129" i="23" s="1"/>
  <c r="C130" i="23" a="1"/>
  <c r="C130" i="23" s="1"/>
  <c r="C131" i="23" a="1"/>
  <c r="C131" i="23" s="1"/>
  <c r="C132" i="23" a="1"/>
  <c r="C132" i="23" s="1"/>
  <c r="C133" i="23" a="1"/>
  <c r="C133" i="23" s="1"/>
  <c r="C134" i="23" a="1"/>
  <c r="C134" i="23" s="1"/>
  <c r="C135" i="23" a="1"/>
  <c r="C135" i="23" s="1"/>
  <c r="C136" i="23" a="1"/>
  <c r="C136" i="23" s="1"/>
  <c r="C137" i="23" a="1"/>
  <c r="C137" i="23" s="1"/>
  <c r="C138" i="23" a="1"/>
  <c r="C138" i="23" s="1"/>
  <c r="C139" i="23" a="1"/>
  <c r="C139" i="23" s="1"/>
  <c r="C140" i="23" a="1"/>
  <c r="C140" i="23" s="1"/>
  <c r="C141" i="23" a="1"/>
  <c r="C141" i="23" s="1"/>
  <c r="C142" i="23" a="1"/>
  <c r="C142" i="23" s="1"/>
  <c r="C143" i="23" a="1"/>
  <c r="C143" i="23" s="1"/>
  <c r="C144" i="23" a="1"/>
  <c r="C144" i="23" s="1"/>
  <c r="C145" i="23" a="1"/>
  <c r="C145" i="23" s="1"/>
  <c r="C146" i="23" a="1"/>
  <c r="C146" i="23" s="1"/>
  <c r="C147" i="23" a="1"/>
  <c r="C147" i="23" s="1"/>
  <c r="C148" i="23" a="1"/>
  <c r="C148" i="23" s="1"/>
  <c r="C149" i="23" a="1"/>
  <c r="C149" i="23" s="1"/>
  <c r="C150" i="23" a="1"/>
  <c r="C150" i="23"/>
  <c r="C151" i="23" a="1"/>
  <c r="C151" i="23" s="1"/>
  <c r="C152" i="23" a="1"/>
  <c r="C152" i="23" s="1"/>
  <c r="C153" i="23" a="1"/>
  <c r="C153" i="23"/>
  <c r="C154" i="23" a="1"/>
  <c r="C154" i="23" s="1"/>
  <c r="C155" i="23" a="1"/>
  <c r="C155" i="23" s="1"/>
  <c r="C156" i="23" a="1"/>
  <c r="C156" i="23" s="1"/>
  <c r="C157" i="23" a="1"/>
  <c r="C157" i="23" s="1"/>
  <c r="C158" i="23" a="1"/>
  <c r="C158" i="23" s="1"/>
  <c r="C159" i="23" a="1"/>
  <c r="C159" i="23" s="1"/>
  <c r="C160" i="23" a="1"/>
  <c r="C160" i="23" s="1"/>
  <c r="C161" i="23" a="1"/>
  <c r="C161" i="23" s="1"/>
  <c r="C162" i="23" a="1"/>
  <c r="C162" i="23" s="1"/>
  <c r="C163" i="23" a="1"/>
  <c r="C163" i="23" s="1"/>
  <c r="C164" i="23" a="1"/>
  <c r="C164" i="23" s="1"/>
  <c r="C165" i="23" a="1"/>
  <c r="C165" i="23" s="1"/>
  <c r="C166" i="23" a="1"/>
  <c r="C166" i="23" s="1"/>
  <c r="C167" i="23" a="1"/>
  <c r="C167" i="23" s="1"/>
  <c r="C168" i="23" a="1"/>
  <c r="C168" i="23" s="1"/>
  <c r="C169" i="23" a="1"/>
  <c r="C169" i="23" s="1"/>
  <c r="C170" i="23" a="1"/>
  <c r="C170" i="23" s="1"/>
  <c r="C171" i="23" a="1"/>
  <c r="C171" i="23" s="1"/>
  <c r="C172" i="23" a="1"/>
  <c r="C172" i="23" s="1"/>
  <c r="C173" i="23" a="1"/>
  <c r="C173" i="23" s="1"/>
  <c r="C174" i="23" a="1"/>
  <c r="C174" i="23" s="1"/>
  <c r="C175" i="23" a="1"/>
  <c r="C175" i="23" s="1"/>
  <c r="C176" i="23" a="1"/>
  <c r="C176" i="23" s="1"/>
  <c r="C177" i="23" a="1"/>
  <c r="C177" i="23" s="1"/>
  <c r="C178" i="23" a="1"/>
  <c r="C178" i="23" s="1"/>
  <c r="C179" i="23" a="1"/>
  <c r="C179" i="23" s="1"/>
  <c r="C180" i="23" a="1"/>
  <c r="C180" i="23" s="1"/>
  <c r="C181" i="23" a="1"/>
  <c r="C181" i="23" s="1"/>
  <c r="C182" i="23" a="1"/>
  <c r="C182" i="23" s="1"/>
  <c r="C183" i="23" a="1"/>
  <c r="C183" i="23" s="1"/>
  <c r="C184" i="23" a="1"/>
  <c r="C184" i="23" s="1"/>
  <c r="C185" i="23" a="1"/>
  <c r="C185" i="23" s="1"/>
  <c r="C186" i="23" a="1"/>
  <c r="C186" i="23" s="1"/>
  <c r="C187" i="23" a="1"/>
  <c r="C187" i="23" s="1"/>
  <c r="C188" i="23" a="1"/>
  <c r="C188" i="23" s="1"/>
  <c r="C189" i="23" a="1"/>
  <c r="C189" i="23" s="1"/>
  <c r="C190" i="23" a="1"/>
  <c r="C190" i="23" s="1"/>
  <c r="C191" i="23" a="1"/>
  <c r="C191" i="23" s="1"/>
  <c r="C192" i="23" a="1"/>
  <c r="C192" i="23" s="1"/>
  <c r="C193" i="23" a="1"/>
  <c r="C193" i="23" s="1"/>
  <c r="C194" i="23" a="1"/>
  <c r="C194" i="23" s="1"/>
  <c r="C195" i="23" a="1"/>
  <c r="C195" i="23" s="1"/>
  <c r="C196" i="23" a="1"/>
  <c r="C196" i="23" s="1"/>
  <c r="C197" i="23" a="1"/>
  <c r="C197" i="23" s="1"/>
  <c r="C198" i="23" a="1"/>
  <c r="C198" i="23" s="1"/>
  <c r="C199" i="23" a="1"/>
  <c r="C199" i="23" s="1"/>
  <c r="C200" i="23" a="1"/>
  <c r="C200" i="23" s="1"/>
  <c r="C201" i="23" a="1"/>
  <c r="C201" i="23" s="1"/>
  <c r="C202" i="23" a="1"/>
  <c r="C202" i="23" s="1"/>
  <c r="C203" i="23" a="1"/>
  <c r="C203" i="23" s="1"/>
  <c r="C204" i="23" a="1"/>
  <c r="C204" i="23" s="1"/>
  <c r="C205" i="23" a="1"/>
  <c r="C205" i="23" s="1"/>
  <c r="C206" i="23" a="1"/>
  <c r="C206" i="23" s="1"/>
  <c r="C207" i="23" a="1"/>
  <c r="C207" i="23" s="1"/>
  <c r="C208" i="23" a="1"/>
  <c r="C208" i="23" s="1"/>
  <c r="C209" i="23" a="1"/>
  <c r="C209" i="23" s="1"/>
  <c r="C210" i="23" a="1"/>
  <c r="C210" i="23" s="1"/>
  <c r="C211" i="23" a="1"/>
  <c r="C211" i="23" s="1"/>
  <c r="C212" i="23" a="1"/>
  <c r="C212" i="23" s="1"/>
  <c r="C213" i="23" a="1"/>
  <c r="C213" i="23" s="1"/>
  <c r="C214" i="23" a="1"/>
  <c r="C214" i="23" s="1"/>
  <c r="C215" i="23" a="1"/>
  <c r="C215" i="23" s="1"/>
  <c r="C216" i="23" a="1"/>
  <c r="C216" i="23" s="1"/>
  <c r="C217" i="23" a="1"/>
  <c r="C217" i="23" s="1"/>
  <c r="C218" i="23" a="1"/>
  <c r="C218" i="23" s="1"/>
  <c r="C219" i="23" a="1"/>
  <c r="C219" i="23" s="1"/>
  <c r="C220" i="23" a="1"/>
  <c r="C220" i="23" s="1"/>
  <c r="C221" i="23" a="1"/>
  <c r="C221" i="23" s="1"/>
  <c r="C222" i="23" a="1"/>
  <c r="C222" i="23" s="1"/>
  <c r="C223" i="23" a="1"/>
  <c r="C223" i="23" s="1"/>
  <c r="C224" i="23" a="1"/>
  <c r="C224" i="23" s="1"/>
  <c r="C225" i="23" a="1"/>
  <c r="C225" i="23" s="1"/>
  <c r="C226" i="23" a="1"/>
  <c r="C226" i="23" s="1"/>
  <c r="C227" i="23" a="1"/>
  <c r="C227" i="23" s="1"/>
  <c r="C228" i="23" a="1"/>
  <c r="C228" i="23" s="1"/>
  <c r="C229" i="23" a="1"/>
  <c r="C229" i="23" s="1"/>
  <c r="C230" i="23" a="1"/>
  <c r="C230" i="23" s="1"/>
  <c r="C231" i="23" a="1"/>
  <c r="C231" i="23" s="1"/>
  <c r="C232" i="23" a="1"/>
  <c r="C232" i="23" s="1"/>
  <c r="C233" i="23" a="1"/>
  <c r="C233" i="23" s="1"/>
  <c r="C234" i="23" a="1"/>
  <c r="C234" i="23" s="1"/>
  <c r="C235" i="23" a="1"/>
  <c r="C235" i="23" s="1"/>
  <c r="C236" i="23" a="1"/>
  <c r="C236" i="23" s="1"/>
  <c r="C237" i="23" a="1"/>
  <c r="C237" i="23" s="1"/>
  <c r="C238" i="23" a="1"/>
  <c r="C238" i="23" s="1"/>
  <c r="C239" i="23" a="1"/>
  <c r="C239" i="23" s="1"/>
  <c r="C240" i="23" a="1"/>
  <c r="C240" i="23" s="1"/>
  <c r="C241" i="23" a="1"/>
  <c r="C241" i="23" s="1"/>
  <c r="C242" i="23" a="1"/>
  <c r="C242" i="23" s="1"/>
  <c r="C243" i="23" a="1"/>
  <c r="C243" i="23" s="1"/>
  <c r="C244" i="23" a="1"/>
  <c r="C244" i="23" s="1"/>
  <c r="C245" i="23" a="1"/>
  <c r="C245" i="23" s="1"/>
  <c r="C246" i="23" a="1"/>
  <c r="C246" i="23" s="1"/>
  <c r="C247" i="23" a="1"/>
  <c r="C247" i="23" s="1"/>
  <c r="C248" i="23" a="1"/>
  <c r="C248" i="23" s="1"/>
  <c r="C249" i="23" a="1"/>
  <c r="C249" i="23" s="1"/>
  <c r="C250" i="23" a="1"/>
  <c r="C250" i="23" s="1"/>
  <c r="C251" i="23" a="1"/>
  <c r="C251" i="23" s="1"/>
  <c r="C252" i="23" a="1"/>
  <c r="C252" i="23" s="1"/>
  <c r="C253" i="23" a="1"/>
  <c r="C253" i="23" s="1"/>
  <c r="C254" i="23" a="1"/>
  <c r="C254" i="23" s="1"/>
  <c r="C255" i="23" a="1"/>
  <c r="C255" i="23" s="1"/>
  <c r="C256" i="23" a="1"/>
  <c r="C256" i="23" s="1"/>
  <c r="C257" i="23" a="1"/>
  <c r="C257" i="23" s="1"/>
  <c r="C258" i="23" a="1"/>
  <c r="C258" i="23" s="1"/>
  <c r="C259" i="23" a="1"/>
  <c r="C259" i="23" s="1"/>
  <c r="C260" i="23" a="1"/>
  <c r="C260" i="23" s="1"/>
  <c r="C261" i="23" a="1"/>
  <c r="C261" i="23" s="1"/>
  <c r="C262" i="23" a="1"/>
  <c r="C262" i="23" s="1"/>
  <c r="C263" i="23" a="1"/>
  <c r="C263" i="23" s="1"/>
  <c r="C264" i="23" a="1"/>
  <c r="C264" i="23" s="1"/>
  <c r="C265" i="23" a="1"/>
  <c r="C265" i="23" s="1"/>
  <c r="C266" i="23" a="1"/>
  <c r="C266" i="23" s="1"/>
  <c r="C267" i="23" a="1"/>
  <c r="C267" i="23" s="1"/>
  <c r="C268" i="23" a="1"/>
  <c r="C268" i="23" s="1"/>
  <c r="C269" i="23" a="1"/>
  <c r="C269" i="23" s="1"/>
  <c r="C270" i="23" a="1"/>
  <c r="C270" i="23" s="1"/>
  <c r="C271" i="23" a="1"/>
  <c r="C271" i="23" s="1"/>
  <c r="C272" i="23" a="1"/>
  <c r="C272" i="23" s="1"/>
  <c r="C273" i="23" a="1"/>
  <c r="C273" i="23" s="1"/>
  <c r="C274" i="23" a="1"/>
  <c r="C274" i="23" s="1"/>
  <c r="C275" i="23" a="1"/>
  <c r="C275" i="23" s="1"/>
  <c r="C276" i="23" a="1"/>
  <c r="C276" i="23" s="1"/>
  <c r="C277" i="23" a="1"/>
  <c r="C277" i="23" s="1"/>
  <c r="C278" i="23" a="1"/>
  <c r="C278" i="23" s="1"/>
  <c r="C279" i="23" a="1"/>
  <c r="C279" i="23" s="1"/>
  <c r="C280" i="23" a="1"/>
  <c r="C280" i="23" s="1"/>
  <c r="C281" i="23" a="1"/>
  <c r="C281" i="23" s="1"/>
  <c r="C282" i="23" a="1"/>
  <c r="C282" i="23" s="1"/>
  <c r="C283" i="23" a="1"/>
  <c r="C283" i="23" s="1"/>
  <c r="C284" i="23" a="1"/>
  <c r="C284" i="23" s="1"/>
  <c r="C285" i="23" a="1"/>
  <c r="C285" i="23" s="1"/>
  <c r="C286" i="23" a="1"/>
  <c r="C286" i="23" s="1"/>
  <c r="C287" i="23" a="1"/>
  <c r="C287" i="23" s="1"/>
  <c r="C288" i="23" a="1"/>
  <c r="C288" i="23" s="1"/>
  <c r="C289" i="23" a="1"/>
  <c r="C289" i="23" s="1"/>
  <c r="C290" i="23" a="1"/>
  <c r="C290" i="23" s="1"/>
  <c r="C291" i="23" a="1"/>
  <c r="C291" i="23" s="1"/>
  <c r="C292" i="23" a="1"/>
  <c r="C292" i="23" s="1"/>
  <c r="C293" i="23" a="1"/>
  <c r="C293" i="23" s="1"/>
  <c r="C294" i="23" a="1"/>
  <c r="C294" i="23" s="1"/>
  <c r="C295" i="23" a="1"/>
  <c r="C295" i="23" s="1"/>
  <c r="C296" i="23" a="1"/>
  <c r="C296" i="23" s="1"/>
  <c r="C297" i="23" a="1"/>
  <c r="C297" i="23" s="1"/>
  <c r="C298" i="23" a="1"/>
  <c r="C298" i="23" s="1"/>
  <c r="C299" i="23" a="1"/>
  <c r="C299" i="23" s="1"/>
  <c r="C300" i="23" a="1"/>
  <c r="C300" i="23" s="1"/>
  <c r="C301" i="23" a="1"/>
  <c r="C301" i="23" s="1"/>
  <c r="C302" i="23" a="1"/>
  <c r="C302" i="23" s="1"/>
  <c r="C303" i="23" a="1"/>
  <c r="C303" i="23" s="1"/>
  <c r="C304" i="23" a="1"/>
  <c r="C304" i="23" s="1"/>
  <c r="C305" i="23" a="1"/>
  <c r="C305" i="23" s="1"/>
  <c r="C306" i="23" a="1"/>
  <c r="C306" i="23" s="1"/>
  <c r="C307" i="23" a="1"/>
  <c r="C307" i="23" s="1"/>
  <c r="C308" i="23" a="1"/>
  <c r="C308" i="23" s="1"/>
  <c r="C309" i="23" a="1"/>
  <c r="C309" i="23" s="1"/>
  <c r="C310" i="23" a="1"/>
  <c r="C310" i="23" s="1"/>
  <c r="C311" i="23" a="1"/>
  <c r="C311" i="23" s="1"/>
  <c r="C312" i="23" a="1"/>
  <c r="C312" i="23" s="1"/>
  <c r="C313" i="23" a="1"/>
  <c r="C313" i="23" s="1"/>
  <c r="C314" i="23" a="1"/>
  <c r="C314" i="23" s="1"/>
  <c r="C315" i="23" a="1"/>
  <c r="C315" i="23" s="1"/>
  <c r="C316" i="23" a="1"/>
  <c r="C316" i="23" s="1"/>
  <c r="C317" i="23" a="1"/>
  <c r="C317" i="23" s="1"/>
  <c r="C318" i="23" a="1"/>
  <c r="C318" i="23" s="1"/>
  <c r="C319" i="23" a="1"/>
  <c r="C319" i="23" s="1"/>
  <c r="C320" i="23" a="1"/>
  <c r="C320" i="23"/>
  <c r="C321" i="23" a="1"/>
  <c r="C321" i="23" s="1"/>
  <c r="C322" i="23" a="1"/>
  <c r="C322" i="23" s="1"/>
  <c r="C323" i="23" a="1"/>
  <c r="C323" i="23" s="1"/>
  <c r="C324" i="23" a="1"/>
  <c r="C324" i="23" s="1"/>
  <c r="C325" i="23" a="1"/>
  <c r="C325" i="23" s="1"/>
  <c r="C326" i="23" a="1"/>
  <c r="C326" i="23" s="1"/>
  <c r="C327" i="23" a="1"/>
  <c r="C327" i="23" s="1"/>
  <c r="C328" i="23" a="1"/>
  <c r="C328" i="23" s="1"/>
  <c r="C329" i="23" a="1"/>
  <c r="C329" i="23" s="1"/>
  <c r="C330" i="23" a="1"/>
  <c r="C330" i="23" s="1"/>
  <c r="C331" i="23" a="1"/>
  <c r="C331" i="23" s="1"/>
  <c r="C332" i="23" a="1"/>
  <c r="C332" i="23" s="1"/>
  <c r="C333" i="23" a="1"/>
  <c r="C333" i="23" s="1"/>
  <c r="C334" i="23" a="1"/>
  <c r="C334" i="23" s="1"/>
  <c r="C335" i="23" a="1"/>
  <c r="C335" i="23" s="1"/>
  <c r="C336" i="23" a="1"/>
  <c r="C336" i="23" s="1"/>
  <c r="C337" i="23" a="1"/>
  <c r="C337" i="23" s="1"/>
  <c r="C338" i="23" a="1"/>
  <c r="C338" i="23" s="1"/>
  <c r="C339" i="23" a="1"/>
  <c r="C339" i="23" s="1"/>
  <c r="C340" i="23" a="1"/>
  <c r="C340" i="23" s="1"/>
  <c r="C341" i="23" a="1"/>
  <c r="C341" i="23" s="1"/>
  <c r="C342" i="23" a="1"/>
  <c r="C342" i="23" s="1"/>
  <c r="C343" i="23" a="1"/>
  <c r="C343" i="23" s="1"/>
  <c r="C344" i="23" a="1"/>
  <c r="C344" i="23" s="1"/>
  <c r="C345" i="23" a="1"/>
  <c r="C345" i="23" s="1"/>
  <c r="C346" i="23" a="1"/>
  <c r="C346" i="23" s="1"/>
  <c r="C347" i="23" a="1"/>
  <c r="C347" i="23" s="1"/>
  <c r="C348" i="23" a="1"/>
  <c r="C348" i="23" s="1"/>
  <c r="C349" i="23" a="1"/>
  <c r="C349" i="23" s="1"/>
  <c r="C350" i="23" a="1"/>
  <c r="C350" i="23" s="1"/>
  <c r="C351" i="23" a="1"/>
  <c r="C351" i="23" s="1"/>
  <c r="C352" i="23" a="1"/>
  <c r="C352" i="23" s="1"/>
  <c r="C353" i="23" a="1"/>
  <c r="C353" i="23" s="1"/>
  <c r="C354" i="23" a="1"/>
  <c r="C354" i="23" s="1"/>
  <c r="C355" i="23" a="1"/>
  <c r="C355" i="23" s="1"/>
  <c r="C356" i="23" a="1"/>
  <c r="C356" i="23" s="1"/>
  <c r="C357" i="23" a="1"/>
  <c r="C357" i="23" s="1"/>
  <c r="C358" i="23" a="1"/>
  <c r="C358" i="23" s="1"/>
  <c r="C359" i="23" a="1"/>
  <c r="C359" i="23" s="1"/>
  <c r="C360" i="23" a="1"/>
  <c r="C360" i="23" s="1"/>
  <c r="C361" i="23" a="1"/>
  <c r="C361" i="23" s="1"/>
  <c r="C362" i="23" a="1"/>
  <c r="C362" i="23" s="1"/>
  <c r="C363" i="23" a="1"/>
  <c r="C363" i="23" s="1"/>
  <c r="C364" i="23" a="1"/>
  <c r="C364" i="23" s="1"/>
  <c r="C365" i="23" a="1"/>
  <c r="C365" i="23" s="1"/>
  <c r="C366" i="23" a="1"/>
  <c r="C366" i="23" s="1"/>
  <c r="C367" i="23" a="1"/>
  <c r="C367" i="23" s="1"/>
  <c r="C368" i="23" a="1"/>
  <c r="C368" i="23" s="1"/>
  <c r="C369" i="23" a="1"/>
  <c r="C369" i="23" s="1"/>
  <c r="C370" i="23" a="1"/>
  <c r="C370" i="23" s="1"/>
  <c r="C371" i="23" a="1"/>
  <c r="C371" i="23" s="1"/>
  <c r="C372" i="23" a="1"/>
  <c r="C372" i="23" s="1"/>
  <c r="C373" i="23" a="1"/>
  <c r="C373" i="23" s="1"/>
  <c r="C374" i="23" a="1"/>
  <c r="C374" i="23" s="1"/>
  <c r="C375" i="23" a="1"/>
  <c r="C375" i="23" s="1"/>
  <c r="C376" i="23" a="1"/>
  <c r="C376" i="23" s="1"/>
  <c r="C377" i="23" a="1"/>
  <c r="C377" i="23" s="1"/>
  <c r="C378" i="23" a="1"/>
  <c r="C378" i="23" s="1"/>
  <c r="C379" i="23" a="1"/>
  <c r="C379" i="23" s="1"/>
  <c r="C380" i="23" a="1"/>
  <c r="C380" i="23" s="1"/>
  <c r="C381" i="23" a="1"/>
  <c r="C381" i="23" s="1"/>
  <c r="C382" i="23" a="1"/>
  <c r="C382" i="23" s="1"/>
  <c r="C383" i="23" a="1"/>
  <c r="C383" i="23"/>
  <c r="C384" i="23" a="1"/>
  <c r="C384" i="23" s="1"/>
  <c r="C385" i="23" a="1"/>
  <c r="C385" i="23"/>
  <c r="C386" i="23" a="1"/>
  <c r="C386" i="23" s="1"/>
  <c r="C387" i="23" a="1"/>
  <c r="C387" i="23" s="1"/>
  <c r="C388" i="23" a="1"/>
  <c r="C388" i="23" s="1"/>
  <c r="C389" i="23" a="1"/>
  <c r="C389" i="23" s="1"/>
  <c r="C390" i="23" a="1"/>
  <c r="C390" i="23" s="1"/>
  <c r="C391" i="23" a="1"/>
  <c r="C391" i="23" s="1"/>
  <c r="C392" i="23" a="1"/>
  <c r="C392" i="23" s="1"/>
  <c r="C393" i="23" a="1"/>
  <c r="C393" i="23" s="1"/>
  <c r="C394" i="23" a="1"/>
  <c r="C394" i="23" s="1"/>
  <c r="C395" i="23" a="1"/>
  <c r="C395" i="23" s="1"/>
  <c r="C396" i="23" a="1"/>
  <c r="C396" i="23" s="1"/>
  <c r="C397" i="23" a="1"/>
  <c r="C397" i="23"/>
  <c r="C398" i="23" a="1"/>
  <c r="C398" i="23" s="1"/>
  <c r="C399" i="23" a="1"/>
  <c r="C399" i="23" s="1"/>
  <c r="C400" i="23" a="1"/>
  <c r="C400" i="23" s="1"/>
  <c r="C401" i="23" a="1"/>
  <c r="C401" i="23" s="1"/>
  <c r="C402" i="23" a="1"/>
  <c r="C402" i="23" s="1"/>
  <c r="C403" i="23" a="1"/>
  <c r="C403" i="23" s="1"/>
  <c r="C404" i="23" a="1"/>
  <c r="C404" i="23" s="1"/>
  <c r="C405" i="23" a="1"/>
  <c r="C405" i="23" s="1"/>
  <c r="C406" i="23" a="1"/>
  <c r="C406" i="23" s="1"/>
  <c r="C407" i="23" a="1"/>
  <c r="C407" i="23" s="1"/>
  <c r="C408" i="23" a="1"/>
  <c r="C408" i="23" s="1"/>
  <c r="C409" i="23" a="1"/>
  <c r="C409" i="23" s="1"/>
  <c r="C410" i="23" a="1"/>
  <c r="C410" i="23" s="1"/>
  <c r="C411" i="23" a="1"/>
  <c r="C411" i="23" s="1"/>
  <c r="C412" i="23" a="1"/>
  <c r="C412" i="23" s="1"/>
  <c r="C413" i="23" a="1"/>
  <c r="C413" i="23" s="1"/>
  <c r="C414" i="23" a="1"/>
  <c r="C414" i="23" s="1"/>
  <c r="C415" i="23" a="1"/>
  <c r="C415" i="23" s="1"/>
  <c r="C416" i="23" a="1"/>
  <c r="C416" i="23" s="1"/>
  <c r="C417" i="23" a="1"/>
  <c r="C417" i="23" s="1"/>
  <c r="C418" i="23" a="1"/>
  <c r="C418" i="23" s="1"/>
  <c r="C419" i="23" a="1"/>
  <c r="C419" i="23" s="1"/>
  <c r="C420" i="23" a="1"/>
  <c r="C420" i="23" s="1"/>
  <c r="C421" i="23" a="1"/>
  <c r="C421" i="23" s="1"/>
  <c r="C422" i="23" a="1"/>
  <c r="C422" i="23" s="1"/>
  <c r="C423" i="23" a="1"/>
  <c r="C423" i="23" s="1"/>
  <c r="C424" i="23" a="1"/>
  <c r="C424" i="23" s="1"/>
  <c r="C425" i="23" a="1"/>
  <c r="C425" i="23" s="1"/>
  <c r="C426" i="23" a="1"/>
  <c r="C426" i="23" s="1"/>
  <c r="C427" i="23" a="1"/>
  <c r="C427" i="23" s="1"/>
  <c r="C428" i="23" a="1"/>
  <c r="C428" i="23" s="1"/>
  <c r="C429" i="23" a="1"/>
  <c r="C429" i="23" s="1"/>
  <c r="C430" i="23" a="1"/>
  <c r="C430" i="23" s="1"/>
  <c r="C431" i="23" a="1"/>
  <c r="C431" i="23" s="1"/>
  <c r="C432" i="23" a="1"/>
  <c r="C432" i="23" s="1"/>
  <c r="C433" i="23" a="1"/>
  <c r="C433" i="23" s="1"/>
  <c r="C434" i="23" a="1"/>
  <c r="C434" i="23" s="1"/>
  <c r="C435" i="23" a="1"/>
  <c r="C435" i="23" s="1"/>
  <c r="C436" i="23" a="1"/>
  <c r="C436" i="23" s="1"/>
  <c r="C437" i="23" a="1"/>
  <c r="C437" i="23" s="1"/>
  <c r="C438" i="23" a="1"/>
  <c r="C438" i="23" s="1"/>
  <c r="C439" i="23" a="1"/>
  <c r="C439" i="23" s="1"/>
  <c r="C440" i="23" a="1"/>
  <c r="C440" i="23" s="1"/>
  <c r="C441" i="23" a="1"/>
  <c r="C441" i="23" s="1"/>
  <c r="C442" i="23" a="1"/>
  <c r="C442" i="23" s="1"/>
  <c r="C443" i="23" a="1"/>
  <c r="C443" i="23" s="1"/>
  <c r="C444" i="23" a="1"/>
  <c r="C444" i="23" s="1"/>
  <c r="C445" i="23" a="1"/>
  <c r="C445" i="23" s="1"/>
  <c r="C446" i="23" a="1"/>
  <c r="C446" i="23" s="1"/>
  <c r="C447" i="23" a="1"/>
  <c r="C447" i="23" s="1"/>
  <c r="C448" i="23" a="1"/>
  <c r="C448" i="23" s="1"/>
  <c r="C449" i="23" a="1"/>
  <c r="C449" i="23" s="1"/>
  <c r="C450" i="23" a="1"/>
  <c r="C450" i="23" s="1"/>
  <c r="C451" i="23" a="1"/>
  <c r="C451" i="23" s="1"/>
  <c r="C452" i="23" a="1"/>
  <c r="C452" i="23" s="1"/>
  <c r="C453" i="23" a="1"/>
  <c r="C453" i="23" s="1"/>
  <c r="C454" i="23" a="1"/>
  <c r="C454" i="23" s="1"/>
  <c r="C455" i="23" a="1"/>
  <c r="C455" i="23" s="1"/>
  <c r="C456" i="23" a="1"/>
  <c r="C456" i="23" s="1"/>
  <c r="C457" i="23" a="1"/>
  <c r="C457" i="23" s="1"/>
  <c r="C458" i="23" a="1"/>
  <c r="C458" i="23" s="1"/>
  <c r="C459" i="23" a="1"/>
  <c r="C459" i="23" s="1"/>
  <c r="C460" i="23" a="1"/>
  <c r="C460" i="23" s="1"/>
  <c r="C461" i="23" a="1"/>
  <c r="C461" i="23" s="1"/>
  <c r="C462" i="23" a="1"/>
  <c r="C462" i="23" s="1"/>
  <c r="C463" i="23" a="1"/>
  <c r="C463" i="23" s="1"/>
  <c r="C464" i="23" a="1"/>
  <c r="C464" i="23" s="1"/>
  <c r="C465" i="23" a="1"/>
  <c r="C465" i="23" s="1"/>
  <c r="C466" i="23" a="1"/>
  <c r="C466" i="23" s="1"/>
  <c r="C467" i="23" a="1"/>
  <c r="C467" i="23" s="1"/>
  <c r="C468" i="23" a="1"/>
  <c r="C468" i="23" s="1"/>
  <c r="C469" i="23" a="1"/>
  <c r="C469" i="23" s="1"/>
  <c r="C470" i="23" a="1"/>
  <c r="C470" i="23" s="1"/>
  <c r="C471" i="23" a="1"/>
  <c r="C471" i="23" s="1"/>
  <c r="C472" i="23" a="1"/>
  <c r="C472" i="23" s="1"/>
  <c r="C473" i="23" a="1"/>
  <c r="C473" i="23" s="1"/>
  <c r="C474" i="23" a="1"/>
  <c r="C474" i="23" s="1"/>
  <c r="C475" i="23" a="1"/>
  <c r="C475" i="23" s="1"/>
  <c r="C476" i="23" a="1"/>
  <c r="C476" i="23" s="1"/>
  <c r="C477" i="23" a="1"/>
  <c r="C477" i="23" s="1"/>
  <c r="C478" i="23" a="1"/>
  <c r="C478" i="23" s="1"/>
  <c r="C479" i="23" a="1"/>
  <c r="C479" i="23" s="1"/>
  <c r="C480" i="23" a="1"/>
  <c r="C480" i="23" s="1"/>
  <c r="C481" i="23" a="1"/>
  <c r="C481" i="23" s="1"/>
  <c r="C482" i="23" a="1"/>
  <c r="C482" i="23" s="1"/>
  <c r="C483" i="23" a="1"/>
  <c r="C483" i="23" s="1"/>
  <c r="C484" i="23" a="1"/>
  <c r="C484" i="23" s="1"/>
  <c r="C485" i="23" a="1"/>
  <c r="C485" i="23" s="1"/>
  <c r="C486" i="23" a="1"/>
  <c r="C486" i="23" s="1"/>
  <c r="C487" i="23" a="1"/>
  <c r="C487" i="23" s="1"/>
  <c r="C488" i="23" a="1"/>
  <c r="C488" i="23" s="1"/>
  <c r="C489" i="23" a="1"/>
  <c r="C489" i="23" s="1"/>
  <c r="C490" i="23" a="1"/>
  <c r="C490" i="23" s="1"/>
  <c r="C491" i="23" a="1"/>
  <c r="C491" i="23" s="1"/>
  <c r="C492" i="23" a="1"/>
  <c r="C492" i="23" s="1"/>
  <c r="C493" i="23" a="1"/>
  <c r="C493" i="23" s="1"/>
  <c r="C494" i="23" a="1"/>
  <c r="C494" i="23" s="1"/>
  <c r="C495" i="23" a="1"/>
  <c r="C495" i="23" s="1"/>
  <c r="C496" i="23" a="1"/>
  <c r="C496" i="23" s="1"/>
  <c r="C497" i="23" a="1"/>
  <c r="C497" i="23" s="1"/>
  <c r="C498" i="23" a="1"/>
  <c r="C498" i="23" s="1"/>
  <c r="C499" i="23" a="1"/>
  <c r="C499" i="23" s="1"/>
  <c r="C500" i="23" a="1"/>
  <c r="C500" i="23" s="1"/>
  <c r="C2" i="23" a="1"/>
  <c r="C2" i="23" s="1"/>
  <c r="S323" i="5"/>
  <c r="T323" i="5"/>
  <c r="S324" i="5"/>
  <c r="T324" i="5" s="1"/>
  <c r="S325" i="5"/>
  <c r="T325" i="5" s="1"/>
  <c r="S326" i="5"/>
  <c r="T326" i="5"/>
  <c r="S327" i="5"/>
  <c r="T327" i="5" s="1"/>
  <c r="S328" i="5"/>
  <c r="T328" i="5" s="1"/>
  <c r="S329" i="5"/>
  <c r="T329" i="5" s="1"/>
  <c r="S330" i="5"/>
  <c r="T330" i="5" s="1"/>
  <c r="S331" i="5"/>
  <c r="T331" i="5" s="1"/>
  <c r="S332" i="5"/>
  <c r="T332" i="5" s="1"/>
  <c r="S333" i="5"/>
  <c r="T333" i="5" s="1"/>
  <c r="S334" i="5"/>
  <c r="T334" i="5"/>
  <c r="S335" i="5"/>
  <c r="T335" i="5" s="1"/>
  <c r="S336" i="5"/>
  <c r="T336" i="5" s="1"/>
  <c r="S337" i="5"/>
  <c r="T337" i="5" s="1"/>
  <c r="S338" i="5"/>
  <c r="T338" i="5" s="1"/>
  <c r="S339" i="5"/>
  <c r="T339" i="5"/>
  <c r="S340" i="5"/>
  <c r="T340" i="5" s="1"/>
  <c r="S341" i="5"/>
  <c r="T341" i="5" s="1"/>
  <c r="S342" i="5"/>
  <c r="T342" i="5" s="1"/>
  <c r="S343" i="5"/>
  <c r="T343" i="5" s="1"/>
  <c r="S344" i="5"/>
  <c r="T344" i="5" s="1"/>
  <c r="S345" i="5"/>
  <c r="T345" i="5" s="1"/>
  <c r="S346" i="5"/>
  <c r="T346" i="5" s="1"/>
  <c r="S347" i="5"/>
  <c r="T347" i="5" s="1"/>
  <c r="S348" i="5"/>
  <c r="T348" i="5" s="1"/>
  <c r="S349" i="5"/>
  <c r="T349" i="5" s="1"/>
  <c r="S350" i="5"/>
  <c r="T350" i="5"/>
  <c r="S351" i="5"/>
  <c r="T351" i="5" s="1"/>
  <c r="S352" i="5"/>
  <c r="T352" i="5" s="1"/>
  <c r="S353" i="5"/>
  <c r="T353" i="5" s="1"/>
  <c r="S354" i="5"/>
  <c r="T354" i="5" s="1"/>
  <c r="S355" i="5"/>
  <c r="T355" i="5"/>
  <c r="S356" i="5"/>
  <c r="T356" i="5" s="1"/>
  <c r="S357" i="5"/>
  <c r="T357" i="5" s="1"/>
  <c r="S358" i="5"/>
  <c r="T358" i="5" s="1"/>
  <c r="S359" i="5"/>
  <c r="T359" i="5"/>
  <c r="S360" i="5"/>
  <c r="T360" i="5" s="1"/>
  <c r="S361" i="5"/>
  <c r="T361" i="5" s="1"/>
  <c r="S362" i="5"/>
  <c r="T362" i="5" s="1"/>
  <c r="S363" i="5"/>
  <c r="T363" i="5"/>
  <c r="S364" i="5"/>
  <c r="T364" i="5" s="1"/>
  <c r="S365" i="5"/>
  <c r="T365" i="5" s="1"/>
  <c r="S366" i="5"/>
  <c r="T366" i="5" s="1"/>
  <c r="S367" i="5"/>
  <c r="T367" i="5"/>
  <c r="S368" i="5"/>
  <c r="T368" i="5" s="1"/>
  <c r="S369" i="5"/>
  <c r="T369" i="5" s="1"/>
  <c r="S370" i="5"/>
  <c r="T370" i="5" s="1"/>
  <c r="S371" i="5"/>
  <c r="T371" i="5"/>
  <c r="S372" i="5"/>
  <c r="T372" i="5" s="1"/>
  <c r="S373" i="5"/>
  <c r="T373" i="5" s="1"/>
  <c r="S374" i="5"/>
  <c r="T374" i="5" s="1"/>
  <c r="S375" i="5"/>
  <c r="T375" i="5" s="1"/>
  <c r="S376" i="5"/>
  <c r="T376" i="5" s="1"/>
  <c r="S377" i="5"/>
  <c r="T377" i="5" s="1"/>
  <c r="S378" i="5"/>
  <c r="T378" i="5" s="1"/>
  <c r="S379" i="5"/>
  <c r="T379" i="5" s="1"/>
  <c r="S380" i="5"/>
  <c r="T380" i="5" s="1"/>
  <c r="S381" i="5"/>
  <c r="T381" i="5" s="1"/>
  <c r="S382" i="5"/>
  <c r="T382" i="5" s="1"/>
  <c r="S383" i="5"/>
  <c r="T383" i="5" s="1"/>
  <c r="S384" i="5"/>
  <c r="T384" i="5" s="1"/>
  <c r="S385" i="5"/>
  <c r="T385" i="5" s="1"/>
  <c r="S386" i="5"/>
  <c r="T386" i="5" s="1"/>
  <c r="S387" i="5"/>
  <c r="T387" i="5" s="1"/>
  <c r="S388" i="5"/>
  <c r="T388" i="5" s="1"/>
  <c r="S389" i="5"/>
  <c r="T389" i="5" s="1"/>
  <c r="S390" i="5"/>
  <c r="T390" i="5" s="1"/>
  <c r="S391" i="5"/>
  <c r="T391" i="5" s="1"/>
  <c r="S392" i="5"/>
  <c r="T392" i="5" s="1"/>
  <c r="S393" i="5"/>
  <c r="T393" i="5" s="1"/>
  <c r="S394" i="5"/>
  <c r="T394" i="5" s="1"/>
  <c r="S395" i="5"/>
  <c r="T395" i="5" s="1"/>
  <c r="S396" i="5"/>
  <c r="T396" i="5" s="1"/>
  <c r="S397" i="5"/>
  <c r="T397" i="5" s="1"/>
  <c r="S398" i="5"/>
  <c r="T398" i="5" s="1"/>
  <c r="S399" i="5"/>
  <c r="T399" i="5" s="1"/>
  <c r="S400" i="5"/>
  <c r="T400" i="5" s="1"/>
  <c r="S401" i="5"/>
  <c r="T401" i="5" s="1"/>
  <c r="S402" i="5"/>
  <c r="T402" i="5" s="1"/>
  <c r="S403" i="5"/>
  <c r="T403" i="5" s="1"/>
  <c r="S404" i="5"/>
  <c r="T404" i="5" s="1"/>
  <c r="S405" i="5"/>
  <c r="T405" i="5" s="1"/>
  <c r="S406" i="5"/>
  <c r="T406" i="5" s="1"/>
  <c r="S407" i="5"/>
  <c r="T407" i="5" s="1"/>
  <c r="S408" i="5"/>
  <c r="T408" i="5" s="1"/>
  <c r="S409" i="5"/>
  <c r="T409" i="5" s="1"/>
  <c r="S410" i="5"/>
  <c r="T410" i="5" s="1"/>
  <c r="S411" i="5"/>
  <c r="T411" i="5" s="1"/>
  <c r="S412" i="5"/>
  <c r="T412" i="5" s="1"/>
  <c r="S413" i="5"/>
  <c r="T413" i="5" s="1"/>
  <c r="S414" i="5"/>
  <c r="T414" i="5" s="1"/>
  <c r="S415" i="5"/>
  <c r="T415" i="5" s="1"/>
  <c r="S416" i="5"/>
  <c r="T416" i="5" s="1"/>
  <c r="S417" i="5"/>
  <c r="T417" i="5" s="1"/>
  <c r="S418" i="5"/>
  <c r="T418" i="5" s="1"/>
  <c r="S419" i="5"/>
  <c r="T419" i="5" s="1"/>
  <c r="S420" i="5"/>
  <c r="T420" i="5" s="1"/>
  <c r="S421" i="5"/>
  <c r="T421" i="5" s="1"/>
  <c r="S422" i="5"/>
  <c r="T422" i="5" s="1"/>
  <c r="S423" i="5"/>
  <c r="T423" i="5" s="1"/>
  <c r="S424" i="5"/>
  <c r="T424" i="5" s="1"/>
  <c r="S425" i="5"/>
  <c r="T425" i="5" s="1"/>
  <c r="S426" i="5"/>
  <c r="T426" i="5" s="1"/>
  <c r="S427" i="5"/>
  <c r="T427" i="5" s="1"/>
  <c r="S428" i="5"/>
  <c r="T428" i="5" s="1"/>
  <c r="S429" i="5"/>
  <c r="T429" i="5" s="1"/>
  <c r="S430" i="5"/>
  <c r="T430" i="5" s="1"/>
  <c r="S431" i="5"/>
  <c r="T431" i="5" s="1"/>
  <c r="S432" i="5"/>
  <c r="T432" i="5" s="1"/>
  <c r="S433" i="5"/>
  <c r="T433" i="5" s="1"/>
  <c r="S434" i="5"/>
  <c r="T434" i="5" s="1"/>
  <c r="S435" i="5"/>
  <c r="T435" i="5" s="1"/>
  <c r="S436" i="5"/>
  <c r="T436" i="5" s="1"/>
  <c r="S437" i="5"/>
  <c r="T437" i="5" s="1"/>
  <c r="S438" i="5"/>
  <c r="T438" i="5" s="1"/>
  <c r="S439" i="5"/>
  <c r="T439" i="5" s="1"/>
  <c r="S440" i="5"/>
  <c r="T440" i="5" s="1"/>
  <c r="S441" i="5"/>
  <c r="T441" i="5" s="1"/>
  <c r="S442" i="5"/>
  <c r="T442" i="5" s="1"/>
  <c r="S443" i="5"/>
  <c r="T443" i="5" s="1"/>
  <c r="S444" i="5"/>
  <c r="T444" i="5" s="1"/>
  <c r="S445" i="5"/>
  <c r="T445" i="5" s="1"/>
  <c r="S446" i="5"/>
  <c r="T446" i="5" s="1"/>
  <c r="S447" i="5"/>
  <c r="T447" i="5" s="1"/>
  <c r="S448" i="5"/>
  <c r="T448" i="5" s="1"/>
  <c r="S449" i="5"/>
  <c r="T449" i="5" s="1"/>
  <c r="S450" i="5"/>
  <c r="T450" i="5" s="1"/>
  <c r="S451" i="5"/>
  <c r="T451" i="5" s="1"/>
  <c r="S452" i="5"/>
  <c r="T452" i="5" s="1"/>
  <c r="S453" i="5"/>
  <c r="T453" i="5" s="1"/>
  <c r="S454" i="5"/>
  <c r="T454" i="5" s="1"/>
  <c r="S455" i="5"/>
  <c r="T455" i="5" s="1"/>
  <c r="S456" i="5"/>
  <c r="T456" i="5" s="1"/>
  <c r="S457" i="5"/>
  <c r="T457" i="5" s="1"/>
  <c r="S458" i="5"/>
  <c r="T458" i="5" s="1"/>
  <c r="S459" i="5"/>
  <c r="T459" i="5" s="1"/>
  <c r="S460" i="5"/>
  <c r="T460" i="5" s="1"/>
  <c r="S461" i="5"/>
  <c r="T461" i="5" s="1"/>
  <c r="S462" i="5"/>
  <c r="T462" i="5" s="1"/>
  <c r="S463" i="5"/>
  <c r="T463" i="5" s="1"/>
  <c r="S464" i="5"/>
  <c r="T464" i="5" s="1"/>
  <c r="S465" i="5"/>
  <c r="T465" i="5" s="1"/>
  <c r="S466" i="5"/>
  <c r="T466" i="5" s="1"/>
  <c r="S467" i="5"/>
  <c r="T467" i="5" s="1"/>
  <c r="S468" i="5"/>
  <c r="T468" i="5" s="1"/>
  <c r="S469" i="5"/>
  <c r="T469" i="5" s="1"/>
  <c r="S470" i="5"/>
  <c r="T470" i="5" s="1"/>
  <c r="S471" i="5"/>
  <c r="T471" i="5" s="1"/>
  <c r="S472" i="5"/>
  <c r="T472" i="5" s="1"/>
  <c r="S473" i="5"/>
  <c r="T473" i="5" s="1"/>
  <c r="S474" i="5"/>
  <c r="T474" i="5" s="1"/>
  <c r="S475" i="5"/>
  <c r="T475" i="5" s="1"/>
  <c r="S476" i="5"/>
  <c r="T476" i="5" s="1"/>
  <c r="S477" i="5"/>
  <c r="T477" i="5" s="1"/>
  <c r="S478" i="5"/>
  <c r="T478" i="5" s="1"/>
  <c r="S479" i="5"/>
  <c r="T479" i="5" s="1"/>
  <c r="S480" i="5"/>
  <c r="T480" i="5" s="1"/>
  <c r="S481" i="5"/>
  <c r="T481" i="5" s="1"/>
  <c r="S482" i="5"/>
  <c r="T482" i="5" s="1"/>
  <c r="S483" i="5"/>
  <c r="T483" i="5" s="1"/>
  <c r="S484" i="5"/>
  <c r="T484" i="5" s="1"/>
  <c r="S485" i="5"/>
  <c r="T485" i="5" s="1"/>
  <c r="S486" i="5"/>
  <c r="T486" i="5" s="1"/>
  <c r="S487" i="5"/>
  <c r="T487" i="5" s="1"/>
  <c r="S488" i="5"/>
  <c r="T488" i="5" s="1"/>
  <c r="S489" i="5"/>
  <c r="T489" i="5" s="1"/>
  <c r="S490" i="5"/>
  <c r="T490" i="5" s="1"/>
  <c r="S491" i="5"/>
  <c r="T491" i="5" s="1"/>
  <c r="S492" i="5"/>
  <c r="T492" i="5" s="1"/>
  <c r="S493" i="5"/>
  <c r="T493" i="5" s="1"/>
  <c r="S494" i="5"/>
  <c r="T494" i="5" s="1"/>
  <c r="S495" i="5"/>
  <c r="T495" i="5" s="1"/>
  <c r="S496" i="5"/>
  <c r="T496" i="5" s="1"/>
  <c r="S497" i="5"/>
  <c r="T497" i="5" s="1"/>
  <c r="S498" i="5"/>
  <c r="T498" i="5" s="1"/>
  <c r="S499" i="5"/>
  <c r="T499" i="5" s="1"/>
  <c r="S500" i="5"/>
  <c r="T500" i="5" s="1"/>
  <c r="S501" i="5"/>
  <c r="T501" i="5" s="1"/>
  <c r="S502" i="5"/>
  <c r="T502" i="5" s="1"/>
  <c r="S503" i="5"/>
  <c r="T503" i="5" s="1"/>
  <c r="S504" i="5"/>
  <c r="T504" i="5" s="1"/>
  <c r="S505" i="5"/>
  <c r="T505" i="5" s="1"/>
  <c r="S506" i="5"/>
  <c r="T506" i="5" s="1"/>
  <c r="S507" i="5"/>
  <c r="T507" i="5" s="1"/>
  <c r="S508" i="5"/>
  <c r="T508" i="5" s="1"/>
  <c r="S509" i="5"/>
  <c r="T509" i="5" s="1"/>
  <c r="S510" i="5"/>
  <c r="T510" i="5" s="1"/>
  <c r="S511" i="5"/>
  <c r="T511" i="5" s="1"/>
  <c r="S512" i="5"/>
  <c r="T512" i="5" s="1"/>
  <c r="S513" i="5"/>
  <c r="T513" i="5" s="1"/>
  <c r="S514" i="5"/>
  <c r="T514" i="5" s="1"/>
  <c r="S515" i="5"/>
  <c r="T515" i="5" s="1"/>
  <c r="S516" i="5"/>
  <c r="T516" i="5" s="1"/>
  <c r="S517" i="5"/>
  <c r="T517" i="5" s="1"/>
  <c r="S518" i="5"/>
  <c r="T518" i="5" s="1"/>
  <c r="S519" i="5"/>
  <c r="T519" i="5" s="1"/>
  <c r="S520" i="5"/>
  <c r="T520" i="5" s="1"/>
  <c r="S521" i="5"/>
  <c r="T521" i="5" s="1"/>
  <c r="S522" i="5"/>
  <c r="T522" i="5" s="1"/>
  <c r="S523" i="5"/>
  <c r="T523" i="5" s="1"/>
  <c r="S524" i="5"/>
  <c r="T524" i="5" s="1"/>
  <c r="S525" i="5"/>
  <c r="T525" i="5" s="1"/>
  <c r="S526" i="5"/>
  <c r="T526" i="5" s="1"/>
  <c r="S527" i="5"/>
  <c r="T527" i="5" s="1"/>
  <c r="S528" i="5"/>
  <c r="T528" i="5" s="1"/>
  <c r="S529" i="5"/>
  <c r="T529" i="5" s="1"/>
  <c r="S530" i="5"/>
  <c r="T530" i="5" s="1"/>
  <c r="S531" i="5"/>
  <c r="T531" i="5" s="1"/>
  <c r="S532" i="5"/>
  <c r="T532" i="5" s="1"/>
  <c r="S533" i="5"/>
  <c r="T533" i="5" s="1"/>
  <c r="S534" i="5"/>
  <c r="T534" i="5" s="1"/>
  <c r="S535" i="5"/>
  <c r="T535" i="5" s="1"/>
  <c r="S536" i="5"/>
  <c r="T536" i="5" s="1"/>
  <c r="S537" i="5"/>
  <c r="T537" i="5" s="1"/>
  <c r="S538" i="5"/>
  <c r="T538" i="5" s="1"/>
  <c r="S539" i="5"/>
  <c r="T539" i="5" s="1"/>
  <c r="S540" i="5"/>
  <c r="T540" i="5" s="1"/>
  <c r="S541" i="5"/>
  <c r="T541" i="5" s="1"/>
  <c r="S542" i="5"/>
  <c r="T542" i="5" s="1"/>
  <c r="S543" i="5"/>
  <c r="T543" i="5" s="1"/>
  <c r="S544" i="5"/>
  <c r="T544" i="5" s="1"/>
  <c r="S545" i="5"/>
  <c r="T545" i="5" s="1"/>
  <c r="S546" i="5"/>
  <c r="T546" i="5" s="1"/>
  <c r="S547" i="5"/>
  <c r="T547" i="5" s="1"/>
  <c r="S548" i="5"/>
  <c r="T548" i="5" s="1"/>
  <c r="S549" i="5"/>
  <c r="T549" i="5" s="1"/>
  <c r="S550" i="5"/>
  <c r="T550" i="5" s="1"/>
  <c r="S551" i="5"/>
  <c r="T551" i="5" s="1"/>
  <c r="S552" i="5"/>
  <c r="T552" i="5" s="1"/>
  <c r="S553" i="5"/>
  <c r="T553" i="5" s="1"/>
  <c r="S554" i="5"/>
  <c r="T554" i="5" s="1"/>
  <c r="S555" i="5"/>
  <c r="T555" i="5" s="1"/>
  <c r="S556" i="5"/>
  <c r="T556" i="5" s="1"/>
  <c r="S557" i="5"/>
  <c r="T557" i="5" s="1"/>
  <c r="S558" i="5"/>
  <c r="T558" i="5" s="1"/>
  <c r="S559" i="5"/>
  <c r="T559" i="5" s="1"/>
  <c r="S560" i="5"/>
  <c r="T560" i="5" s="1"/>
  <c r="S561" i="5"/>
  <c r="T561" i="5"/>
  <c r="S562" i="5"/>
  <c r="T562" i="5" s="1"/>
  <c r="S563" i="5"/>
  <c r="T563" i="5"/>
  <c r="S564" i="5"/>
  <c r="T564" i="5" s="1"/>
  <c r="S565" i="5"/>
  <c r="T565" i="5"/>
  <c r="S566" i="5"/>
  <c r="T566" i="5" s="1"/>
  <c r="S567" i="5"/>
  <c r="T567" i="5" s="1"/>
  <c r="S568" i="5"/>
  <c r="T568" i="5" s="1"/>
  <c r="S569" i="5"/>
  <c r="T569" i="5"/>
  <c r="S570" i="5"/>
  <c r="T570" i="5" s="1"/>
  <c r="S571" i="5"/>
  <c r="T571" i="5" s="1"/>
  <c r="S572" i="5"/>
  <c r="T572" i="5" s="1"/>
  <c r="S573" i="5"/>
  <c r="T573" i="5"/>
  <c r="S574" i="5"/>
  <c r="T574" i="5" s="1"/>
  <c r="S575" i="5"/>
  <c r="T575" i="5" s="1"/>
  <c r="S576" i="5"/>
  <c r="T576" i="5" s="1"/>
  <c r="S577" i="5"/>
  <c r="T577" i="5"/>
  <c r="S578" i="5"/>
  <c r="T578" i="5" s="1"/>
  <c r="S579" i="5"/>
  <c r="T579" i="5"/>
  <c r="S580" i="5"/>
  <c r="T580" i="5" s="1"/>
  <c r="S581" i="5"/>
  <c r="T581" i="5"/>
  <c r="S582" i="5"/>
  <c r="T582" i="5" s="1"/>
  <c r="S583" i="5"/>
  <c r="T583" i="5" s="1"/>
  <c r="S584" i="5"/>
  <c r="T584" i="5" s="1"/>
  <c r="S585" i="5"/>
  <c r="T585" i="5"/>
  <c r="S586" i="5"/>
  <c r="T586" i="5" s="1"/>
  <c r="S587" i="5"/>
  <c r="T587" i="5" s="1"/>
  <c r="S588" i="5"/>
  <c r="T588" i="5" s="1"/>
  <c r="S589" i="5"/>
  <c r="T589" i="5"/>
  <c r="S590" i="5"/>
  <c r="T590" i="5" s="1"/>
  <c r="S591" i="5"/>
  <c r="T591" i="5" s="1"/>
  <c r="S592" i="5"/>
  <c r="T592" i="5" s="1"/>
  <c r="S593" i="5"/>
  <c r="T593" i="5"/>
  <c r="S594" i="5"/>
  <c r="T594" i="5" s="1"/>
  <c r="S595" i="5"/>
  <c r="T595" i="5"/>
  <c r="S596" i="5"/>
  <c r="T596" i="5" s="1"/>
  <c r="S597" i="5"/>
  <c r="T597" i="5"/>
  <c r="S598" i="5"/>
  <c r="T598" i="5" s="1"/>
  <c r="S599" i="5"/>
  <c r="T599" i="5" s="1"/>
  <c r="S600" i="5"/>
  <c r="T600" i="5" s="1"/>
  <c r="S601" i="5"/>
  <c r="T601" i="5"/>
  <c r="S602" i="5"/>
  <c r="T602" i="5"/>
  <c r="S603" i="5"/>
  <c r="T603" i="5"/>
  <c r="S604" i="5"/>
  <c r="T604" i="5"/>
  <c r="S605" i="5"/>
  <c r="T605" i="5"/>
  <c r="S606" i="5"/>
  <c r="T606" i="5"/>
  <c r="S607" i="5"/>
  <c r="T607" i="5"/>
  <c r="S608" i="5"/>
  <c r="T608" i="5"/>
  <c r="S609" i="5"/>
  <c r="T609" i="5"/>
  <c r="S610" i="5"/>
  <c r="T610" i="5"/>
  <c r="S611" i="5"/>
  <c r="T611" i="5"/>
  <c r="S612" i="5"/>
  <c r="T612" i="5"/>
  <c r="S613" i="5"/>
  <c r="T613" i="5"/>
  <c r="S614" i="5"/>
  <c r="T614" i="5"/>
  <c r="S615" i="5"/>
  <c r="T615" i="5"/>
  <c r="S616" i="5"/>
  <c r="T616" i="5"/>
  <c r="S617" i="5"/>
  <c r="T617" i="5"/>
  <c r="S618" i="5"/>
  <c r="T618" i="5"/>
  <c r="S619" i="5"/>
  <c r="T619" i="5"/>
  <c r="S620" i="5"/>
  <c r="T620" i="5"/>
  <c r="S621" i="5"/>
  <c r="T621" i="5"/>
  <c r="S622" i="5"/>
  <c r="T622" i="5"/>
  <c r="S623" i="5"/>
  <c r="T623" i="5"/>
  <c r="S624" i="5"/>
  <c r="T624" i="5"/>
  <c r="S625" i="5"/>
  <c r="T625" i="5"/>
  <c r="S626" i="5"/>
  <c r="T626" i="5"/>
  <c r="S627" i="5"/>
  <c r="T627" i="5"/>
  <c r="S628" i="5"/>
  <c r="T628" i="5"/>
  <c r="S629" i="5"/>
  <c r="T629" i="5"/>
  <c r="S630" i="5"/>
  <c r="T630" i="5"/>
  <c r="S631" i="5"/>
  <c r="T631" i="5"/>
  <c r="S632" i="5"/>
  <c r="T632" i="5"/>
  <c r="S633" i="5"/>
  <c r="T633" i="5"/>
  <c r="S634" i="5"/>
  <c r="T634" i="5"/>
  <c r="S635" i="5"/>
  <c r="T635" i="5"/>
  <c r="S636" i="5"/>
  <c r="T636" i="5"/>
  <c r="S637" i="5"/>
  <c r="T637" i="5"/>
  <c r="S638" i="5"/>
  <c r="T638" i="5"/>
  <c r="S639" i="5"/>
  <c r="T639" i="5"/>
  <c r="S640" i="5"/>
  <c r="T640" i="5"/>
  <c r="S641" i="5"/>
  <c r="T641" i="5"/>
  <c r="S642" i="5"/>
  <c r="T642" i="5"/>
  <c r="S643" i="5"/>
  <c r="T643" i="5"/>
  <c r="S644" i="5"/>
  <c r="T644" i="5"/>
  <c r="S645" i="5"/>
  <c r="T645" i="5"/>
  <c r="S646" i="5"/>
  <c r="T646" i="5"/>
  <c r="S647" i="5"/>
  <c r="T647" i="5"/>
  <c r="S648" i="5"/>
  <c r="T648" i="5"/>
  <c r="S649" i="5"/>
  <c r="T649" i="5"/>
  <c r="S650" i="5"/>
  <c r="T650" i="5"/>
  <c r="S651" i="5"/>
  <c r="T651" i="5"/>
  <c r="S652" i="5"/>
  <c r="T652" i="5"/>
  <c r="S653" i="5"/>
  <c r="T653" i="5"/>
  <c r="S654" i="5"/>
  <c r="T654" i="5"/>
  <c r="S655" i="5"/>
  <c r="T655" i="5"/>
  <c r="S656" i="5"/>
  <c r="T656" i="5"/>
  <c r="S657" i="5"/>
  <c r="T657" i="5"/>
  <c r="S658" i="5"/>
  <c r="T658" i="5"/>
  <c r="S659" i="5"/>
  <c r="T659" i="5"/>
  <c r="S660" i="5"/>
  <c r="T660" i="5"/>
  <c r="S661" i="5"/>
  <c r="T661" i="5" s="1"/>
  <c r="S662" i="5"/>
  <c r="T662" i="5"/>
  <c r="S663" i="5"/>
  <c r="T663" i="5"/>
  <c r="S664" i="5"/>
  <c r="T664" i="5"/>
  <c r="S665" i="5"/>
  <c r="T665" i="5" s="1"/>
  <c r="S666" i="5"/>
  <c r="T666" i="5"/>
  <c r="S667" i="5"/>
  <c r="T667" i="5"/>
  <c r="S668" i="5"/>
  <c r="T668" i="5" s="1"/>
  <c r="S669" i="5"/>
  <c r="T669" i="5" s="1"/>
  <c r="S670" i="5"/>
  <c r="T670" i="5"/>
  <c r="S671" i="5"/>
  <c r="T671" i="5"/>
  <c r="S672" i="5"/>
  <c r="T672" i="5" s="1"/>
  <c r="S673" i="5"/>
  <c r="T673" i="5" s="1"/>
  <c r="S674" i="5"/>
  <c r="T674" i="5"/>
  <c r="S675" i="5"/>
  <c r="T675" i="5"/>
  <c r="S676" i="5"/>
  <c r="T676" i="5" s="1"/>
  <c r="S677" i="5"/>
  <c r="T677" i="5" s="1"/>
  <c r="S678" i="5"/>
  <c r="T678" i="5"/>
  <c r="S679" i="5"/>
  <c r="T679" i="5"/>
  <c r="S680" i="5"/>
  <c r="T680" i="5" s="1"/>
  <c r="S681" i="5"/>
  <c r="T681" i="5" s="1"/>
  <c r="S682" i="5"/>
  <c r="T682" i="5"/>
  <c r="S683" i="5"/>
  <c r="T683" i="5"/>
  <c r="S684" i="5"/>
  <c r="T684" i="5" s="1"/>
  <c r="S685" i="5"/>
  <c r="T685" i="5" s="1"/>
  <c r="S686" i="5"/>
  <c r="T686" i="5"/>
  <c r="S687" i="5"/>
  <c r="T687" i="5"/>
  <c r="S688" i="5"/>
  <c r="T688" i="5" s="1"/>
  <c r="S689" i="5"/>
  <c r="T689" i="5" s="1"/>
  <c r="S690" i="5"/>
  <c r="T690" i="5"/>
  <c r="S691" i="5"/>
  <c r="T691" i="5"/>
  <c r="S692" i="5"/>
  <c r="T692" i="5" s="1"/>
  <c r="S693" i="5"/>
  <c r="T693" i="5" s="1"/>
  <c r="S694" i="5"/>
  <c r="T694" i="5"/>
  <c r="S695" i="5"/>
  <c r="T695" i="5"/>
  <c r="S696" i="5"/>
  <c r="T696" i="5" s="1"/>
  <c r="S697" i="5"/>
  <c r="T697" i="5" s="1"/>
  <c r="S698" i="5"/>
  <c r="T698" i="5"/>
  <c r="S699" i="5"/>
  <c r="T699" i="5"/>
  <c r="S700" i="5"/>
  <c r="T700" i="5" s="1"/>
  <c r="S701" i="5"/>
  <c r="T701" i="5" s="1"/>
  <c r="S702" i="5"/>
  <c r="T702" i="5"/>
  <c r="S703" i="5"/>
  <c r="T703" i="5"/>
  <c r="S704" i="5"/>
  <c r="T704" i="5" s="1"/>
  <c r="S705" i="5"/>
  <c r="T705" i="5" s="1"/>
  <c r="S706" i="5"/>
  <c r="T706" i="5"/>
  <c r="S707" i="5"/>
  <c r="T707" i="5"/>
  <c r="S708" i="5"/>
  <c r="T708" i="5" s="1"/>
  <c r="S709" i="5"/>
  <c r="T709" i="5" s="1"/>
  <c r="S710" i="5"/>
  <c r="T710" i="5"/>
  <c r="S711" i="5"/>
  <c r="T711" i="5"/>
  <c r="S712" i="5"/>
  <c r="T712" i="5" s="1"/>
  <c r="S713" i="5"/>
  <c r="T713" i="5" s="1"/>
  <c r="S714" i="5"/>
  <c r="T714" i="5"/>
  <c r="S715" i="5"/>
  <c r="T715" i="5"/>
  <c r="S716" i="5"/>
  <c r="T716" i="5" s="1"/>
  <c r="S717" i="5"/>
  <c r="T717" i="5" s="1"/>
  <c r="S718" i="5"/>
  <c r="T718" i="5"/>
  <c r="S719" i="5"/>
  <c r="T719" i="5"/>
  <c r="S720" i="5"/>
  <c r="T720" i="5" s="1"/>
  <c r="S721" i="5"/>
  <c r="T721" i="5" s="1"/>
  <c r="S722" i="5"/>
  <c r="T722" i="5"/>
  <c r="S723" i="5"/>
  <c r="T723" i="5"/>
  <c r="S724" i="5"/>
  <c r="T724" i="5" s="1"/>
  <c r="S725" i="5"/>
  <c r="T725" i="5" s="1"/>
  <c r="S726" i="5"/>
  <c r="T726" i="5"/>
  <c r="S727" i="5"/>
  <c r="T727" i="5"/>
  <c r="S728" i="5"/>
  <c r="T728" i="5" s="1"/>
  <c r="S729" i="5"/>
  <c r="T729" i="5" s="1"/>
  <c r="S730" i="5"/>
  <c r="T730" i="5"/>
  <c r="S731" i="5"/>
  <c r="T731" i="5"/>
  <c r="S732" i="5"/>
  <c r="T732" i="5" s="1"/>
  <c r="S733" i="5"/>
  <c r="T733" i="5" s="1"/>
  <c r="S734" i="5"/>
  <c r="T734" i="5"/>
  <c r="S735" i="5"/>
  <c r="T735" i="5"/>
  <c r="S736" i="5"/>
  <c r="T736" i="5" s="1"/>
  <c r="S737" i="5"/>
  <c r="T737" i="5" s="1"/>
  <c r="S738" i="5"/>
  <c r="T738" i="5"/>
  <c r="S739" i="5"/>
  <c r="T739" i="5"/>
  <c r="S740" i="5"/>
  <c r="T740" i="5" s="1"/>
  <c r="S741" i="5"/>
  <c r="T741" i="5" s="1"/>
  <c r="S742" i="5"/>
  <c r="T742" i="5"/>
  <c r="S743" i="5"/>
  <c r="T743" i="5"/>
  <c r="S744" i="5"/>
  <c r="T744" i="5" s="1"/>
  <c r="S745" i="5"/>
  <c r="T745" i="5" s="1"/>
  <c r="S746" i="5"/>
  <c r="T746" i="5"/>
  <c r="S747" i="5"/>
  <c r="T747" i="5"/>
  <c r="S748" i="5"/>
  <c r="T748" i="5" s="1"/>
  <c r="S749" i="5"/>
  <c r="T749" i="5" s="1"/>
  <c r="S750" i="5"/>
  <c r="T750" i="5"/>
  <c r="S751" i="5"/>
  <c r="T751" i="5"/>
  <c r="S752" i="5"/>
  <c r="T752" i="5" s="1"/>
  <c r="S753" i="5"/>
  <c r="T753" i="5" s="1"/>
  <c r="S754" i="5"/>
  <c r="T754" i="5"/>
  <c r="S755" i="5"/>
  <c r="T755" i="5"/>
  <c r="S756" i="5"/>
  <c r="T756" i="5" s="1"/>
  <c r="S757" i="5"/>
  <c r="T757" i="5" s="1"/>
  <c r="S758" i="5"/>
  <c r="T758" i="5"/>
  <c r="S759" i="5"/>
  <c r="T759" i="5"/>
  <c r="S760" i="5"/>
  <c r="T760" i="5" s="1"/>
  <c r="S761" i="5"/>
  <c r="T761" i="5" s="1"/>
  <c r="S762" i="5"/>
  <c r="T762" i="5"/>
  <c r="S763" i="5"/>
  <c r="T763" i="5"/>
  <c r="S764" i="5"/>
  <c r="T764" i="5" s="1"/>
  <c r="S765" i="5"/>
  <c r="T765" i="5" s="1"/>
  <c r="S766" i="5"/>
  <c r="T766" i="5"/>
  <c r="S767" i="5"/>
  <c r="T767" i="5"/>
  <c r="S768" i="5"/>
  <c r="T768" i="5" s="1"/>
  <c r="S769" i="5"/>
  <c r="T769" i="5" s="1"/>
  <c r="S770" i="5"/>
  <c r="T770" i="5"/>
  <c r="S771" i="5"/>
  <c r="T771" i="5"/>
  <c r="S772" i="5"/>
  <c r="T772" i="5" s="1"/>
  <c r="S773" i="5"/>
  <c r="T773" i="5" s="1"/>
  <c r="S774" i="5"/>
  <c r="T774" i="5"/>
  <c r="S775" i="5"/>
  <c r="T775" i="5"/>
  <c r="S776" i="5"/>
  <c r="T776" i="5" s="1"/>
  <c r="S777" i="5"/>
  <c r="T777" i="5" s="1"/>
  <c r="S778" i="5"/>
  <c r="T778" i="5"/>
  <c r="S779" i="5"/>
  <c r="T779" i="5"/>
  <c r="S780" i="5"/>
  <c r="T780" i="5" s="1"/>
  <c r="S781" i="5"/>
  <c r="T781" i="5" s="1"/>
  <c r="S782" i="5"/>
  <c r="T782" i="5"/>
  <c r="S783" i="5"/>
  <c r="T783" i="5"/>
  <c r="S784" i="5"/>
  <c r="T784" i="5" s="1"/>
  <c r="S785" i="5"/>
  <c r="T785" i="5" s="1"/>
  <c r="S786" i="5"/>
  <c r="T786" i="5"/>
  <c r="S787" i="5"/>
  <c r="T787" i="5"/>
  <c r="S788" i="5"/>
  <c r="T788" i="5" s="1"/>
  <c r="S789" i="5"/>
  <c r="T789" i="5" s="1"/>
  <c r="S790" i="5"/>
  <c r="T790" i="5"/>
  <c r="S791" i="5"/>
  <c r="T791" i="5"/>
  <c r="S792" i="5"/>
  <c r="T792" i="5" s="1"/>
  <c r="S793" i="5"/>
  <c r="T793" i="5" s="1"/>
  <c r="S794" i="5"/>
  <c r="T794" i="5"/>
  <c r="S795" i="5"/>
  <c r="T795" i="5"/>
  <c r="S796" i="5"/>
  <c r="T796" i="5" s="1"/>
  <c r="S797" i="5"/>
  <c r="T797" i="5" s="1"/>
  <c r="S798" i="5"/>
  <c r="T798" i="5"/>
  <c r="S799" i="5"/>
  <c r="T799" i="5"/>
  <c r="S800" i="5"/>
  <c r="T800" i="5" s="1"/>
  <c r="S801" i="5"/>
  <c r="T801" i="5" s="1"/>
  <c r="S802" i="5"/>
  <c r="T802" i="5"/>
  <c r="S803" i="5"/>
  <c r="T803" i="5"/>
  <c r="S804" i="5"/>
  <c r="T804" i="5" s="1"/>
  <c r="S805" i="5"/>
  <c r="T805" i="5" s="1"/>
  <c r="S806" i="5"/>
  <c r="T806" i="5"/>
  <c r="S807" i="5"/>
  <c r="T807" i="5"/>
  <c r="S808" i="5"/>
  <c r="T808" i="5" s="1"/>
  <c r="S809" i="5"/>
  <c r="T809" i="5" s="1"/>
  <c r="S810" i="5"/>
  <c r="T810" i="5"/>
  <c r="S811" i="5"/>
  <c r="T811" i="5"/>
  <c r="S812" i="5"/>
  <c r="T812" i="5" s="1"/>
  <c r="S813" i="5"/>
  <c r="T813" i="5" s="1"/>
  <c r="S814" i="5"/>
  <c r="T814" i="5"/>
  <c r="S815" i="5"/>
  <c r="T815" i="5"/>
  <c r="S816" i="5"/>
  <c r="T816" i="5" s="1"/>
  <c r="S817" i="5"/>
  <c r="T817" i="5" s="1"/>
  <c r="S818" i="5"/>
  <c r="T818" i="5"/>
  <c r="S819" i="5"/>
  <c r="T819" i="5"/>
  <c r="S820" i="5"/>
  <c r="T820" i="5" s="1"/>
  <c r="S821" i="5"/>
  <c r="T821" i="5" s="1"/>
  <c r="S822" i="5"/>
  <c r="T822" i="5"/>
  <c r="S823" i="5"/>
  <c r="T823" i="5"/>
  <c r="S824" i="5"/>
  <c r="T824" i="5" s="1"/>
  <c r="S825" i="5"/>
  <c r="T825" i="5" s="1"/>
  <c r="S826" i="5"/>
  <c r="T826" i="5"/>
  <c r="S827" i="5"/>
  <c r="T827" i="5"/>
  <c r="S828" i="5"/>
  <c r="T828" i="5" s="1"/>
  <c r="S829" i="5"/>
  <c r="T829" i="5" s="1"/>
  <c r="S830" i="5"/>
  <c r="T830" i="5"/>
  <c r="S831" i="5"/>
  <c r="T831" i="5"/>
  <c r="S832" i="5"/>
  <c r="T832" i="5" s="1"/>
  <c r="S833" i="5"/>
  <c r="T833" i="5" s="1"/>
  <c r="S834" i="5"/>
  <c r="T834" i="5"/>
  <c r="S835" i="5"/>
  <c r="T835" i="5"/>
  <c r="S836" i="5"/>
  <c r="T836" i="5" s="1"/>
  <c r="S837" i="5"/>
  <c r="T837" i="5" s="1"/>
  <c r="S838" i="5"/>
  <c r="T838" i="5"/>
  <c r="S839" i="5"/>
  <c r="T839" i="5"/>
  <c r="S840" i="5"/>
  <c r="T840" i="5" s="1"/>
  <c r="S841" i="5"/>
  <c r="T841" i="5" s="1"/>
  <c r="S842" i="5"/>
  <c r="T842" i="5"/>
  <c r="S843" i="5"/>
  <c r="T843" i="5"/>
  <c r="S844" i="5"/>
  <c r="T844" i="5" s="1"/>
  <c r="S845" i="5"/>
  <c r="T845" i="5" s="1"/>
  <c r="S846" i="5"/>
  <c r="T846" i="5"/>
  <c r="S847" i="5"/>
  <c r="T847" i="5"/>
  <c r="S848" i="5"/>
  <c r="T848" i="5" s="1"/>
  <c r="S849" i="5"/>
  <c r="T849" i="5" s="1"/>
  <c r="S850" i="5"/>
  <c r="T850" i="5"/>
  <c r="S851" i="5"/>
  <c r="T851" i="5"/>
  <c r="S852" i="5"/>
  <c r="T852" i="5" s="1"/>
  <c r="S853" i="5"/>
  <c r="T853" i="5" s="1"/>
  <c r="S854" i="5"/>
  <c r="T854" i="5"/>
  <c r="S855" i="5"/>
  <c r="T855" i="5"/>
  <c r="S856" i="5"/>
  <c r="T856" i="5" s="1"/>
  <c r="S857" i="5"/>
  <c r="T857" i="5" s="1"/>
  <c r="S858" i="5"/>
  <c r="T858" i="5"/>
  <c r="S859" i="5"/>
  <c r="T859" i="5"/>
  <c r="S860" i="5"/>
  <c r="T860" i="5" s="1"/>
  <c r="S861" i="5"/>
  <c r="T861" i="5" s="1"/>
  <c r="S862" i="5"/>
  <c r="T862" i="5"/>
  <c r="S863" i="5"/>
  <c r="T863" i="5"/>
  <c r="S864" i="5"/>
  <c r="T864" i="5" s="1"/>
  <c r="S865" i="5"/>
  <c r="T865" i="5" s="1"/>
  <c r="S866" i="5"/>
  <c r="T866" i="5"/>
  <c r="S867" i="5"/>
  <c r="T867" i="5"/>
  <c r="S868" i="5"/>
  <c r="T868" i="5" s="1"/>
  <c r="S869" i="5"/>
  <c r="T869" i="5" s="1"/>
  <c r="S870" i="5"/>
  <c r="T870" i="5"/>
  <c r="S871" i="5"/>
  <c r="T871" i="5"/>
  <c r="S872" i="5"/>
  <c r="T872" i="5" s="1"/>
  <c r="S873" i="5"/>
  <c r="T873" i="5" s="1"/>
  <c r="S874" i="5"/>
  <c r="T874" i="5"/>
  <c r="S875" i="5"/>
  <c r="T875" i="5"/>
  <c r="S876" i="5"/>
  <c r="T876" i="5" s="1"/>
  <c r="S877" i="5"/>
  <c r="T877" i="5" s="1"/>
  <c r="S878" i="5"/>
  <c r="T878" i="5"/>
  <c r="S879" i="5"/>
  <c r="T879" i="5"/>
  <c r="S880" i="5"/>
  <c r="T880" i="5" s="1"/>
  <c r="S881" i="5"/>
  <c r="T881" i="5" s="1"/>
  <c r="S882" i="5"/>
  <c r="T882" i="5"/>
  <c r="S883" i="5"/>
  <c r="T883" i="5"/>
  <c r="S884" i="5"/>
  <c r="T884" i="5" s="1"/>
  <c r="S885" i="5"/>
  <c r="T885" i="5" s="1"/>
  <c r="S886" i="5"/>
  <c r="T886" i="5"/>
  <c r="S887" i="5"/>
  <c r="T887" i="5"/>
  <c r="S888" i="5"/>
  <c r="T888" i="5" s="1"/>
  <c r="S889" i="5"/>
  <c r="T889" i="5" s="1"/>
  <c r="S890" i="5"/>
  <c r="T890" i="5"/>
  <c r="S891" i="5"/>
  <c r="T891" i="5"/>
  <c r="S892" i="5"/>
  <c r="T892" i="5" s="1"/>
  <c r="S893" i="5"/>
  <c r="T893" i="5" s="1"/>
  <c r="S894" i="5"/>
  <c r="T894" i="5"/>
  <c r="S895" i="5"/>
  <c r="T895" i="5"/>
  <c r="S896" i="5"/>
  <c r="T896" i="5" s="1"/>
  <c r="S897" i="5"/>
  <c r="T897" i="5" s="1"/>
  <c r="S898" i="5"/>
  <c r="T898" i="5"/>
  <c r="S899" i="5"/>
  <c r="T899" i="5"/>
  <c r="S900" i="5"/>
  <c r="T900" i="5" s="1"/>
  <c r="S901" i="5"/>
  <c r="T901" i="5" s="1"/>
  <c r="S902" i="5"/>
  <c r="T902" i="5"/>
  <c r="S903" i="5"/>
  <c r="T903" i="5"/>
  <c r="S904" i="5"/>
  <c r="T904" i="5" s="1"/>
  <c r="S905" i="5"/>
  <c r="T905" i="5" s="1"/>
  <c r="S906" i="5"/>
  <c r="T906" i="5"/>
  <c r="S907" i="5"/>
  <c r="T907" i="5"/>
  <c r="S908" i="5"/>
  <c r="T908" i="5" s="1"/>
  <c r="S909" i="5"/>
  <c r="T909" i="5" s="1"/>
  <c r="S910" i="5"/>
  <c r="T910" i="5"/>
  <c r="S911" i="5"/>
  <c r="T911" i="5"/>
  <c r="S912" i="5"/>
  <c r="T912" i="5" s="1"/>
  <c r="S913" i="5"/>
  <c r="T913" i="5" s="1"/>
  <c r="S914" i="5"/>
  <c r="T914" i="5"/>
  <c r="S915" i="5"/>
  <c r="T915" i="5"/>
  <c r="S916" i="5"/>
  <c r="T916" i="5" s="1"/>
  <c r="S917" i="5"/>
  <c r="T917" i="5" s="1"/>
  <c r="S918" i="5"/>
  <c r="T918" i="5"/>
  <c r="S919" i="5"/>
  <c r="T919" i="5"/>
  <c r="S920" i="5"/>
  <c r="T920" i="5" s="1"/>
  <c r="S921" i="5"/>
  <c r="T921" i="5" s="1"/>
  <c r="S922" i="5"/>
  <c r="T922" i="5"/>
  <c r="S923" i="5"/>
  <c r="T923" i="5"/>
  <c r="S924" i="5"/>
  <c r="T924" i="5" s="1"/>
  <c r="S925" i="5"/>
  <c r="T925" i="5" s="1"/>
  <c r="S926" i="5"/>
  <c r="T926" i="5"/>
  <c r="S927" i="5"/>
  <c r="T927" i="5"/>
  <c r="S928" i="5"/>
  <c r="T928" i="5" s="1"/>
  <c r="S929" i="5"/>
  <c r="T929" i="5" s="1"/>
  <c r="S930" i="5"/>
  <c r="T930" i="5"/>
  <c r="S931" i="5"/>
  <c r="T931" i="5"/>
  <c r="S932" i="5"/>
  <c r="T932" i="5" s="1"/>
  <c r="S933" i="5"/>
  <c r="T933" i="5" s="1"/>
  <c r="S934" i="5"/>
  <c r="T934" i="5"/>
  <c r="S935" i="5"/>
  <c r="T935" i="5"/>
  <c r="S936" i="5"/>
  <c r="T936" i="5" s="1"/>
  <c r="S937" i="5"/>
  <c r="T937" i="5" s="1"/>
  <c r="S938" i="5"/>
  <c r="T938" i="5"/>
  <c r="S939" i="5"/>
  <c r="T939" i="5"/>
  <c r="S940" i="5"/>
  <c r="T940" i="5" s="1"/>
  <c r="S941" i="5"/>
  <c r="T941" i="5" s="1"/>
  <c r="S942" i="5"/>
  <c r="T942" i="5"/>
  <c r="S943" i="5"/>
  <c r="T943" i="5"/>
  <c r="S944" i="5"/>
  <c r="T944" i="5" s="1"/>
  <c r="S945" i="5"/>
  <c r="T945" i="5" s="1"/>
  <c r="S946" i="5"/>
  <c r="T946" i="5"/>
  <c r="S947" i="5"/>
  <c r="T947" i="5"/>
  <c r="S948" i="5"/>
  <c r="T948" i="5" s="1"/>
  <c r="S949" i="5"/>
  <c r="T949" i="5" s="1"/>
  <c r="S950" i="5"/>
  <c r="T950" i="5"/>
  <c r="S951" i="5"/>
  <c r="T951" i="5"/>
  <c r="S952" i="5"/>
  <c r="T952" i="5" s="1"/>
  <c r="S953" i="5"/>
  <c r="T953" i="5" s="1"/>
  <c r="S954" i="5"/>
  <c r="T954" i="5"/>
  <c r="S955" i="5"/>
  <c r="T955" i="5"/>
  <c r="S956" i="5"/>
  <c r="T956" i="5" s="1"/>
  <c r="S957" i="5"/>
  <c r="T957" i="5" s="1"/>
  <c r="S958" i="5"/>
  <c r="T958" i="5"/>
  <c r="S959" i="5"/>
  <c r="T959" i="5"/>
  <c r="S960" i="5"/>
  <c r="T960" i="5" s="1"/>
  <c r="S961" i="5"/>
  <c r="T961" i="5" s="1"/>
  <c r="S962" i="5"/>
  <c r="T962" i="5"/>
  <c r="S963" i="5"/>
  <c r="T963" i="5"/>
  <c r="S964" i="5"/>
  <c r="T964" i="5" s="1"/>
  <c r="S965" i="5"/>
  <c r="T965" i="5" s="1"/>
  <c r="S966" i="5"/>
  <c r="T966" i="5"/>
  <c r="S967" i="5"/>
  <c r="T967" i="5"/>
  <c r="S968" i="5"/>
  <c r="T968" i="5" s="1"/>
  <c r="S969" i="5"/>
  <c r="T969" i="5" s="1"/>
  <c r="S970" i="5"/>
  <c r="T970" i="5"/>
  <c r="S971" i="5"/>
  <c r="T971" i="5"/>
  <c r="S972" i="5"/>
  <c r="T972" i="5" s="1"/>
  <c r="S973" i="5"/>
  <c r="T973" i="5" s="1"/>
  <c r="S974" i="5"/>
  <c r="T974" i="5"/>
  <c r="S975" i="5"/>
  <c r="T975" i="5"/>
  <c r="S976" i="5"/>
  <c r="T976" i="5" s="1"/>
  <c r="S977" i="5"/>
  <c r="T977" i="5" s="1"/>
  <c r="S978" i="5"/>
  <c r="T978" i="5"/>
  <c r="S979" i="5"/>
  <c r="T979" i="5"/>
  <c r="S980" i="5"/>
  <c r="T980" i="5" s="1"/>
  <c r="S981" i="5"/>
  <c r="T981" i="5" s="1"/>
  <c r="S982" i="5"/>
  <c r="T982" i="5"/>
  <c r="S983" i="5"/>
  <c r="T983" i="5"/>
  <c r="S984" i="5"/>
  <c r="T984" i="5" s="1"/>
  <c r="S985" i="5"/>
  <c r="T985" i="5" s="1"/>
  <c r="S986" i="5"/>
  <c r="T986" i="5"/>
  <c r="S987" i="5"/>
  <c r="T987" i="5"/>
  <c r="S988" i="5"/>
  <c r="T988" i="5" s="1"/>
  <c r="S989" i="5"/>
  <c r="T989" i="5" s="1"/>
  <c r="S990" i="5"/>
  <c r="T990" i="5"/>
  <c r="S991" i="5"/>
  <c r="T991" i="5"/>
  <c r="S992" i="5"/>
  <c r="T992" i="5" s="1"/>
  <c r="S993" i="5"/>
  <c r="T993" i="5" s="1"/>
  <c r="S994" i="5"/>
  <c r="T994" i="5"/>
  <c r="S995" i="5"/>
  <c r="T995" i="5"/>
  <c r="S996" i="5"/>
  <c r="T996" i="5" s="1"/>
  <c r="S997" i="5"/>
  <c r="T997" i="5" s="1"/>
  <c r="S998" i="5"/>
  <c r="T998" i="5"/>
  <c r="S999" i="5"/>
  <c r="T999" i="5"/>
  <c r="S1000" i="5"/>
  <c r="T1000" i="5" s="1"/>
  <c r="R323" i="5"/>
  <c r="R324" i="5"/>
  <c r="R325" i="5"/>
  <c r="R326" i="5"/>
  <c r="R327" i="5"/>
  <c r="R328" i="5"/>
  <c r="R329" i="5"/>
  <c r="R330" i="5"/>
  <c r="R331" i="5"/>
  <c r="R332" i="5"/>
  <c r="R333" i="5"/>
  <c r="R334" i="5"/>
  <c r="R335" i="5"/>
  <c r="R336" i="5"/>
  <c r="R337" i="5"/>
  <c r="R338" i="5"/>
  <c r="R339" i="5"/>
  <c r="R340" i="5"/>
  <c r="R341" i="5"/>
  <c r="R342" i="5"/>
  <c r="R343" i="5"/>
  <c r="R344" i="5"/>
  <c r="R345" i="5"/>
  <c r="R346" i="5"/>
  <c r="R347" i="5"/>
  <c r="R348" i="5"/>
  <c r="R349" i="5"/>
  <c r="R350" i="5"/>
  <c r="R351" i="5"/>
  <c r="R352" i="5"/>
  <c r="R353" i="5"/>
  <c r="R354" i="5"/>
  <c r="R355" i="5"/>
  <c r="R356" i="5"/>
  <c r="R357" i="5"/>
  <c r="R358" i="5"/>
  <c r="R359" i="5"/>
  <c r="R360" i="5"/>
  <c r="R361" i="5"/>
  <c r="R362" i="5"/>
  <c r="R363" i="5"/>
  <c r="R364" i="5"/>
  <c r="R365" i="5"/>
  <c r="R366" i="5"/>
  <c r="R367" i="5"/>
  <c r="R368" i="5"/>
  <c r="R369" i="5"/>
  <c r="R370" i="5"/>
  <c r="R371" i="5"/>
  <c r="R372" i="5"/>
  <c r="R373" i="5"/>
  <c r="R374" i="5"/>
  <c r="R375" i="5"/>
  <c r="R376" i="5"/>
  <c r="R377" i="5"/>
  <c r="R378" i="5"/>
  <c r="R379" i="5"/>
  <c r="R380" i="5"/>
  <c r="R381" i="5"/>
  <c r="R382" i="5"/>
  <c r="R383" i="5"/>
  <c r="R384" i="5"/>
  <c r="R385" i="5"/>
  <c r="R386" i="5"/>
  <c r="R387" i="5"/>
  <c r="R388" i="5"/>
  <c r="R389" i="5"/>
  <c r="R390" i="5"/>
  <c r="R391" i="5"/>
  <c r="R392" i="5"/>
  <c r="R393" i="5"/>
  <c r="R394" i="5"/>
  <c r="R395" i="5"/>
  <c r="R396" i="5"/>
  <c r="R397" i="5"/>
  <c r="R398" i="5"/>
  <c r="R399" i="5"/>
  <c r="R400" i="5"/>
  <c r="R401" i="5"/>
  <c r="R402" i="5"/>
  <c r="R403" i="5"/>
  <c r="R404" i="5"/>
  <c r="R405" i="5"/>
  <c r="R406" i="5"/>
  <c r="R407" i="5"/>
  <c r="R408" i="5"/>
  <c r="R409" i="5"/>
  <c r="R410" i="5"/>
  <c r="R411" i="5"/>
  <c r="R412" i="5"/>
  <c r="R413" i="5"/>
  <c r="R414" i="5"/>
  <c r="R415" i="5"/>
  <c r="R416" i="5"/>
  <c r="R417" i="5"/>
  <c r="R418" i="5"/>
  <c r="R419" i="5"/>
  <c r="R420" i="5"/>
  <c r="R421" i="5"/>
  <c r="R422" i="5"/>
  <c r="R423" i="5"/>
  <c r="R424" i="5"/>
  <c r="R425" i="5"/>
  <c r="R426" i="5"/>
  <c r="R427" i="5"/>
  <c r="R428" i="5"/>
  <c r="R429" i="5"/>
  <c r="R430" i="5"/>
  <c r="R431" i="5"/>
  <c r="R432" i="5"/>
  <c r="R433" i="5"/>
  <c r="R434" i="5"/>
  <c r="R435" i="5"/>
  <c r="R436" i="5"/>
  <c r="R437" i="5"/>
  <c r="R438" i="5"/>
  <c r="R439" i="5"/>
  <c r="R440" i="5"/>
  <c r="R441" i="5"/>
  <c r="R442" i="5"/>
  <c r="R443" i="5"/>
  <c r="R444" i="5"/>
  <c r="R445" i="5"/>
  <c r="R446" i="5"/>
  <c r="R447" i="5"/>
  <c r="R448" i="5"/>
  <c r="R449" i="5"/>
  <c r="R450" i="5"/>
  <c r="R451" i="5"/>
  <c r="R452" i="5"/>
  <c r="R453" i="5"/>
  <c r="R454" i="5"/>
  <c r="R455" i="5"/>
  <c r="R456" i="5"/>
  <c r="R457" i="5"/>
  <c r="R458" i="5"/>
  <c r="R459" i="5"/>
  <c r="R460" i="5"/>
  <c r="R461" i="5"/>
  <c r="R462" i="5"/>
  <c r="R463" i="5"/>
  <c r="R464" i="5"/>
  <c r="R465" i="5"/>
  <c r="R466" i="5"/>
  <c r="R467" i="5"/>
  <c r="R468" i="5"/>
  <c r="R469" i="5"/>
  <c r="R470" i="5"/>
  <c r="R471" i="5"/>
  <c r="R472" i="5"/>
  <c r="R473" i="5"/>
  <c r="R474" i="5"/>
  <c r="R475" i="5"/>
  <c r="R476" i="5"/>
  <c r="R477" i="5"/>
  <c r="R478" i="5"/>
  <c r="R479" i="5"/>
  <c r="R480" i="5"/>
  <c r="R481" i="5"/>
  <c r="R482" i="5"/>
  <c r="R483" i="5"/>
  <c r="R484" i="5"/>
  <c r="R485" i="5"/>
  <c r="R486" i="5"/>
  <c r="R487" i="5"/>
  <c r="R488" i="5"/>
  <c r="R489" i="5"/>
  <c r="R490" i="5"/>
  <c r="R491" i="5"/>
  <c r="R492" i="5"/>
  <c r="R493" i="5"/>
  <c r="R494" i="5"/>
  <c r="R495" i="5"/>
  <c r="R496" i="5"/>
  <c r="R497" i="5"/>
  <c r="R498" i="5"/>
  <c r="R499" i="5"/>
  <c r="R500" i="5"/>
  <c r="R501" i="5"/>
  <c r="R502" i="5"/>
  <c r="R503" i="5"/>
  <c r="R504" i="5"/>
  <c r="R505" i="5"/>
  <c r="R506" i="5"/>
  <c r="R507" i="5"/>
  <c r="R508" i="5"/>
  <c r="R509" i="5"/>
  <c r="R510" i="5"/>
  <c r="R511" i="5"/>
  <c r="R512" i="5"/>
  <c r="R513" i="5"/>
  <c r="R514" i="5"/>
  <c r="R515" i="5"/>
  <c r="R516" i="5"/>
  <c r="R517" i="5"/>
  <c r="R518" i="5"/>
  <c r="R519" i="5"/>
  <c r="R520" i="5"/>
  <c r="R521" i="5"/>
  <c r="R522" i="5"/>
  <c r="R523" i="5"/>
  <c r="R524" i="5"/>
  <c r="R525" i="5"/>
  <c r="R526" i="5"/>
  <c r="R527" i="5"/>
  <c r="R528" i="5"/>
  <c r="R529" i="5"/>
  <c r="R530" i="5"/>
  <c r="R531" i="5"/>
  <c r="R532" i="5"/>
  <c r="R533" i="5"/>
  <c r="R534" i="5"/>
  <c r="R535" i="5"/>
  <c r="R536" i="5"/>
  <c r="R537" i="5"/>
  <c r="R538" i="5"/>
  <c r="R539" i="5"/>
  <c r="R540" i="5"/>
  <c r="R541" i="5"/>
  <c r="R542" i="5"/>
  <c r="R543" i="5"/>
  <c r="R544" i="5"/>
  <c r="R545" i="5"/>
  <c r="R546" i="5"/>
  <c r="R547" i="5"/>
  <c r="R548" i="5"/>
  <c r="R549" i="5"/>
  <c r="R550" i="5"/>
  <c r="R551" i="5"/>
  <c r="R552" i="5"/>
  <c r="R553" i="5"/>
  <c r="R554" i="5"/>
  <c r="R555" i="5"/>
  <c r="R556" i="5"/>
  <c r="R557" i="5"/>
  <c r="R558" i="5"/>
  <c r="R559" i="5"/>
  <c r="R560" i="5"/>
  <c r="R561" i="5"/>
  <c r="R562" i="5"/>
  <c r="R563" i="5"/>
  <c r="R564" i="5"/>
  <c r="R565" i="5"/>
  <c r="R566" i="5"/>
  <c r="R567" i="5"/>
  <c r="R568" i="5"/>
  <c r="R569" i="5"/>
  <c r="R570" i="5"/>
  <c r="R571" i="5"/>
  <c r="R572" i="5"/>
  <c r="R573" i="5"/>
  <c r="R574" i="5"/>
  <c r="R575" i="5"/>
  <c r="R576" i="5"/>
  <c r="R577" i="5"/>
  <c r="R578" i="5"/>
  <c r="R579" i="5"/>
  <c r="R580" i="5"/>
  <c r="R581" i="5"/>
  <c r="R582" i="5"/>
  <c r="R583" i="5"/>
  <c r="R584" i="5"/>
  <c r="R585" i="5"/>
  <c r="R586" i="5"/>
  <c r="R587" i="5"/>
  <c r="R588" i="5"/>
  <c r="R589" i="5"/>
  <c r="R590" i="5"/>
  <c r="R591" i="5"/>
  <c r="R592" i="5"/>
  <c r="R593" i="5"/>
  <c r="R594" i="5"/>
  <c r="R595" i="5"/>
  <c r="R596" i="5"/>
  <c r="R597" i="5"/>
  <c r="R598" i="5"/>
  <c r="R599" i="5"/>
  <c r="R600" i="5"/>
  <c r="R601" i="5"/>
  <c r="R602" i="5"/>
  <c r="R603" i="5"/>
  <c r="R604" i="5"/>
  <c r="R605" i="5"/>
  <c r="R606" i="5"/>
  <c r="R607" i="5"/>
  <c r="R608" i="5"/>
  <c r="R609" i="5"/>
  <c r="R610" i="5"/>
  <c r="R611" i="5"/>
  <c r="R612" i="5"/>
  <c r="R613" i="5"/>
  <c r="R614" i="5"/>
  <c r="R615" i="5"/>
  <c r="R616" i="5"/>
  <c r="R617" i="5"/>
  <c r="R618" i="5"/>
  <c r="R619" i="5"/>
  <c r="R620" i="5"/>
  <c r="R621" i="5"/>
  <c r="R622" i="5"/>
  <c r="R623" i="5"/>
  <c r="R624" i="5"/>
  <c r="R625" i="5"/>
  <c r="R626" i="5"/>
  <c r="R627" i="5"/>
  <c r="R628" i="5"/>
  <c r="R629" i="5"/>
  <c r="R630" i="5"/>
  <c r="R631" i="5"/>
  <c r="R632" i="5"/>
  <c r="R633" i="5"/>
  <c r="R634" i="5"/>
  <c r="R635" i="5"/>
  <c r="R636" i="5"/>
  <c r="R637" i="5"/>
  <c r="R638" i="5"/>
  <c r="R639" i="5"/>
  <c r="R640" i="5"/>
  <c r="R641" i="5"/>
  <c r="R642" i="5"/>
  <c r="R643" i="5"/>
  <c r="R644" i="5"/>
  <c r="R645" i="5"/>
  <c r="R646" i="5"/>
  <c r="R647" i="5"/>
  <c r="R648" i="5"/>
  <c r="R649" i="5"/>
  <c r="R650" i="5"/>
  <c r="R651" i="5"/>
  <c r="R652" i="5"/>
  <c r="R653" i="5"/>
  <c r="R654" i="5"/>
  <c r="R655" i="5"/>
  <c r="R656" i="5"/>
  <c r="R657" i="5"/>
  <c r="R658" i="5"/>
  <c r="R659" i="5"/>
  <c r="R660" i="5"/>
  <c r="R661" i="5"/>
  <c r="R662" i="5"/>
  <c r="R663" i="5"/>
  <c r="R664" i="5"/>
  <c r="R665" i="5"/>
  <c r="R666" i="5"/>
  <c r="R667" i="5"/>
  <c r="R668" i="5"/>
  <c r="R669" i="5"/>
  <c r="R670" i="5"/>
  <c r="R671" i="5"/>
  <c r="R672" i="5"/>
  <c r="R673" i="5"/>
  <c r="R674" i="5"/>
  <c r="R675" i="5"/>
  <c r="R676" i="5"/>
  <c r="R677" i="5"/>
  <c r="R678" i="5"/>
  <c r="R679" i="5"/>
  <c r="R680" i="5"/>
  <c r="R681" i="5"/>
  <c r="R682" i="5"/>
  <c r="R683" i="5"/>
  <c r="R684" i="5"/>
  <c r="R685" i="5"/>
  <c r="R686" i="5"/>
  <c r="R687" i="5"/>
  <c r="R688" i="5"/>
  <c r="R689" i="5"/>
  <c r="R690" i="5"/>
  <c r="R691" i="5"/>
  <c r="R692" i="5"/>
  <c r="R693" i="5"/>
  <c r="R694" i="5"/>
  <c r="R695" i="5"/>
  <c r="R696" i="5"/>
  <c r="R697" i="5"/>
  <c r="R698" i="5"/>
  <c r="R699" i="5"/>
  <c r="R700" i="5"/>
  <c r="R701" i="5"/>
  <c r="R702" i="5"/>
  <c r="R703" i="5"/>
  <c r="R704" i="5"/>
  <c r="R705" i="5"/>
  <c r="R706" i="5"/>
  <c r="R707" i="5"/>
  <c r="R708" i="5"/>
  <c r="R709" i="5"/>
  <c r="R710" i="5"/>
  <c r="R711" i="5"/>
  <c r="R712" i="5"/>
  <c r="R713" i="5"/>
  <c r="R714" i="5"/>
  <c r="R715" i="5"/>
  <c r="R716" i="5"/>
  <c r="R717" i="5"/>
  <c r="R718" i="5"/>
  <c r="R719" i="5"/>
  <c r="R720" i="5"/>
  <c r="R721" i="5"/>
  <c r="R722" i="5"/>
  <c r="R723" i="5"/>
  <c r="R724" i="5"/>
  <c r="R725" i="5"/>
  <c r="R726" i="5"/>
  <c r="R727" i="5"/>
  <c r="R728" i="5"/>
  <c r="R729" i="5"/>
  <c r="R730" i="5"/>
  <c r="R731" i="5"/>
  <c r="R732" i="5"/>
  <c r="R733" i="5"/>
  <c r="R734" i="5"/>
  <c r="R735" i="5"/>
  <c r="R736" i="5"/>
  <c r="R737" i="5"/>
  <c r="R738" i="5"/>
  <c r="R739" i="5"/>
  <c r="R740" i="5"/>
  <c r="R741" i="5"/>
  <c r="R742" i="5"/>
  <c r="R743" i="5"/>
  <c r="R744" i="5"/>
  <c r="R745" i="5"/>
  <c r="R746" i="5"/>
  <c r="R747" i="5"/>
  <c r="R748" i="5"/>
  <c r="R749" i="5"/>
  <c r="R750" i="5"/>
  <c r="R751" i="5"/>
  <c r="R752" i="5"/>
  <c r="R753" i="5"/>
  <c r="R754" i="5"/>
  <c r="R755" i="5"/>
  <c r="R756" i="5"/>
  <c r="R757" i="5"/>
  <c r="R758" i="5"/>
  <c r="R759" i="5"/>
  <c r="R760" i="5"/>
  <c r="R761" i="5"/>
  <c r="R762" i="5"/>
  <c r="R763" i="5"/>
  <c r="R764" i="5"/>
  <c r="R765" i="5"/>
  <c r="R766" i="5"/>
  <c r="R767" i="5"/>
  <c r="R768" i="5"/>
  <c r="R769" i="5"/>
  <c r="R770" i="5"/>
  <c r="R771" i="5"/>
  <c r="R772" i="5"/>
  <c r="R773" i="5"/>
  <c r="R774" i="5"/>
  <c r="R775" i="5"/>
  <c r="R776" i="5"/>
  <c r="R777" i="5"/>
  <c r="R778" i="5"/>
  <c r="R779" i="5"/>
  <c r="R780" i="5"/>
  <c r="R781" i="5"/>
  <c r="R782" i="5"/>
  <c r="R783" i="5"/>
  <c r="R784" i="5"/>
  <c r="R785" i="5"/>
  <c r="R786" i="5"/>
  <c r="R787" i="5"/>
  <c r="R788" i="5"/>
  <c r="R789" i="5"/>
  <c r="R790" i="5"/>
  <c r="R791" i="5"/>
  <c r="R792" i="5"/>
  <c r="R793" i="5"/>
  <c r="R794" i="5"/>
  <c r="R795" i="5"/>
  <c r="R796" i="5"/>
  <c r="R797" i="5"/>
  <c r="R798" i="5"/>
  <c r="R799" i="5"/>
  <c r="R800" i="5"/>
  <c r="R801" i="5"/>
  <c r="R802" i="5"/>
  <c r="R803" i="5"/>
  <c r="R804" i="5"/>
  <c r="R805" i="5"/>
  <c r="R806" i="5"/>
  <c r="R807" i="5"/>
  <c r="R808" i="5"/>
  <c r="R809" i="5"/>
  <c r="R810" i="5"/>
  <c r="R811" i="5"/>
  <c r="R812" i="5"/>
  <c r="R813" i="5"/>
  <c r="R814" i="5"/>
  <c r="R815" i="5"/>
  <c r="R816" i="5"/>
  <c r="R817" i="5"/>
  <c r="R818" i="5"/>
  <c r="R819" i="5"/>
  <c r="R820" i="5"/>
  <c r="R821" i="5"/>
  <c r="R822" i="5"/>
  <c r="R823" i="5"/>
  <c r="R824" i="5"/>
  <c r="R825" i="5"/>
  <c r="R826" i="5"/>
  <c r="R827" i="5"/>
  <c r="R828" i="5"/>
  <c r="R829" i="5"/>
  <c r="R830" i="5"/>
  <c r="R831" i="5"/>
  <c r="R832" i="5"/>
  <c r="R833" i="5"/>
  <c r="R834" i="5"/>
  <c r="R835" i="5"/>
  <c r="R836" i="5"/>
  <c r="R837" i="5"/>
  <c r="R838" i="5"/>
  <c r="R839" i="5"/>
  <c r="R840" i="5"/>
  <c r="R841" i="5"/>
  <c r="R842" i="5"/>
  <c r="R843" i="5"/>
  <c r="R844" i="5"/>
  <c r="R845" i="5"/>
  <c r="R846" i="5"/>
  <c r="R847" i="5"/>
  <c r="R848" i="5"/>
  <c r="R849" i="5"/>
  <c r="R850" i="5"/>
  <c r="R851" i="5"/>
  <c r="R852" i="5"/>
  <c r="R853" i="5"/>
  <c r="R854" i="5"/>
  <c r="R855" i="5"/>
  <c r="R856" i="5"/>
  <c r="R857" i="5"/>
  <c r="R858" i="5"/>
  <c r="R859" i="5"/>
  <c r="R860" i="5"/>
  <c r="R861" i="5"/>
  <c r="R862" i="5"/>
  <c r="R863" i="5"/>
  <c r="R864" i="5"/>
  <c r="R865" i="5"/>
  <c r="R866" i="5"/>
  <c r="R867" i="5"/>
  <c r="R868" i="5"/>
  <c r="R869" i="5"/>
  <c r="R870" i="5"/>
  <c r="R871" i="5"/>
  <c r="R872" i="5"/>
  <c r="R873" i="5"/>
  <c r="R874" i="5"/>
  <c r="R875" i="5"/>
  <c r="R876" i="5"/>
  <c r="R877" i="5"/>
  <c r="R878" i="5"/>
  <c r="R879" i="5"/>
  <c r="R880" i="5"/>
  <c r="R881" i="5"/>
  <c r="R882" i="5"/>
  <c r="R883" i="5"/>
  <c r="R884" i="5"/>
  <c r="R885" i="5"/>
  <c r="R886" i="5"/>
  <c r="R887" i="5"/>
  <c r="R888" i="5"/>
  <c r="R889" i="5"/>
  <c r="R890" i="5"/>
  <c r="R891" i="5"/>
  <c r="R892" i="5"/>
  <c r="R893" i="5"/>
  <c r="R894" i="5"/>
  <c r="R895" i="5"/>
  <c r="R896" i="5"/>
  <c r="R897" i="5"/>
  <c r="R898" i="5"/>
  <c r="R899" i="5"/>
  <c r="R900" i="5"/>
  <c r="R901" i="5"/>
  <c r="R902" i="5"/>
  <c r="R903" i="5"/>
  <c r="R904" i="5"/>
  <c r="R905" i="5"/>
  <c r="R906" i="5"/>
  <c r="R907" i="5"/>
  <c r="R908" i="5"/>
  <c r="R909" i="5"/>
  <c r="R910" i="5"/>
  <c r="R911" i="5"/>
  <c r="R912" i="5"/>
  <c r="R913" i="5"/>
  <c r="R914" i="5"/>
  <c r="R915" i="5"/>
  <c r="R916" i="5"/>
  <c r="R917" i="5"/>
  <c r="R918" i="5"/>
  <c r="R919" i="5"/>
  <c r="R920" i="5"/>
  <c r="R921" i="5"/>
  <c r="R922" i="5"/>
  <c r="R923" i="5"/>
  <c r="R924" i="5"/>
  <c r="R925" i="5"/>
  <c r="R926" i="5"/>
  <c r="R927" i="5"/>
  <c r="R928" i="5"/>
  <c r="R929" i="5"/>
  <c r="R930" i="5"/>
  <c r="R931" i="5"/>
  <c r="R932" i="5"/>
  <c r="R933" i="5"/>
  <c r="R934" i="5"/>
  <c r="R935" i="5"/>
  <c r="R936" i="5"/>
  <c r="R937" i="5"/>
  <c r="R938" i="5"/>
  <c r="R939" i="5"/>
  <c r="R940" i="5"/>
  <c r="R941" i="5"/>
  <c r="R942" i="5"/>
  <c r="R943" i="5"/>
  <c r="R944" i="5"/>
  <c r="R945" i="5"/>
  <c r="R946" i="5"/>
  <c r="R947" i="5"/>
  <c r="R948" i="5"/>
  <c r="R949" i="5"/>
  <c r="R950" i="5"/>
  <c r="R951" i="5"/>
  <c r="R952" i="5"/>
  <c r="R953" i="5"/>
  <c r="R954" i="5"/>
  <c r="R955" i="5"/>
  <c r="R956" i="5"/>
  <c r="R957" i="5"/>
  <c r="R958" i="5"/>
  <c r="R959" i="5"/>
  <c r="R960" i="5"/>
  <c r="R961" i="5"/>
  <c r="R962" i="5"/>
  <c r="R963" i="5"/>
  <c r="R964" i="5"/>
  <c r="R965" i="5"/>
  <c r="R966" i="5"/>
  <c r="R967" i="5"/>
  <c r="R968" i="5"/>
  <c r="R969" i="5"/>
  <c r="R970" i="5"/>
  <c r="R971" i="5"/>
  <c r="R972" i="5"/>
  <c r="R973" i="5"/>
  <c r="R974" i="5"/>
  <c r="R975" i="5"/>
  <c r="R976" i="5"/>
  <c r="R977" i="5"/>
  <c r="R978" i="5"/>
  <c r="R979" i="5"/>
  <c r="R980" i="5"/>
  <c r="R981" i="5"/>
  <c r="R982" i="5"/>
  <c r="R983" i="5"/>
  <c r="R984" i="5"/>
  <c r="R985" i="5"/>
  <c r="R986" i="5"/>
  <c r="R987" i="5"/>
  <c r="R988" i="5"/>
  <c r="R989" i="5"/>
  <c r="R990" i="5"/>
  <c r="R991" i="5"/>
  <c r="R992" i="5"/>
  <c r="R993" i="5"/>
  <c r="R994" i="5"/>
  <c r="R995" i="5"/>
  <c r="R996" i="5"/>
  <c r="R997" i="5"/>
  <c r="R998" i="5"/>
  <c r="R999" i="5"/>
  <c r="R1000" i="5"/>
  <c r="Q323" i="5"/>
  <c r="Q324" i="5"/>
  <c r="Q325" i="5"/>
  <c r="Q326" i="5"/>
  <c r="Q327" i="5"/>
  <c r="Q328" i="5"/>
  <c r="Q329" i="5"/>
  <c r="Q330" i="5"/>
  <c r="Q331" i="5"/>
  <c r="Q332" i="5"/>
  <c r="Q333" i="5"/>
  <c r="Q334" i="5"/>
  <c r="Q335" i="5"/>
  <c r="Q336" i="5"/>
  <c r="Q337" i="5"/>
  <c r="Q338" i="5"/>
  <c r="Q339" i="5"/>
  <c r="Q340" i="5"/>
  <c r="Q341" i="5"/>
  <c r="Q342" i="5"/>
  <c r="Q343" i="5"/>
  <c r="Q344" i="5"/>
  <c r="Q345" i="5"/>
  <c r="Q346" i="5"/>
  <c r="Q347" i="5"/>
  <c r="Q348" i="5"/>
  <c r="Q349" i="5"/>
  <c r="Q350" i="5"/>
  <c r="Q351" i="5"/>
  <c r="Q352" i="5"/>
  <c r="Q353" i="5"/>
  <c r="Q354" i="5"/>
  <c r="Q355" i="5"/>
  <c r="Q356" i="5"/>
  <c r="Q357" i="5"/>
  <c r="Q358" i="5"/>
  <c r="Q359" i="5"/>
  <c r="Q360" i="5"/>
  <c r="Q361" i="5"/>
  <c r="Q362" i="5"/>
  <c r="Q363" i="5"/>
  <c r="Q364" i="5"/>
  <c r="Q365" i="5"/>
  <c r="Q366" i="5"/>
  <c r="Q367" i="5"/>
  <c r="Q368" i="5"/>
  <c r="Q369" i="5"/>
  <c r="Q370" i="5"/>
  <c r="Q371" i="5"/>
  <c r="Q372" i="5"/>
  <c r="Q373" i="5"/>
  <c r="Q374" i="5"/>
  <c r="Q375" i="5"/>
  <c r="Q376" i="5"/>
  <c r="Q377" i="5"/>
  <c r="Q378" i="5"/>
  <c r="Q379" i="5"/>
  <c r="Q380" i="5"/>
  <c r="Q381" i="5"/>
  <c r="Q382" i="5"/>
  <c r="Q383" i="5"/>
  <c r="Q384" i="5"/>
  <c r="Q385" i="5"/>
  <c r="Q386" i="5"/>
  <c r="Q387" i="5"/>
  <c r="Q388" i="5"/>
  <c r="Q389" i="5"/>
  <c r="Q390" i="5"/>
  <c r="Q391" i="5"/>
  <c r="Q392" i="5"/>
  <c r="Q393" i="5"/>
  <c r="Q394" i="5"/>
  <c r="Q395" i="5"/>
  <c r="Q396" i="5"/>
  <c r="Q397" i="5"/>
  <c r="Q398" i="5"/>
  <c r="Q399" i="5"/>
  <c r="Q400" i="5"/>
  <c r="Q401" i="5"/>
  <c r="Q402" i="5"/>
  <c r="Q403" i="5"/>
  <c r="Q404" i="5"/>
  <c r="Q405" i="5"/>
  <c r="Q406" i="5"/>
  <c r="Q407" i="5"/>
  <c r="Q408" i="5"/>
  <c r="Q409" i="5"/>
  <c r="Q410" i="5"/>
  <c r="Q411" i="5"/>
  <c r="Q412" i="5"/>
  <c r="Q413" i="5"/>
  <c r="Q414" i="5"/>
  <c r="Q415" i="5"/>
  <c r="Q416" i="5"/>
  <c r="Q417" i="5"/>
  <c r="Q418" i="5"/>
  <c r="Q419" i="5"/>
  <c r="Q420" i="5"/>
  <c r="Q421" i="5"/>
  <c r="Q422" i="5"/>
  <c r="Q423" i="5"/>
  <c r="Q424" i="5"/>
  <c r="Q425" i="5"/>
  <c r="Q426" i="5"/>
  <c r="Q427" i="5"/>
  <c r="Q428" i="5"/>
  <c r="Q429" i="5"/>
  <c r="Q430" i="5"/>
  <c r="Q431" i="5"/>
  <c r="Q432" i="5"/>
  <c r="Q433" i="5"/>
  <c r="Q434" i="5"/>
  <c r="Q435" i="5"/>
  <c r="Q436" i="5"/>
  <c r="Q437" i="5"/>
  <c r="Q438" i="5"/>
  <c r="Q439" i="5"/>
  <c r="Q440" i="5"/>
  <c r="Q441" i="5"/>
  <c r="Q442" i="5"/>
  <c r="Q443" i="5"/>
  <c r="Q444" i="5"/>
  <c r="Q445" i="5"/>
  <c r="Q446" i="5"/>
  <c r="Q447" i="5"/>
  <c r="Q448" i="5"/>
  <c r="Q449" i="5"/>
  <c r="Q450" i="5"/>
  <c r="Q451" i="5"/>
  <c r="Q452" i="5"/>
  <c r="Q453" i="5"/>
  <c r="Q454" i="5"/>
  <c r="Q455" i="5"/>
  <c r="Q456" i="5"/>
  <c r="Q457" i="5"/>
  <c r="Q458" i="5"/>
  <c r="Q459" i="5"/>
  <c r="Q460" i="5"/>
  <c r="Q461" i="5"/>
  <c r="Q462" i="5"/>
  <c r="Q463" i="5"/>
  <c r="Q464" i="5"/>
  <c r="Q465" i="5"/>
  <c r="Q466" i="5"/>
  <c r="Q467" i="5"/>
  <c r="Q468" i="5"/>
  <c r="Q469" i="5"/>
  <c r="Q470" i="5"/>
  <c r="Q471" i="5"/>
  <c r="Q472" i="5"/>
  <c r="Q473" i="5"/>
  <c r="Q474" i="5"/>
  <c r="Q475" i="5"/>
  <c r="Q476" i="5"/>
  <c r="Q477" i="5"/>
  <c r="Q478" i="5"/>
  <c r="Q479" i="5"/>
  <c r="Q480" i="5"/>
  <c r="Q481" i="5"/>
  <c r="Q482" i="5"/>
  <c r="Q483" i="5"/>
  <c r="Q484" i="5"/>
  <c r="Q485" i="5"/>
  <c r="Q486" i="5"/>
  <c r="Q487" i="5"/>
  <c r="Q488" i="5"/>
  <c r="Q489" i="5"/>
  <c r="Q490" i="5"/>
  <c r="Q491" i="5"/>
  <c r="Q492" i="5"/>
  <c r="Q493" i="5"/>
  <c r="Q494" i="5"/>
  <c r="Q495" i="5"/>
  <c r="Q496" i="5"/>
  <c r="Q497" i="5"/>
  <c r="Q498" i="5"/>
  <c r="Q499" i="5"/>
  <c r="Q500" i="5"/>
  <c r="Q501" i="5"/>
  <c r="Q502" i="5"/>
  <c r="Q503" i="5"/>
  <c r="Q504" i="5"/>
  <c r="Q505" i="5"/>
  <c r="Q506" i="5"/>
  <c r="Q507" i="5"/>
  <c r="Q508" i="5"/>
  <c r="Q509" i="5"/>
  <c r="Q510" i="5"/>
  <c r="Q511" i="5"/>
  <c r="Q512" i="5"/>
  <c r="Q513" i="5"/>
  <c r="Q514" i="5"/>
  <c r="Q515" i="5"/>
  <c r="Q516" i="5"/>
  <c r="Q517" i="5"/>
  <c r="Q518" i="5"/>
  <c r="Q519" i="5"/>
  <c r="Q520" i="5"/>
  <c r="Q521" i="5"/>
  <c r="Q522" i="5"/>
  <c r="Q523" i="5"/>
  <c r="Q524" i="5"/>
  <c r="Q525" i="5"/>
  <c r="Q526" i="5"/>
  <c r="Q527" i="5"/>
  <c r="Q528" i="5"/>
  <c r="Q529" i="5"/>
  <c r="Q530" i="5"/>
  <c r="Q531" i="5"/>
  <c r="Q532" i="5"/>
  <c r="Q533" i="5"/>
  <c r="Q534" i="5"/>
  <c r="Q535" i="5"/>
  <c r="Q536" i="5"/>
  <c r="Q537" i="5"/>
  <c r="Q538" i="5"/>
  <c r="Q539" i="5"/>
  <c r="Q540" i="5"/>
  <c r="Q541" i="5"/>
  <c r="Q542" i="5"/>
  <c r="Q543" i="5"/>
  <c r="Q544" i="5"/>
  <c r="Q545" i="5"/>
  <c r="Q546" i="5"/>
  <c r="Q547" i="5"/>
  <c r="Q548" i="5"/>
  <c r="Q549" i="5"/>
  <c r="Q550" i="5"/>
  <c r="Q551" i="5"/>
  <c r="Q552" i="5"/>
  <c r="Q553" i="5"/>
  <c r="Q554" i="5"/>
  <c r="Q555" i="5"/>
  <c r="Q556" i="5"/>
  <c r="Q557" i="5"/>
  <c r="Q558" i="5"/>
  <c r="Q559" i="5"/>
  <c r="Q560" i="5"/>
  <c r="Q561" i="5"/>
  <c r="Q562" i="5"/>
  <c r="Q563" i="5"/>
  <c r="Q564" i="5"/>
  <c r="Q565" i="5"/>
  <c r="Q566" i="5"/>
  <c r="Q567" i="5"/>
  <c r="Q568" i="5"/>
  <c r="Q569" i="5"/>
  <c r="Q570" i="5"/>
  <c r="Q571" i="5"/>
  <c r="Q572" i="5"/>
  <c r="Q573" i="5"/>
  <c r="Q574" i="5"/>
  <c r="Q575" i="5"/>
  <c r="Q576" i="5"/>
  <c r="Q577" i="5"/>
  <c r="Q578" i="5"/>
  <c r="Q579" i="5"/>
  <c r="Q580" i="5"/>
  <c r="Q581" i="5"/>
  <c r="Q582" i="5"/>
  <c r="Q583" i="5"/>
  <c r="Q584" i="5"/>
  <c r="Q585" i="5"/>
  <c r="Q586" i="5"/>
  <c r="Q587" i="5"/>
  <c r="Q588" i="5"/>
  <c r="Q589" i="5"/>
  <c r="Q590" i="5"/>
  <c r="Q591" i="5"/>
  <c r="Q592" i="5"/>
  <c r="Q593" i="5"/>
  <c r="Q594" i="5"/>
  <c r="Q595" i="5"/>
  <c r="Q596" i="5"/>
  <c r="Q597" i="5"/>
  <c r="Q598" i="5"/>
  <c r="Q599" i="5"/>
  <c r="Q600" i="5"/>
  <c r="Q601" i="5"/>
  <c r="Q602" i="5"/>
  <c r="Q603" i="5"/>
  <c r="Q604" i="5"/>
  <c r="Q605" i="5"/>
  <c r="Q606" i="5"/>
  <c r="Q607" i="5"/>
  <c r="Q608" i="5"/>
  <c r="Q609" i="5"/>
  <c r="Q610" i="5"/>
  <c r="Q611" i="5"/>
  <c r="Q612" i="5"/>
  <c r="Q613" i="5"/>
  <c r="Q614" i="5"/>
  <c r="Q615" i="5"/>
  <c r="Q616" i="5"/>
  <c r="Q617" i="5"/>
  <c r="Q618" i="5"/>
  <c r="Q619" i="5"/>
  <c r="Q620" i="5"/>
  <c r="Q621" i="5"/>
  <c r="Q622" i="5"/>
  <c r="Q623" i="5"/>
  <c r="Q624" i="5"/>
  <c r="Q625" i="5"/>
  <c r="Q626" i="5"/>
  <c r="Q627" i="5"/>
  <c r="Q628" i="5"/>
  <c r="Q629" i="5"/>
  <c r="Q630" i="5"/>
  <c r="Q631" i="5"/>
  <c r="Q632" i="5"/>
  <c r="Q633" i="5"/>
  <c r="Q634" i="5"/>
  <c r="Q635" i="5"/>
  <c r="Q636" i="5"/>
  <c r="Q637" i="5"/>
  <c r="Q638" i="5"/>
  <c r="Q639" i="5"/>
  <c r="Q640" i="5"/>
  <c r="Q641" i="5"/>
  <c r="Q642" i="5"/>
  <c r="Q643" i="5"/>
  <c r="Q644" i="5"/>
  <c r="Q645" i="5"/>
  <c r="Q646" i="5"/>
  <c r="Q647" i="5"/>
  <c r="Q648" i="5"/>
  <c r="Q649" i="5"/>
  <c r="Q650" i="5"/>
  <c r="Q651" i="5"/>
  <c r="Q652" i="5"/>
  <c r="Q653" i="5"/>
  <c r="Q654" i="5"/>
  <c r="Q655" i="5"/>
  <c r="Q656" i="5"/>
  <c r="Q657" i="5"/>
  <c r="Q658" i="5"/>
  <c r="Q659" i="5"/>
  <c r="Q660" i="5"/>
  <c r="Q661" i="5"/>
  <c r="Q662" i="5"/>
  <c r="Q663" i="5"/>
  <c r="Q664" i="5"/>
  <c r="Q665" i="5"/>
  <c r="Q666" i="5"/>
  <c r="Q667" i="5"/>
  <c r="Q668" i="5"/>
  <c r="Q669" i="5"/>
  <c r="Q670" i="5"/>
  <c r="Q671" i="5"/>
  <c r="Q672" i="5"/>
  <c r="Q673" i="5"/>
  <c r="Q674" i="5"/>
  <c r="Q675" i="5"/>
  <c r="Q676" i="5"/>
  <c r="Q677" i="5"/>
  <c r="Q678" i="5"/>
  <c r="Q679" i="5"/>
  <c r="Q680" i="5"/>
  <c r="Q681" i="5"/>
  <c r="Q682" i="5"/>
  <c r="Q683" i="5"/>
  <c r="Q684" i="5"/>
  <c r="Q685" i="5"/>
  <c r="Q686" i="5"/>
  <c r="Q687" i="5"/>
  <c r="Q688" i="5"/>
  <c r="Q689" i="5"/>
  <c r="Q690" i="5"/>
  <c r="Q691" i="5"/>
  <c r="Q692" i="5"/>
  <c r="Q693" i="5"/>
  <c r="Q694" i="5"/>
  <c r="Q695" i="5"/>
  <c r="Q696" i="5"/>
  <c r="Q697" i="5"/>
  <c r="Q698" i="5"/>
  <c r="Q699" i="5"/>
  <c r="Q700" i="5"/>
  <c r="Q701" i="5"/>
  <c r="Q702" i="5"/>
  <c r="Q703" i="5"/>
  <c r="Q704" i="5"/>
  <c r="Q705" i="5"/>
  <c r="Q706" i="5"/>
  <c r="Q707" i="5"/>
  <c r="Q708" i="5"/>
  <c r="Q709" i="5"/>
  <c r="Q710" i="5"/>
  <c r="Q711" i="5"/>
  <c r="Q712" i="5"/>
  <c r="Q713" i="5"/>
  <c r="Q714" i="5"/>
  <c r="Q715" i="5"/>
  <c r="Q716" i="5"/>
  <c r="Q717" i="5"/>
  <c r="Q718" i="5"/>
  <c r="Q719" i="5"/>
  <c r="Q720" i="5"/>
  <c r="Q721" i="5"/>
  <c r="Q722" i="5"/>
  <c r="Q723" i="5"/>
  <c r="Q724" i="5"/>
  <c r="Q725" i="5"/>
  <c r="Q726" i="5"/>
  <c r="Q727" i="5"/>
  <c r="Q728" i="5"/>
  <c r="Q729" i="5"/>
  <c r="Q730" i="5"/>
  <c r="Q731" i="5"/>
  <c r="Q732" i="5"/>
  <c r="Q733" i="5"/>
  <c r="Q734" i="5"/>
  <c r="Q735" i="5"/>
  <c r="Q736" i="5"/>
  <c r="Q737" i="5"/>
  <c r="Q738" i="5"/>
  <c r="Q739" i="5"/>
  <c r="Q740" i="5"/>
  <c r="Q741" i="5"/>
  <c r="Q742" i="5"/>
  <c r="Q743" i="5"/>
  <c r="Q744" i="5"/>
  <c r="Q745" i="5"/>
  <c r="Q746" i="5"/>
  <c r="Q747" i="5"/>
  <c r="Q748" i="5"/>
  <c r="Q749" i="5"/>
  <c r="Q750" i="5"/>
  <c r="Q751" i="5"/>
  <c r="Q752" i="5"/>
  <c r="Q753" i="5"/>
  <c r="Q754" i="5"/>
  <c r="Q755" i="5"/>
  <c r="Q756" i="5"/>
  <c r="Q757" i="5"/>
  <c r="Q758" i="5"/>
  <c r="Q759" i="5"/>
  <c r="Q760" i="5"/>
  <c r="Q761" i="5"/>
  <c r="Q762" i="5"/>
  <c r="Q763" i="5"/>
  <c r="Q764" i="5"/>
  <c r="Q765" i="5"/>
  <c r="Q766" i="5"/>
  <c r="Q767" i="5"/>
  <c r="Q768" i="5"/>
  <c r="Q769" i="5"/>
  <c r="Q770" i="5"/>
  <c r="Q771" i="5"/>
  <c r="Q772" i="5"/>
  <c r="Q773" i="5"/>
  <c r="Q774" i="5"/>
  <c r="Q775" i="5"/>
  <c r="Q776" i="5"/>
  <c r="Q777" i="5"/>
  <c r="Q778" i="5"/>
  <c r="Q779" i="5"/>
  <c r="Q780" i="5"/>
  <c r="Q781" i="5"/>
  <c r="Q782" i="5"/>
  <c r="Q783" i="5"/>
  <c r="Q784" i="5"/>
  <c r="Q785" i="5"/>
  <c r="Q786" i="5"/>
  <c r="Q787" i="5"/>
  <c r="Q788" i="5"/>
  <c r="Q789" i="5"/>
  <c r="Q790" i="5"/>
  <c r="Q791" i="5"/>
  <c r="Q792" i="5"/>
  <c r="Q793" i="5"/>
  <c r="Q794" i="5"/>
  <c r="Q795" i="5"/>
  <c r="Q796" i="5"/>
  <c r="Q797" i="5"/>
  <c r="Q798" i="5"/>
  <c r="Q799" i="5"/>
  <c r="Q800" i="5"/>
  <c r="Q801" i="5"/>
  <c r="Q802" i="5"/>
  <c r="Q803" i="5"/>
  <c r="Q804" i="5"/>
  <c r="Q805" i="5"/>
  <c r="Q806" i="5"/>
  <c r="Q807" i="5"/>
  <c r="Q808" i="5"/>
  <c r="Q809" i="5"/>
  <c r="Q810" i="5"/>
  <c r="Q811" i="5"/>
  <c r="Q812" i="5"/>
  <c r="Q813" i="5"/>
  <c r="Q814" i="5"/>
  <c r="Q815" i="5"/>
  <c r="Q816" i="5"/>
  <c r="Q817" i="5"/>
  <c r="Q818" i="5"/>
  <c r="Q819" i="5"/>
  <c r="Q820" i="5"/>
  <c r="Q821" i="5"/>
  <c r="Q822" i="5"/>
  <c r="Q823" i="5"/>
  <c r="Q824" i="5"/>
  <c r="Q825" i="5"/>
  <c r="Q826" i="5"/>
  <c r="Q827" i="5"/>
  <c r="Q828" i="5"/>
  <c r="Q829" i="5"/>
  <c r="Q830" i="5"/>
  <c r="Q831" i="5"/>
  <c r="Q832" i="5"/>
  <c r="Q833" i="5"/>
  <c r="Q834" i="5"/>
  <c r="Q835" i="5"/>
  <c r="Q836" i="5"/>
  <c r="Q837" i="5"/>
  <c r="Q838" i="5"/>
  <c r="Q839" i="5"/>
  <c r="Q840" i="5"/>
  <c r="Q841" i="5"/>
  <c r="Q842" i="5"/>
  <c r="Q843" i="5"/>
  <c r="Q844" i="5"/>
  <c r="Q845" i="5"/>
  <c r="Q846" i="5"/>
  <c r="Q847" i="5"/>
  <c r="Q848" i="5"/>
  <c r="Q849" i="5"/>
  <c r="Q850" i="5"/>
  <c r="Q851" i="5"/>
  <c r="Q852" i="5"/>
  <c r="Q853" i="5"/>
  <c r="Q854" i="5"/>
  <c r="Q855" i="5"/>
  <c r="Q856" i="5"/>
  <c r="Q857" i="5"/>
  <c r="Q858" i="5"/>
  <c r="Q859" i="5"/>
  <c r="Q860" i="5"/>
  <c r="Q861" i="5"/>
  <c r="Q862" i="5"/>
  <c r="Q863" i="5"/>
  <c r="Q864" i="5"/>
  <c r="Q865" i="5"/>
  <c r="Q866" i="5"/>
  <c r="Q867" i="5"/>
  <c r="Q868" i="5"/>
  <c r="Q869" i="5"/>
  <c r="Q870" i="5"/>
  <c r="Q871" i="5"/>
  <c r="Q872" i="5"/>
  <c r="Q873" i="5"/>
  <c r="Q874" i="5"/>
  <c r="Q875" i="5"/>
  <c r="Q876" i="5"/>
  <c r="Q877" i="5"/>
  <c r="Q878" i="5"/>
  <c r="Q879" i="5"/>
  <c r="Q880" i="5"/>
  <c r="Q881" i="5"/>
  <c r="Q882" i="5"/>
  <c r="Q883" i="5"/>
  <c r="Q884" i="5"/>
  <c r="Q885" i="5"/>
  <c r="Q886" i="5"/>
  <c r="Q887" i="5"/>
  <c r="Q888" i="5"/>
  <c r="Q889" i="5"/>
  <c r="Q890" i="5"/>
  <c r="Q891" i="5"/>
  <c r="Q892" i="5"/>
  <c r="Q893" i="5"/>
  <c r="Q894" i="5"/>
  <c r="Q895" i="5"/>
  <c r="Q896" i="5"/>
  <c r="Q897" i="5"/>
  <c r="Q898" i="5"/>
  <c r="Q899" i="5"/>
  <c r="Q900" i="5"/>
  <c r="Q901" i="5"/>
  <c r="Q902" i="5"/>
  <c r="Q903" i="5"/>
  <c r="Q904" i="5"/>
  <c r="Q905" i="5"/>
  <c r="Q906" i="5"/>
  <c r="Q907" i="5"/>
  <c r="Q908" i="5"/>
  <c r="Q909" i="5"/>
  <c r="Q910" i="5"/>
  <c r="Q911" i="5"/>
  <c r="Q912" i="5"/>
  <c r="Q913" i="5"/>
  <c r="Q914" i="5"/>
  <c r="Q915" i="5"/>
  <c r="Q916" i="5"/>
  <c r="Q917" i="5"/>
  <c r="Q918" i="5"/>
  <c r="Q919" i="5"/>
  <c r="Q920" i="5"/>
  <c r="Q921" i="5"/>
  <c r="Q922" i="5"/>
  <c r="Q923" i="5"/>
  <c r="Q924" i="5"/>
  <c r="Q925" i="5"/>
  <c r="Q926" i="5"/>
  <c r="Q927" i="5"/>
  <c r="Q928" i="5"/>
  <c r="Q929" i="5"/>
  <c r="Q930" i="5"/>
  <c r="Q931" i="5"/>
  <c r="Q932" i="5"/>
  <c r="Q933" i="5"/>
  <c r="Q934" i="5"/>
  <c r="Q935" i="5"/>
  <c r="Q936" i="5"/>
  <c r="Q937" i="5"/>
  <c r="Q938" i="5"/>
  <c r="Q939" i="5"/>
  <c r="Q940" i="5"/>
  <c r="Q941" i="5"/>
  <c r="Q942" i="5"/>
  <c r="Q943" i="5"/>
  <c r="Q944" i="5"/>
  <c r="Q945" i="5"/>
  <c r="Q946" i="5"/>
  <c r="Q947" i="5"/>
  <c r="Q948" i="5"/>
  <c r="Q949" i="5"/>
  <c r="Q950" i="5"/>
  <c r="Q951" i="5"/>
  <c r="Q952" i="5"/>
  <c r="Q953" i="5"/>
  <c r="Q954" i="5"/>
  <c r="Q955" i="5"/>
  <c r="Q956" i="5"/>
  <c r="Q957" i="5"/>
  <c r="Q958" i="5"/>
  <c r="Q959" i="5"/>
  <c r="Q960" i="5"/>
  <c r="Q961" i="5"/>
  <c r="Q962" i="5"/>
  <c r="Q963" i="5"/>
  <c r="Q964" i="5"/>
  <c r="Q965" i="5"/>
  <c r="Q966" i="5"/>
  <c r="Q967" i="5"/>
  <c r="Q968" i="5"/>
  <c r="Q969" i="5"/>
  <c r="Q970" i="5"/>
  <c r="Q971" i="5"/>
  <c r="Q972" i="5"/>
  <c r="Q973" i="5"/>
  <c r="Q974" i="5"/>
  <c r="Q975" i="5"/>
  <c r="Q976" i="5"/>
  <c r="Q977" i="5"/>
  <c r="Q978" i="5"/>
  <c r="Q979" i="5"/>
  <c r="Q980" i="5"/>
  <c r="Q981" i="5"/>
  <c r="Q982" i="5"/>
  <c r="Q983" i="5"/>
  <c r="Q984" i="5"/>
  <c r="Q985" i="5"/>
  <c r="Q986" i="5"/>
  <c r="Q987" i="5"/>
  <c r="Q988" i="5"/>
  <c r="Q989" i="5"/>
  <c r="Q990" i="5"/>
  <c r="Q991" i="5"/>
  <c r="Q992" i="5"/>
  <c r="Q993" i="5"/>
  <c r="Q994" i="5"/>
  <c r="Q995" i="5"/>
  <c r="Q996" i="5"/>
  <c r="Q997" i="5"/>
  <c r="Q998" i="5"/>
  <c r="Q999" i="5"/>
  <c r="Q1000" i="5"/>
  <c r="P323" i="5"/>
  <c r="P324" i="5"/>
  <c r="P325" i="5"/>
  <c r="P326" i="5"/>
  <c r="P327" i="5"/>
  <c r="P328" i="5"/>
  <c r="P329" i="5"/>
  <c r="P330" i="5"/>
  <c r="P331" i="5"/>
  <c r="P332" i="5"/>
  <c r="P333" i="5"/>
  <c r="P334" i="5"/>
  <c r="P335" i="5"/>
  <c r="P336" i="5"/>
  <c r="P337" i="5"/>
  <c r="P338" i="5"/>
  <c r="P339" i="5"/>
  <c r="P340" i="5"/>
  <c r="P341" i="5"/>
  <c r="P342" i="5"/>
  <c r="P343" i="5"/>
  <c r="P344" i="5"/>
  <c r="P345" i="5"/>
  <c r="P346" i="5"/>
  <c r="P347" i="5"/>
  <c r="P348" i="5"/>
  <c r="P349" i="5"/>
  <c r="P350" i="5"/>
  <c r="P351" i="5"/>
  <c r="P352" i="5"/>
  <c r="P353" i="5"/>
  <c r="P354" i="5"/>
  <c r="P355" i="5"/>
  <c r="P356" i="5"/>
  <c r="P357" i="5"/>
  <c r="P358" i="5"/>
  <c r="P359" i="5"/>
  <c r="P360" i="5"/>
  <c r="P361" i="5"/>
  <c r="P362" i="5"/>
  <c r="P363" i="5"/>
  <c r="P364" i="5"/>
  <c r="P365" i="5"/>
  <c r="P366" i="5"/>
  <c r="P367" i="5"/>
  <c r="P368" i="5"/>
  <c r="P369" i="5"/>
  <c r="P370" i="5"/>
  <c r="P371" i="5"/>
  <c r="P372" i="5"/>
  <c r="P373" i="5"/>
  <c r="P374" i="5"/>
  <c r="P375" i="5"/>
  <c r="P376" i="5"/>
  <c r="P377" i="5"/>
  <c r="P378" i="5"/>
  <c r="P379" i="5"/>
  <c r="P380" i="5"/>
  <c r="P381" i="5"/>
  <c r="P382" i="5"/>
  <c r="P383" i="5"/>
  <c r="P384" i="5"/>
  <c r="P385" i="5"/>
  <c r="P386" i="5"/>
  <c r="P387" i="5"/>
  <c r="P388" i="5"/>
  <c r="P389" i="5"/>
  <c r="P390" i="5"/>
  <c r="P391" i="5"/>
  <c r="P392" i="5"/>
  <c r="P393" i="5"/>
  <c r="P394" i="5"/>
  <c r="P395" i="5"/>
  <c r="P396" i="5"/>
  <c r="P397" i="5"/>
  <c r="P398" i="5"/>
  <c r="P399" i="5"/>
  <c r="P400" i="5"/>
  <c r="P401" i="5"/>
  <c r="P402" i="5"/>
  <c r="P403" i="5"/>
  <c r="P404" i="5"/>
  <c r="P405" i="5"/>
  <c r="P406" i="5"/>
  <c r="P407" i="5"/>
  <c r="P408" i="5"/>
  <c r="P409" i="5"/>
  <c r="P410" i="5"/>
  <c r="P411" i="5"/>
  <c r="P412" i="5"/>
  <c r="P413" i="5"/>
  <c r="P414" i="5"/>
  <c r="P415" i="5"/>
  <c r="P416" i="5"/>
  <c r="P417" i="5"/>
  <c r="P418" i="5"/>
  <c r="P419" i="5"/>
  <c r="P420" i="5"/>
  <c r="P421" i="5"/>
  <c r="P422" i="5"/>
  <c r="P423" i="5"/>
  <c r="P424" i="5"/>
  <c r="P425" i="5"/>
  <c r="P426" i="5"/>
  <c r="P427" i="5"/>
  <c r="P428" i="5"/>
  <c r="P429" i="5"/>
  <c r="P430" i="5"/>
  <c r="P431" i="5"/>
  <c r="P432" i="5"/>
  <c r="P433" i="5"/>
  <c r="P434" i="5"/>
  <c r="P435" i="5"/>
  <c r="P436" i="5"/>
  <c r="P437" i="5"/>
  <c r="P438" i="5"/>
  <c r="P439" i="5"/>
  <c r="P440" i="5"/>
  <c r="P441" i="5"/>
  <c r="P442" i="5"/>
  <c r="P443" i="5"/>
  <c r="P444" i="5"/>
  <c r="P445" i="5"/>
  <c r="P446" i="5"/>
  <c r="P447" i="5"/>
  <c r="P448" i="5"/>
  <c r="P449" i="5"/>
  <c r="P450" i="5"/>
  <c r="P451" i="5"/>
  <c r="P452" i="5"/>
  <c r="P453" i="5"/>
  <c r="P454" i="5"/>
  <c r="P455" i="5"/>
  <c r="P456" i="5"/>
  <c r="P457" i="5"/>
  <c r="P458" i="5"/>
  <c r="P459" i="5"/>
  <c r="P460" i="5"/>
  <c r="P461" i="5"/>
  <c r="P462" i="5"/>
  <c r="P463" i="5"/>
  <c r="P464" i="5"/>
  <c r="P465" i="5"/>
  <c r="P466" i="5"/>
  <c r="P467" i="5"/>
  <c r="P468" i="5"/>
  <c r="P469" i="5"/>
  <c r="P470" i="5"/>
  <c r="P471" i="5"/>
  <c r="P472" i="5"/>
  <c r="P473" i="5"/>
  <c r="P474" i="5"/>
  <c r="P475" i="5"/>
  <c r="P476" i="5"/>
  <c r="P477" i="5"/>
  <c r="P478" i="5"/>
  <c r="P479" i="5"/>
  <c r="P480" i="5"/>
  <c r="P481" i="5"/>
  <c r="P482" i="5"/>
  <c r="P483" i="5"/>
  <c r="P484" i="5"/>
  <c r="P485" i="5"/>
  <c r="P486" i="5"/>
  <c r="P487" i="5"/>
  <c r="P488" i="5"/>
  <c r="P489" i="5"/>
  <c r="P490" i="5"/>
  <c r="P491" i="5"/>
  <c r="P492" i="5"/>
  <c r="P493" i="5"/>
  <c r="P494" i="5"/>
  <c r="P495" i="5"/>
  <c r="P496" i="5"/>
  <c r="P497" i="5"/>
  <c r="P498" i="5"/>
  <c r="P499" i="5"/>
  <c r="P500" i="5"/>
  <c r="P501" i="5"/>
  <c r="P502" i="5"/>
  <c r="P503" i="5"/>
  <c r="P504" i="5"/>
  <c r="P505" i="5"/>
  <c r="P506" i="5"/>
  <c r="P507" i="5"/>
  <c r="P508" i="5"/>
  <c r="P509" i="5"/>
  <c r="P510" i="5"/>
  <c r="P511" i="5"/>
  <c r="P512" i="5"/>
  <c r="P513" i="5"/>
  <c r="P514" i="5"/>
  <c r="P515" i="5"/>
  <c r="P516" i="5"/>
  <c r="P517" i="5"/>
  <c r="P518" i="5"/>
  <c r="P519" i="5"/>
  <c r="P520" i="5"/>
  <c r="P521" i="5"/>
  <c r="P522" i="5"/>
  <c r="P523" i="5"/>
  <c r="P524" i="5"/>
  <c r="P525" i="5"/>
  <c r="P526" i="5"/>
  <c r="P527" i="5"/>
  <c r="P528" i="5"/>
  <c r="P529" i="5"/>
  <c r="P530" i="5"/>
  <c r="P531" i="5"/>
  <c r="P532" i="5"/>
  <c r="P533" i="5"/>
  <c r="P534" i="5"/>
  <c r="P535" i="5"/>
  <c r="P536" i="5"/>
  <c r="P537" i="5"/>
  <c r="P538" i="5"/>
  <c r="P539" i="5"/>
  <c r="P540" i="5"/>
  <c r="P541" i="5"/>
  <c r="P542" i="5"/>
  <c r="P543" i="5"/>
  <c r="P544" i="5"/>
  <c r="P545" i="5"/>
  <c r="P546" i="5"/>
  <c r="P547" i="5"/>
  <c r="P548" i="5"/>
  <c r="P549" i="5"/>
  <c r="P550" i="5"/>
  <c r="P551" i="5"/>
  <c r="P552" i="5"/>
  <c r="P553" i="5"/>
  <c r="P554" i="5"/>
  <c r="P555" i="5"/>
  <c r="P556" i="5"/>
  <c r="P557" i="5"/>
  <c r="P558" i="5"/>
  <c r="P559" i="5"/>
  <c r="P560" i="5"/>
  <c r="P561" i="5"/>
  <c r="P562" i="5"/>
  <c r="P563" i="5"/>
  <c r="P564" i="5"/>
  <c r="P565" i="5"/>
  <c r="P566" i="5"/>
  <c r="P567" i="5"/>
  <c r="P568" i="5"/>
  <c r="P569" i="5"/>
  <c r="P570" i="5"/>
  <c r="P571" i="5"/>
  <c r="P572" i="5"/>
  <c r="P573" i="5"/>
  <c r="P574" i="5"/>
  <c r="P575" i="5"/>
  <c r="P576" i="5"/>
  <c r="P577" i="5"/>
  <c r="P578" i="5"/>
  <c r="P579" i="5"/>
  <c r="P580" i="5"/>
  <c r="P581" i="5"/>
  <c r="P582" i="5"/>
  <c r="P583" i="5"/>
  <c r="P584" i="5"/>
  <c r="P585" i="5"/>
  <c r="P586" i="5"/>
  <c r="P587" i="5"/>
  <c r="P588" i="5"/>
  <c r="P589" i="5"/>
  <c r="P590" i="5"/>
  <c r="P591" i="5"/>
  <c r="P592" i="5"/>
  <c r="P593" i="5"/>
  <c r="P594" i="5"/>
  <c r="P595" i="5"/>
  <c r="P596" i="5"/>
  <c r="P597" i="5"/>
  <c r="P598" i="5"/>
  <c r="P599" i="5"/>
  <c r="P600" i="5"/>
  <c r="P601" i="5"/>
  <c r="P602" i="5"/>
  <c r="P603" i="5"/>
  <c r="P604" i="5"/>
  <c r="P605" i="5"/>
  <c r="P606" i="5"/>
  <c r="P607" i="5"/>
  <c r="P608" i="5"/>
  <c r="P609" i="5"/>
  <c r="P610" i="5"/>
  <c r="P611" i="5"/>
  <c r="P612" i="5"/>
  <c r="P613" i="5"/>
  <c r="P614" i="5"/>
  <c r="P615" i="5"/>
  <c r="P616" i="5"/>
  <c r="P617" i="5"/>
  <c r="P618" i="5"/>
  <c r="P619" i="5"/>
  <c r="P620" i="5"/>
  <c r="P621" i="5"/>
  <c r="P622" i="5"/>
  <c r="P623" i="5"/>
  <c r="P624" i="5"/>
  <c r="P625" i="5"/>
  <c r="P626" i="5"/>
  <c r="P627" i="5"/>
  <c r="P628" i="5"/>
  <c r="P629" i="5"/>
  <c r="P630" i="5"/>
  <c r="P631" i="5"/>
  <c r="P632" i="5"/>
  <c r="P633" i="5"/>
  <c r="P634" i="5"/>
  <c r="P635" i="5"/>
  <c r="P636" i="5"/>
  <c r="P637" i="5"/>
  <c r="P638" i="5"/>
  <c r="P639" i="5"/>
  <c r="P640" i="5"/>
  <c r="P641" i="5"/>
  <c r="P642" i="5"/>
  <c r="P643" i="5"/>
  <c r="P644" i="5"/>
  <c r="P645" i="5"/>
  <c r="P646" i="5"/>
  <c r="P647" i="5"/>
  <c r="P648" i="5"/>
  <c r="P649" i="5"/>
  <c r="P650" i="5"/>
  <c r="P651" i="5"/>
  <c r="P652" i="5"/>
  <c r="P653" i="5"/>
  <c r="P654" i="5"/>
  <c r="P655" i="5"/>
  <c r="P656" i="5"/>
  <c r="P657" i="5"/>
  <c r="P658" i="5"/>
  <c r="P659" i="5"/>
  <c r="P660" i="5"/>
  <c r="P661" i="5"/>
  <c r="P662" i="5"/>
  <c r="P663" i="5"/>
  <c r="P664" i="5"/>
  <c r="P665" i="5"/>
  <c r="P666" i="5"/>
  <c r="P667" i="5"/>
  <c r="P668" i="5"/>
  <c r="P669" i="5"/>
  <c r="P670" i="5"/>
  <c r="P671" i="5"/>
  <c r="P672" i="5"/>
  <c r="P673" i="5"/>
  <c r="P674" i="5"/>
  <c r="P675" i="5"/>
  <c r="P676" i="5"/>
  <c r="P677" i="5"/>
  <c r="P678" i="5"/>
  <c r="P679" i="5"/>
  <c r="P680" i="5"/>
  <c r="P681" i="5"/>
  <c r="P682" i="5"/>
  <c r="P683" i="5"/>
  <c r="P684" i="5"/>
  <c r="P685" i="5"/>
  <c r="P686" i="5"/>
  <c r="P687" i="5"/>
  <c r="P688" i="5"/>
  <c r="P689" i="5"/>
  <c r="P690" i="5"/>
  <c r="P691" i="5"/>
  <c r="P692" i="5"/>
  <c r="P693" i="5"/>
  <c r="P694" i="5"/>
  <c r="P695" i="5"/>
  <c r="P696" i="5"/>
  <c r="P697" i="5"/>
  <c r="P698" i="5"/>
  <c r="P699" i="5"/>
  <c r="P700" i="5"/>
  <c r="P701" i="5"/>
  <c r="P702" i="5"/>
  <c r="P703" i="5"/>
  <c r="P704" i="5"/>
  <c r="P705" i="5"/>
  <c r="P706" i="5"/>
  <c r="P707" i="5"/>
  <c r="P708" i="5"/>
  <c r="P709" i="5"/>
  <c r="P710" i="5"/>
  <c r="P711" i="5"/>
  <c r="P712" i="5"/>
  <c r="P713" i="5"/>
  <c r="P714" i="5"/>
  <c r="P715" i="5"/>
  <c r="P716" i="5"/>
  <c r="P717" i="5"/>
  <c r="P718" i="5"/>
  <c r="P719" i="5"/>
  <c r="P720" i="5"/>
  <c r="P721" i="5"/>
  <c r="P722" i="5"/>
  <c r="P723" i="5"/>
  <c r="P724" i="5"/>
  <c r="P725" i="5"/>
  <c r="P726" i="5"/>
  <c r="P727" i="5"/>
  <c r="P728" i="5"/>
  <c r="P729" i="5"/>
  <c r="P730" i="5"/>
  <c r="P731" i="5"/>
  <c r="P732" i="5"/>
  <c r="P733" i="5"/>
  <c r="P734" i="5"/>
  <c r="P735" i="5"/>
  <c r="P736" i="5"/>
  <c r="P737" i="5"/>
  <c r="P738" i="5"/>
  <c r="P739" i="5"/>
  <c r="P740" i="5"/>
  <c r="P741" i="5"/>
  <c r="P742" i="5"/>
  <c r="P743" i="5"/>
  <c r="P744" i="5"/>
  <c r="P745" i="5"/>
  <c r="P746" i="5"/>
  <c r="P747" i="5"/>
  <c r="P748" i="5"/>
  <c r="P749" i="5"/>
  <c r="P750" i="5"/>
  <c r="P751" i="5"/>
  <c r="P752" i="5"/>
  <c r="P753" i="5"/>
  <c r="P754" i="5"/>
  <c r="P755" i="5"/>
  <c r="P756" i="5"/>
  <c r="P757" i="5"/>
  <c r="P758" i="5"/>
  <c r="P759" i="5"/>
  <c r="P760" i="5"/>
  <c r="P761" i="5"/>
  <c r="P762" i="5"/>
  <c r="P763" i="5"/>
  <c r="P764" i="5"/>
  <c r="P765" i="5"/>
  <c r="P766" i="5"/>
  <c r="P767" i="5"/>
  <c r="P768" i="5"/>
  <c r="P769" i="5"/>
  <c r="P770" i="5"/>
  <c r="P771" i="5"/>
  <c r="P772" i="5"/>
  <c r="P773" i="5"/>
  <c r="P774" i="5"/>
  <c r="P775" i="5"/>
  <c r="P776" i="5"/>
  <c r="P777" i="5"/>
  <c r="P778" i="5"/>
  <c r="P779" i="5"/>
  <c r="P780" i="5"/>
  <c r="P781" i="5"/>
  <c r="P782" i="5"/>
  <c r="P783" i="5"/>
  <c r="P784" i="5"/>
  <c r="P785" i="5"/>
  <c r="P786" i="5"/>
  <c r="P787" i="5"/>
  <c r="P788" i="5"/>
  <c r="P789" i="5"/>
  <c r="P790" i="5"/>
  <c r="P791" i="5"/>
  <c r="P792" i="5"/>
  <c r="P793" i="5"/>
  <c r="P794" i="5"/>
  <c r="P795" i="5"/>
  <c r="P796" i="5"/>
  <c r="P797" i="5"/>
  <c r="P798" i="5"/>
  <c r="P799" i="5"/>
  <c r="P800" i="5"/>
  <c r="P801" i="5"/>
  <c r="P802" i="5"/>
  <c r="P803" i="5"/>
  <c r="P804" i="5"/>
  <c r="P805" i="5"/>
  <c r="P806" i="5"/>
  <c r="P807" i="5"/>
  <c r="P808" i="5"/>
  <c r="P809" i="5"/>
  <c r="P810" i="5"/>
  <c r="P811" i="5"/>
  <c r="P812" i="5"/>
  <c r="P813" i="5"/>
  <c r="P814" i="5"/>
  <c r="P815" i="5"/>
  <c r="P816" i="5"/>
  <c r="P817" i="5"/>
  <c r="P818" i="5"/>
  <c r="P819" i="5"/>
  <c r="P820" i="5"/>
  <c r="P821" i="5"/>
  <c r="P822" i="5"/>
  <c r="P823" i="5"/>
  <c r="P824" i="5"/>
  <c r="P825" i="5"/>
  <c r="P826" i="5"/>
  <c r="P827" i="5"/>
  <c r="P828" i="5"/>
  <c r="P829" i="5"/>
  <c r="P830" i="5"/>
  <c r="P831" i="5"/>
  <c r="P832" i="5"/>
  <c r="P833" i="5"/>
  <c r="P834" i="5"/>
  <c r="P835" i="5"/>
  <c r="P836" i="5"/>
  <c r="P837" i="5"/>
  <c r="P838" i="5"/>
  <c r="P839" i="5"/>
  <c r="P840" i="5"/>
  <c r="P841" i="5"/>
  <c r="P842" i="5"/>
  <c r="P843" i="5"/>
  <c r="P844" i="5"/>
  <c r="P845" i="5"/>
  <c r="P846" i="5"/>
  <c r="P847" i="5"/>
  <c r="P848" i="5"/>
  <c r="P849" i="5"/>
  <c r="P850" i="5"/>
  <c r="P851" i="5"/>
  <c r="P852" i="5"/>
  <c r="P853" i="5"/>
  <c r="P854" i="5"/>
  <c r="P855" i="5"/>
  <c r="P856" i="5"/>
  <c r="P857" i="5"/>
  <c r="P858" i="5"/>
  <c r="P859" i="5"/>
  <c r="P860" i="5"/>
  <c r="P861" i="5"/>
  <c r="P862" i="5"/>
  <c r="P863" i="5"/>
  <c r="P864" i="5"/>
  <c r="P865" i="5"/>
  <c r="P866" i="5"/>
  <c r="P867" i="5"/>
  <c r="P868" i="5"/>
  <c r="P869" i="5"/>
  <c r="P870" i="5"/>
  <c r="P871" i="5"/>
  <c r="P872" i="5"/>
  <c r="P873" i="5"/>
  <c r="P874" i="5"/>
  <c r="P875" i="5"/>
  <c r="P876" i="5"/>
  <c r="P877" i="5"/>
  <c r="P878" i="5"/>
  <c r="P879" i="5"/>
  <c r="P880" i="5"/>
  <c r="P881" i="5"/>
  <c r="P882" i="5"/>
  <c r="P883" i="5"/>
  <c r="P884" i="5"/>
  <c r="P885" i="5"/>
  <c r="P886" i="5"/>
  <c r="P887" i="5"/>
  <c r="P888" i="5"/>
  <c r="P889" i="5"/>
  <c r="P890" i="5"/>
  <c r="P891" i="5"/>
  <c r="P892" i="5"/>
  <c r="P893" i="5"/>
  <c r="P894" i="5"/>
  <c r="P895" i="5"/>
  <c r="P896" i="5"/>
  <c r="P897" i="5"/>
  <c r="P898" i="5"/>
  <c r="P899" i="5"/>
  <c r="P900" i="5"/>
  <c r="P901" i="5"/>
  <c r="P902" i="5"/>
  <c r="P903" i="5"/>
  <c r="P904" i="5"/>
  <c r="P905" i="5"/>
  <c r="P906" i="5"/>
  <c r="P907" i="5"/>
  <c r="P908" i="5"/>
  <c r="P909" i="5"/>
  <c r="P910" i="5"/>
  <c r="P911" i="5"/>
  <c r="P912" i="5"/>
  <c r="P913" i="5"/>
  <c r="P914" i="5"/>
  <c r="P915" i="5"/>
  <c r="P916" i="5"/>
  <c r="P917" i="5"/>
  <c r="P918" i="5"/>
  <c r="P919" i="5"/>
  <c r="P920" i="5"/>
  <c r="P921" i="5"/>
  <c r="P922" i="5"/>
  <c r="P923" i="5"/>
  <c r="P924" i="5"/>
  <c r="P925" i="5"/>
  <c r="P926" i="5"/>
  <c r="P927" i="5"/>
  <c r="P928" i="5"/>
  <c r="P929" i="5"/>
  <c r="P930" i="5"/>
  <c r="P931" i="5"/>
  <c r="P932" i="5"/>
  <c r="P933" i="5"/>
  <c r="P934" i="5"/>
  <c r="P935" i="5"/>
  <c r="P936" i="5"/>
  <c r="P937" i="5"/>
  <c r="P938" i="5"/>
  <c r="P939" i="5"/>
  <c r="P940" i="5"/>
  <c r="P941" i="5"/>
  <c r="P942" i="5"/>
  <c r="P943" i="5"/>
  <c r="P944" i="5"/>
  <c r="P945" i="5"/>
  <c r="P946" i="5"/>
  <c r="P947" i="5"/>
  <c r="P948" i="5"/>
  <c r="P949" i="5"/>
  <c r="P950" i="5"/>
  <c r="P951" i="5"/>
  <c r="P952" i="5"/>
  <c r="P953" i="5"/>
  <c r="P954" i="5"/>
  <c r="P955" i="5"/>
  <c r="P956" i="5"/>
  <c r="P957" i="5"/>
  <c r="P958" i="5"/>
  <c r="P959" i="5"/>
  <c r="P960" i="5"/>
  <c r="P961" i="5"/>
  <c r="P962" i="5"/>
  <c r="P963" i="5"/>
  <c r="P964" i="5"/>
  <c r="P965" i="5"/>
  <c r="P966" i="5"/>
  <c r="P967" i="5"/>
  <c r="P968" i="5"/>
  <c r="P969" i="5"/>
  <c r="P970" i="5"/>
  <c r="P971" i="5"/>
  <c r="P972" i="5"/>
  <c r="P973" i="5"/>
  <c r="P974" i="5"/>
  <c r="P975" i="5"/>
  <c r="P976" i="5"/>
  <c r="P977" i="5"/>
  <c r="P978" i="5"/>
  <c r="P979" i="5"/>
  <c r="P980" i="5"/>
  <c r="P981" i="5"/>
  <c r="P982" i="5"/>
  <c r="P983" i="5"/>
  <c r="P984" i="5"/>
  <c r="P985" i="5"/>
  <c r="P986" i="5"/>
  <c r="P987" i="5"/>
  <c r="P988" i="5"/>
  <c r="P989" i="5"/>
  <c r="P990" i="5"/>
  <c r="P991" i="5"/>
  <c r="P992" i="5"/>
  <c r="P993" i="5"/>
  <c r="P994" i="5"/>
  <c r="P995" i="5"/>
  <c r="P996" i="5"/>
  <c r="P997" i="5"/>
  <c r="P998" i="5"/>
  <c r="P999" i="5"/>
  <c r="P1000" i="5"/>
  <c r="O1000" i="5"/>
  <c r="O999" i="5"/>
  <c r="O998" i="5"/>
  <c r="O997" i="5"/>
  <c r="O996" i="5"/>
  <c r="O995" i="5"/>
  <c r="O994" i="5"/>
  <c r="O993" i="5"/>
  <c r="O992" i="5"/>
  <c r="O991" i="5"/>
  <c r="O990" i="5"/>
  <c r="O989" i="5"/>
  <c r="O988" i="5"/>
  <c r="O987" i="5"/>
  <c r="O986" i="5"/>
  <c r="O985" i="5"/>
  <c r="O984" i="5"/>
  <c r="O983" i="5"/>
  <c r="O982" i="5"/>
  <c r="O981" i="5"/>
  <c r="O980" i="5"/>
  <c r="O979" i="5"/>
  <c r="O978" i="5"/>
  <c r="O977" i="5"/>
  <c r="O976" i="5"/>
  <c r="O975" i="5"/>
  <c r="O974" i="5"/>
  <c r="O973" i="5"/>
  <c r="O972" i="5"/>
  <c r="O971" i="5"/>
  <c r="O970" i="5"/>
  <c r="O969" i="5"/>
  <c r="O968" i="5"/>
  <c r="O967" i="5"/>
  <c r="O966" i="5"/>
  <c r="O965" i="5"/>
  <c r="O964" i="5"/>
  <c r="O963" i="5"/>
  <c r="O962" i="5"/>
  <c r="O961" i="5"/>
  <c r="O960" i="5"/>
  <c r="O959" i="5"/>
  <c r="O958" i="5"/>
  <c r="O957" i="5"/>
  <c r="O956" i="5"/>
  <c r="O955" i="5"/>
  <c r="O954" i="5"/>
  <c r="O953" i="5"/>
  <c r="O952" i="5"/>
  <c r="O951" i="5"/>
  <c r="O950" i="5"/>
  <c r="O949" i="5"/>
  <c r="O948" i="5"/>
  <c r="O947" i="5"/>
  <c r="O946" i="5"/>
  <c r="O945" i="5"/>
  <c r="O944" i="5"/>
  <c r="O943" i="5"/>
  <c r="O942" i="5"/>
  <c r="O941" i="5"/>
  <c r="O940" i="5"/>
  <c r="O939" i="5"/>
  <c r="O938" i="5"/>
  <c r="O937" i="5"/>
  <c r="O936" i="5"/>
  <c r="O935" i="5"/>
  <c r="O934" i="5"/>
  <c r="O933" i="5"/>
  <c r="O932" i="5"/>
  <c r="O931" i="5"/>
  <c r="O930" i="5"/>
  <c r="O929" i="5"/>
  <c r="O928" i="5"/>
  <c r="O927" i="5"/>
  <c r="O926" i="5"/>
  <c r="O925" i="5"/>
  <c r="O924" i="5"/>
  <c r="O923" i="5"/>
  <c r="O922" i="5"/>
  <c r="O921" i="5"/>
  <c r="O920" i="5"/>
  <c r="O919" i="5"/>
  <c r="O918" i="5"/>
  <c r="O917" i="5"/>
  <c r="O916" i="5"/>
  <c r="O915" i="5"/>
  <c r="O914" i="5"/>
  <c r="O913" i="5"/>
  <c r="O912" i="5"/>
  <c r="O911" i="5"/>
  <c r="O910" i="5"/>
  <c r="O909" i="5"/>
  <c r="O908" i="5"/>
  <c r="O907" i="5"/>
  <c r="O906" i="5"/>
  <c r="O905" i="5"/>
  <c r="O904" i="5"/>
  <c r="O903" i="5"/>
  <c r="O902" i="5"/>
  <c r="O901" i="5"/>
  <c r="O900" i="5"/>
  <c r="O899" i="5"/>
  <c r="O898" i="5"/>
  <c r="O897" i="5"/>
  <c r="O896" i="5"/>
  <c r="O895" i="5"/>
  <c r="O894" i="5"/>
  <c r="O893" i="5"/>
  <c r="O892" i="5"/>
  <c r="O891" i="5"/>
  <c r="O890" i="5"/>
  <c r="O889" i="5"/>
  <c r="O888" i="5"/>
  <c r="O887" i="5"/>
  <c r="O886" i="5"/>
  <c r="O885" i="5"/>
  <c r="O884" i="5"/>
  <c r="O883" i="5"/>
  <c r="O882" i="5"/>
  <c r="O881" i="5"/>
  <c r="O880" i="5"/>
  <c r="O879" i="5"/>
  <c r="O878" i="5"/>
  <c r="O877" i="5"/>
  <c r="O876" i="5"/>
  <c r="O875" i="5"/>
  <c r="O874" i="5"/>
  <c r="O873" i="5"/>
  <c r="O872" i="5"/>
  <c r="O871" i="5"/>
  <c r="O870" i="5"/>
  <c r="O869" i="5"/>
  <c r="O868" i="5"/>
  <c r="O867" i="5"/>
  <c r="O866" i="5"/>
  <c r="O865" i="5"/>
  <c r="O864" i="5"/>
  <c r="O863" i="5"/>
  <c r="O862" i="5"/>
  <c r="O861" i="5"/>
  <c r="O860" i="5"/>
  <c r="O859" i="5"/>
  <c r="O858" i="5"/>
  <c r="O857" i="5"/>
  <c r="O856" i="5"/>
  <c r="O855" i="5"/>
  <c r="O854" i="5"/>
  <c r="O853" i="5"/>
  <c r="O852" i="5"/>
  <c r="O851" i="5"/>
  <c r="O850" i="5"/>
  <c r="O849" i="5"/>
  <c r="O848" i="5"/>
  <c r="O847" i="5"/>
  <c r="O846" i="5"/>
  <c r="O845" i="5"/>
  <c r="O844" i="5"/>
  <c r="O843" i="5"/>
  <c r="O842" i="5"/>
  <c r="O841" i="5"/>
  <c r="O840" i="5"/>
  <c r="O839" i="5"/>
  <c r="O838" i="5"/>
  <c r="O837" i="5"/>
  <c r="O836" i="5"/>
  <c r="O835" i="5"/>
  <c r="O834" i="5"/>
  <c r="O833" i="5"/>
  <c r="O832" i="5"/>
  <c r="O831" i="5"/>
  <c r="O830" i="5"/>
  <c r="O829" i="5"/>
  <c r="O828" i="5"/>
  <c r="O827" i="5"/>
  <c r="O826" i="5"/>
  <c r="O825" i="5"/>
  <c r="O824" i="5"/>
  <c r="O823" i="5"/>
  <c r="O822" i="5"/>
  <c r="O821" i="5"/>
  <c r="O820" i="5"/>
  <c r="O819" i="5"/>
  <c r="O818" i="5"/>
  <c r="O817" i="5"/>
  <c r="O816" i="5"/>
  <c r="O815" i="5"/>
  <c r="O814" i="5"/>
  <c r="O813" i="5"/>
  <c r="O812" i="5"/>
  <c r="O811" i="5"/>
  <c r="O810" i="5"/>
  <c r="O809" i="5"/>
  <c r="O808" i="5"/>
  <c r="O807" i="5"/>
  <c r="O806" i="5"/>
  <c r="O805" i="5"/>
  <c r="O804" i="5"/>
  <c r="O803" i="5"/>
  <c r="O802" i="5"/>
  <c r="O801" i="5"/>
  <c r="O800" i="5"/>
  <c r="O799" i="5"/>
  <c r="O798" i="5"/>
  <c r="O797" i="5"/>
  <c r="O796" i="5"/>
  <c r="O795" i="5"/>
  <c r="O794" i="5"/>
  <c r="O793" i="5"/>
  <c r="O792" i="5"/>
  <c r="O791" i="5"/>
  <c r="O790" i="5"/>
  <c r="O789" i="5"/>
  <c r="O788" i="5"/>
  <c r="O787" i="5"/>
  <c r="O786" i="5"/>
  <c r="O785" i="5"/>
  <c r="O784" i="5"/>
  <c r="O783" i="5"/>
  <c r="O782" i="5"/>
  <c r="O781" i="5"/>
  <c r="O780" i="5"/>
  <c r="O779" i="5"/>
  <c r="O778" i="5"/>
  <c r="O777" i="5"/>
  <c r="O776" i="5"/>
  <c r="O775" i="5"/>
  <c r="O774" i="5"/>
  <c r="O773" i="5"/>
  <c r="O772" i="5"/>
  <c r="O771" i="5"/>
  <c r="O770" i="5"/>
  <c r="O769" i="5"/>
  <c r="O768" i="5"/>
  <c r="O767" i="5"/>
  <c r="O766" i="5"/>
  <c r="O765" i="5"/>
  <c r="O764" i="5"/>
  <c r="O763" i="5"/>
  <c r="O762" i="5"/>
  <c r="O761" i="5"/>
  <c r="O760" i="5"/>
  <c r="O759" i="5"/>
  <c r="O758" i="5"/>
  <c r="O757" i="5"/>
  <c r="O756" i="5"/>
  <c r="O755" i="5"/>
  <c r="O754" i="5"/>
  <c r="O753" i="5"/>
  <c r="O752" i="5"/>
  <c r="O751" i="5"/>
  <c r="O750" i="5"/>
  <c r="O749" i="5"/>
  <c r="O748" i="5"/>
  <c r="O747" i="5"/>
  <c r="O746" i="5"/>
  <c r="O745" i="5"/>
  <c r="O744" i="5"/>
  <c r="O743" i="5"/>
  <c r="O742" i="5"/>
  <c r="O741" i="5"/>
  <c r="O740" i="5"/>
  <c r="O739" i="5"/>
  <c r="O738" i="5"/>
  <c r="O737" i="5"/>
  <c r="O736" i="5"/>
  <c r="O735" i="5"/>
  <c r="O734" i="5"/>
  <c r="O733" i="5"/>
  <c r="O732" i="5"/>
  <c r="O731" i="5"/>
  <c r="O730" i="5"/>
  <c r="O729" i="5"/>
  <c r="O728" i="5"/>
  <c r="O727" i="5"/>
  <c r="O726" i="5"/>
  <c r="O725" i="5"/>
  <c r="O724" i="5"/>
  <c r="O723" i="5"/>
  <c r="O722" i="5"/>
  <c r="O721" i="5"/>
  <c r="O720" i="5"/>
  <c r="O719" i="5"/>
  <c r="O718" i="5"/>
  <c r="O717" i="5"/>
  <c r="O716" i="5"/>
  <c r="O715" i="5"/>
  <c r="O714" i="5"/>
  <c r="O713" i="5"/>
  <c r="O712" i="5"/>
  <c r="O711" i="5"/>
  <c r="O710" i="5"/>
  <c r="O709" i="5"/>
  <c r="O708" i="5"/>
  <c r="O707" i="5"/>
  <c r="O706" i="5"/>
  <c r="O705" i="5"/>
  <c r="O704" i="5"/>
  <c r="O703" i="5"/>
  <c r="O702" i="5"/>
  <c r="O701" i="5"/>
  <c r="O700" i="5"/>
  <c r="O699" i="5"/>
  <c r="O698" i="5"/>
  <c r="O697" i="5"/>
  <c r="O696" i="5"/>
  <c r="O695" i="5"/>
  <c r="O694" i="5"/>
  <c r="O693" i="5"/>
  <c r="O692" i="5"/>
  <c r="O691" i="5"/>
  <c r="O690" i="5"/>
  <c r="O689" i="5"/>
  <c r="O688" i="5"/>
  <c r="O687" i="5"/>
  <c r="O686" i="5"/>
  <c r="O685" i="5"/>
  <c r="O684" i="5"/>
  <c r="O683" i="5"/>
  <c r="O682" i="5"/>
  <c r="O681" i="5"/>
  <c r="O680" i="5"/>
  <c r="O679" i="5"/>
  <c r="O678" i="5"/>
  <c r="O677" i="5"/>
  <c r="O676" i="5"/>
  <c r="O675" i="5"/>
  <c r="O674" i="5"/>
  <c r="O673" i="5"/>
  <c r="O672" i="5"/>
  <c r="O671" i="5"/>
  <c r="O670" i="5"/>
  <c r="O669" i="5"/>
  <c r="O668" i="5"/>
  <c r="O667" i="5"/>
  <c r="O666" i="5"/>
  <c r="O665" i="5"/>
  <c r="O664" i="5"/>
  <c r="O663" i="5"/>
  <c r="O662" i="5"/>
  <c r="O661" i="5"/>
  <c r="O660" i="5"/>
  <c r="O659" i="5"/>
  <c r="O658" i="5"/>
  <c r="O657" i="5"/>
  <c r="O656" i="5"/>
  <c r="O655" i="5"/>
  <c r="O654" i="5"/>
  <c r="O653" i="5"/>
  <c r="O652" i="5"/>
  <c r="O651" i="5"/>
  <c r="O650" i="5"/>
  <c r="O649" i="5"/>
  <c r="O648" i="5"/>
  <c r="O647" i="5"/>
  <c r="O646" i="5"/>
  <c r="O645" i="5"/>
  <c r="O644" i="5"/>
  <c r="O643" i="5"/>
  <c r="O642" i="5"/>
  <c r="O641" i="5"/>
  <c r="O640" i="5"/>
  <c r="O639" i="5"/>
  <c r="O638" i="5"/>
  <c r="O637" i="5"/>
  <c r="O636" i="5"/>
  <c r="O635" i="5"/>
  <c r="O634" i="5"/>
  <c r="O633" i="5"/>
  <c r="O632" i="5"/>
  <c r="O631" i="5"/>
  <c r="O630" i="5"/>
  <c r="O629" i="5"/>
  <c r="O628" i="5"/>
  <c r="O627" i="5"/>
  <c r="O626" i="5"/>
  <c r="O625" i="5"/>
  <c r="O624" i="5"/>
  <c r="O623" i="5"/>
  <c r="O622" i="5"/>
  <c r="O621" i="5"/>
  <c r="O620" i="5"/>
  <c r="O619" i="5"/>
  <c r="O618" i="5"/>
  <c r="O617" i="5"/>
  <c r="O616" i="5"/>
  <c r="O615" i="5"/>
  <c r="O614" i="5"/>
  <c r="O613" i="5"/>
  <c r="O612" i="5"/>
  <c r="O611" i="5"/>
  <c r="O610" i="5"/>
  <c r="O609" i="5"/>
  <c r="O608" i="5"/>
  <c r="O607" i="5"/>
  <c r="O606" i="5"/>
  <c r="O605" i="5"/>
  <c r="O604" i="5"/>
  <c r="O603" i="5"/>
  <c r="O602" i="5"/>
  <c r="O601" i="5"/>
  <c r="O600" i="5"/>
  <c r="O599" i="5"/>
  <c r="O598" i="5"/>
  <c r="O597" i="5"/>
  <c r="O596" i="5"/>
  <c r="O595" i="5"/>
  <c r="O594" i="5"/>
  <c r="O593" i="5"/>
  <c r="O592" i="5"/>
  <c r="O591" i="5"/>
  <c r="O590" i="5"/>
  <c r="O589" i="5"/>
  <c r="O588" i="5"/>
  <c r="O587" i="5"/>
  <c r="O586" i="5"/>
  <c r="O585" i="5"/>
  <c r="O584" i="5"/>
  <c r="O583" i="5"/>
  <c r="O582" i="5"/>
  <c r="O581" i="5"/>
  <c r="O580" i="5"/>
  <c r="O579" i="5"/>
  <c r="O578" i="5"/>
  <c r="O577" i="5"/>
  <c r="O576" i="5"/>
  <c r="O575" i="5"/>
  <c r="O574" i="5"/>
  <c r="O573" i="5"/>
  <c r="O572" i="5"/>
  <c r="O571" i="5"/>
  <c r="O570" i="5"/>
  <c r="O569" i="5"/>
  <c r="O568" i="5"/>
  <c r="O567" i="5"/>
  <c r="O566" i="5"/>
  <c r="O565" i="5"/>
  <c r="O564" i="5"/>
  <c r="O563" i="5"/>
  <c r="O562" i="5"/>
  <c r="O561" i="5"/>
  <c r="O560" i="5"/>
  <c r="O559" i="5"/>
  <c r="O558" i="5"/>
  <c r="O557" i="5"/>
  <c r="O556" i="5"/>
  <c r="O555" i="5"/>
  <c r="O554" i="5"/>
  <c r="O553" i="5"/>
  <c r="O552" i="5"/>
  <c r="O551" i="5"/>
  <c r="O550" i="5"/>
  <c r="O549" i="5"/>
  <c r="O548" i="5"/>
  <c r="O547" i="5"/>
  <c r="O546" i="5"/>
  <c r="O545" i="5"/>
  <c r="O544" i="5"/>
  <c r="O543" i="5"/>
  <c r="O542" i="5"/>
  <c r="O541" i="5"/>
  <c r="O540" i="5"/>
  <c r="O539" i="5"/>
  <c r="O538" i="5"/>
  <c r="O537" i="5"/>
  <c r="O536" i="5"/>
  <c r="O535" i="5"/>
  <c r="O534" i="5"/>
  <c r="O533" i="5"/>
  <c r="O532" i="5"/>
  <c r="O531" i="5"/>
  <c r="O530" i="5"/>
  <c r="O529" i="5"/>
  <c r="O528" i="5"/>
  <c r="O527" i="5"/>
  <c r="O526" i="5"/>
  <c r="O525" i="5"/>
  <c r="O524" i="5"/>
  <c r="O523" i="5"/>
  <c r="O522" i="5"/>
  <c r="O521" i="5"/>
  <c r="O520" i="5"/>
  <c r="O519" i="5"/>
  <c r="O518" i="5"/>
  <c r="O517" i="5"/>
  <c r="O516" i="5"/>
  <c r="O515" i="5"/>
  <c r="O514" i="5"/>
  <c r="O513" i="5"/>
  <c r="O512" i="5"/>
  <c r="O511" i="5"/>
  <c r="O510" i="5"/>
  <c r="O509" i="5"/>
  <c r="O508" i="5"/>
  <c r="O507" i="5"/>
  <c r="O506" i="5"/>
  <c r="O505" i="5"/>
  <c r="O504" i="5"/>
  <c r="O503" i="5"/>
  <c r="O502" i="5"/>
  <c r="O501" i="5"/>
  <c r="O500" i="5"/>
  <c r="O499" i="5"/>
  <c r="O498" i="5"/>
  <c r="O497" i="5"/>
  <c r="O496" i="5"/>
  <c r="O495" i="5"/>
  <c r="O494" i="5"/>
  <c r="O493" i="5"/>
  <c r="O492" i="5"/>
  <c r="O491" i="5"/>
  <c r="O490" i="5"/>
  <c r="O489" i="5"/>
  <c r="O488" i="5"/>
  <c r="O487" i="5"/>
  <c r="O486" i="5"/>
  <c r="O485" i="5"/>
  <c r="O484" i="5"/>
  <c r="O483" i="5"/>
  <c r="O482" i="5"/>
  <c r="O481" i="5"/>
  <c r="O480" i="5"/>
  <c r="O479" i="5"/>
  <c r="O478" i="5"/>
  <c r="O477" i="5"/>
  <c r="O476" i="5"/>
  <c r="O475" i="5"/>
  <c r="O474" i="5"/>
  <c r="O473" i="5"/>
  <c r="O472" i="5"/>
  <c r="O471" i="5"/>
  <c r="O470" i="5"/>
  <c r="O469" i="5"/>
  <c r="O468" i="5"/>
  <c r="O467" i="5"/>
  <c r="O466" i="5"/>
  <c r="O465" i="5"/>
  <c r="O464" i="5"/>
  <c r="O463" i="5"/>
  <c r="O462" i="5"/>
  <c r="O461" i="5"/>
  <c r="O460" i="5"/>
  <c r="O459" i="5"/>
  <c r="O458" i="5"/>
  <c r="O457" i="5"/>
  <c r="O456" i="5"/>
  <c r="O455" i="5"/>
  <c r="O454" i="5"/>
  <c r="O453" i="5"/>
  <c r="O452" i="5"/>
  <c r="O451" i="5"/>
  <c r="O450" i="5"/>
  <c r="O449" i="5"/>
  <c r="O448" i="5"/>
  <c r="O447" i="5"/>
  <c r="O446" i="5"/>
  <c r="O445" i="5"/>
  <c r="O444" i="5"/>
  <c r="O443" i="5"/>
  <c r="O442" i="5"/>
  <c r="O441" i="5"/>
  <c r="O440" i="5"/>
  <c r="O439" i="5"/>
  <c r="O438" i="5"/>
  <c r="O437" i="5"/>
  <c r="O436" i="5"/>
  <c r="O435" i="5"/>
  <c r="O434" i="5"/>
  <c r="O433" i="5"/>
  <c r="O432" i="5"/>
  <c r="O431" i="5"/>
  <c r="O430" i="5"/>
  <c r="O429" i="5"/>
  <c r="O428" i="5"/>
  <c r="O427" i="5"/>
  <c r="O426" i="5"/>
  <c r="O425" i="5"/>
  <c r="O424" i="5"/>
  <c r="O423" i="5"/>
  <c r="O422" i="5"/>
  <c r="O421" i="5"/>
  <c r="O420" i="5"/>
  <c r="O419" i="5"/>
  <c r="O418" i="5"/>
  <c r="O417" i="5"/>
  <c r="O416" i="5"/>
  <c r="O415" i="5"/>
  <c r="O414" i="5"/>
  <c r="O413" i="5"/>
  <c r="O412" i="5"/>
  <c r="O411" i="5"/>
  <c r="O410" i="5"/>
  <c r="O409" i="5"/>
  <c r="O408" i="5"/>
  <c r="O407" i="5"/>
  <c r="O406" i="5"/>
  <c r="O405" i="5"/>
  <c r="O404" i="5"/>
  <c r="O403" i="5"/>
  <c r="O402" i="5"/>
  <c r="O401" i="5"/>
  <c r="O400" i="5"/>
  <c r="O399" i="5"/>
  <c r="O398" i="5"/>
  <c r="O397" i="5"/>
  <c r="O396" i="5"/>
  <c r="O395" i="5"/>
  <c r="O394" i="5"/>
  <c r="O393" i="5"/>
  <c r="O392" i="5"/>
  <c r="O391" i="5"/>
  <c r="O390" i="5"/>
  <c r="O389" i="5"/>
  <c r="O388" i="5"/>
  <c r="O387" i="5"/>
  <c r="O386" i="5"/>
  <c r="O385" i="5"/>
  <c r="O384" i="5"/>
  <c r="O383" i="5"/>
  <c r="O382" i="5"/>
  <c r="O381" i="5"/>
  <c r="O380" i="5"/>
  <c r="O379" i="5"/>
  <c r="O378" i="5"/>
  <c r="O377" i="5"/>
  <c r="O376" i="5"/>
  <c r="O375" i="5"/>
  <c r="O374" i="5"/>
  <c r="O373" i="5"/>
  <c r="O372" i="5"/>
  <c r="O371" i="5"/>
  <c r="O370" i="5"/>
  <c r="O369" i="5"/>
  <c r="O368" i="5"/>
  <c r="O367" i="5"/>
  <c r="O366" i="5"/>
  <c r="O365" i="5"/>
  <c r="O364" i="5"/>
  <c r="O363" i="5"/>
  <c r="O362" i="5"/>
  <c r="O361" i="5"/>
  <c r="O360" i="5"/>
  <c r="O359" i="5"/>
  <c r="O358" i="5"/>
  <c r="O357" i="5"/>
  <c r="O356" i="5"/>
  <c r="O355" i="5"/>
  <c r="O354" i="5"/>
  <c r="O353" i="5"/>
  <c r="O352" i="5"/>
  <c r="O351" i="5"/>
  <c r="O350" i="5"/>
  <c r="O349" i="5"/>
  <c r="O348" i="5"/>
  <c r="O347" i="5"/>
  <c r="O346" i="5"/>
  <c r="O345" i="5"/>
  <c r="O344" i="5"/>
  <c r="O343" i="5"/>
  <c r="O342" i="5"/>
  <c r="O341" i="5"/>
  <c r="O340" i="5"/>
  <c r="O339" i="5"/>
  <c r="O338" i="5"/>
  <c r="O337" i="5"/>
  <c r="O336" i="5"/>
  <c r="O335" i="5"/>
  <c r="O334" i="5"/>
  <c r="O333" i="5"/>
  <c r="O332" i="5"/>
  <c r="O331" i="5"/>
  <c r="O330" i="5"/>
  <c r="O329" i="5"/>
  <c r="O328" i="5"/>
  <c r="O327" i="5"/>
  <c r="O326" i="5"/>
  <c r="O325" i="5"/>
  <c r="O324" i="5"/>
  <c r="O323" i="5"/>
  <c r="P27" i="16" l="1"/>
  <c r="P10" i="16"/>
  <c r="P14" i="16"/>
  <c r="P11" i="16"/>
  <c r="P12" i="16"/>
  <c r="P17" i="16"/>
  <c r="P23" i="16"/>
  <c r="P21" i="16"/>
  <c r="P24" i="16"/>
  <c r="P26" i="16"/>
  <c r="P25" i="16"/>
  <c r="P22" i="16"/>
  <c r="P20" i="16"/>
  <c r="P19" i="16"/>
  <c r="P18" i="16"/>
  <c r="P13" i="16"/>
  <c r="P16" i="16"/>
  <c r="P15" i="16"/>
  <c r="P9" i="16"/>
  <c r="P8" i="16"/>
  <c r="C111" i="1"/>
  <c r="C106" i="1"/>
  <c r="C101" i="1"/>
  <c r="C96" i="1"/>
  <c r="C91" i="1"/>
  <c r="C86" i="1"/>
  <c r="C81" i="1"/>
  <c r="C76" i="1"/>
  <c r="C71" i="1"/>
  <c r="C66" i="1"/>
  <c r="C60" i="1"/>
  <c r="C54" i="1"/>
  <c r="C49" i="1"/>
  <c r="C44" i="1"/>
  <c r="C39" i="1"/>
  <c r="C34" i="1"/>
  <c r="C29" i="1"/>
  <c r="C24" i="1"/>
  <c r="C19" i="1"/>
  <c r="C14" i="1"/>
  <c r="C9" i="1"/>
  <c r="A5" i="13"/>
  <c r="B28" i="21"/>
  <c r="B29" i="21" s="1"/>
  <c r="B30" i="21" s="1"/>
  <c r="B31" i="21" s="1"/>
  <c r="B32" i="21" s="1"/>
  <c r="B33" i="21" s="1"/>
  <c r="B34" i="21" s="1"/>
  <c r="B35" i="21" s="1"/>
  <c r="B36" i="21" s="1"/>
  <c r="B37" i="21" s="1"/>
  <c r="B38" i="21" s="1"/>
  <c r="B39" i="21" s="1"/>
  <c r="B40" i="21" s="1"/>
  <c r="B41" i="21" s="1"/>
  <c r="B42" i="21" s="1"/>
  <c r="B43" i="21" s="1"/>
  <c r="B44" i="21" s="1"/>
  <c r="B45" i="21" s="1"/>
  <c r="B46" i="21" s="1"/>
  <c r="B47" i="21" s="1"/>
  <c r="B48" i="21" s="1"/>
  <c r="B49" i="21" s="1"/>
  <c r="B50" i="21" s="1"/>
  <c r="B51" i="21" s="1"/>
  <c r="B52" i="21" s="1"/>
  <c r="B53" i="21" s="1"/>
  <c r="B54" i="21" s="1"/>
  <c r="B55" i="21" s="1"/>
  <c r="B56" i="21" s="1"/>
  <c r="B57" i="21" s="1"/>
  <c r="B58" i="21" s="1"/>
  <c r="B59" i="21" s="1"/>
  <c r="B60" i="21" s="1"/>
  <c r="B61" i="21" s="1"/>
  <c r="B62" i="21" s="1"/>
  <c r="B63" i="21" s="1"/>
  <c r="B64" i="21" s="1"/>
  <c r="B65" i="21" s="1"/>
  <c r="B66" i="21" s="1"/>
  <c r="B67" i="21" s="1"/>
  <c r="B68" i="21" s="1"/>
  <c r="B69" i="21" s="1"/>
  <c r="B70" i="21" s="1"/>
  <c r="B71" i="21" s="1"/>
  <c r="B72" i="21" s="1"/>
  <c r="B73" i="21" s="1"/>
  <c r="B74" i="21" s="1"/>
  <c r="B75" i="21" s="1"/>
  <c r="B76" i="21" s="1"/>
  <c r="B77" i="21" s="1"/>
  <c r="B78" i="21" s="1"/>
  <c r="B79" i="21" s="1"/>
  <c r="B80" i="21" s="1"/>
  <c r="B81" i="21" s="1"/>
  <c r="B82" i="21" s="1"/>
  <c r="B83" i="21" s="1"/>
  <c r="B84" i="21" s="1"/>
  <c r="B85" i="21" s="1"/>
  <c r="B86" i="21" s="1"/>
  <c r="B87" i="21" s="1"/>
  <c r="B88" i="21" s="1"/>
  <c r="B89" i="21" s="1"/>
  <c r="B90" i="21" s="1"/>
  <c r="B91" i="21" s="1"/>
  <c r="B92" i="21" s="1"/>
  <c r="B93" i="21" s="1"/>
  <c r="B94" i="21" s="1"/>
  <c r="B95" i="21" s="1"/>
  <c r="B96" i="21" s="1"/>
  <c r="B97" i="21" s="1"/>
  <c r="B98" i="21" s="1"/>
  <c r="B99" i="21" s="1"/>
  <c r="B100" i="21" s="1"/>
  <c r="B101" i="21" s="1"/>
  <c r="B102" i="21" s="1"/>
  <c r="B103" i="21" s="1"/>
  <c r="B104" i="21" s="1"/>
  <c r="B105" i="21" s="1"/>
  <c r="B106" i="21" s="1"/>
  <c r="P3" i="6" l="1" a="1"/>
  <c r="P3" i="6" s="1"/>
  <c r="O3" i="6" a="1"/>
  <c r="O3" i="6" s="1"/>
  <c r="N3" i="6" a="1"/>
  <c r="N3" i="6" s="1"/>
  <c r="M3" i="6" a="1"/>
  <c r="M3" i="6" s="1"/>
  <c r="L3" i="6" a="1"/>
  <c r="L3" i="6" s="1"/>
  <c r="K3" i="6" a="1"/>
  <c r="K3" i="6" s="1"/>
  <c r="J3" i="6" a="1"/>
  <c r="J3" i="6" s="1"/>
  <c r="I3" i="6" a="1"/>
  <c r="I3" i="6" s="1"/>
  <c r="H3" i="6" a="1"/>
  <c r="H3" i="6" s="1"/>
  <c r="G3" i="6" a="1"/>
  <c r="G3" i="6" s="1"/>
  <c r="F3" i="6" a="1"/>
  <c r="F3" i="6" s="1"/>
  <c r="E3" i="6" a="1"/>
  <c r="E3" i="6" s="1"/>
  <c r="D3" i="6" a="1"/>
  <c r="D3" i="6" s="1"/>
  <c r="C3" i="6" a="1"/>
  <c r="C3" i="6" s="1"/>
  <c r="B3" i="6" a="1"/>
  <c r="A3" i="6" a="1"/>
  <c r="I10" i="21" s="1" a="1"/>
  <c r="I10" i="21" s="1"/>
  <c r="B3" i="6" l="1"/>
  <c r="A3" i="6"/>
  <c r="D65" i="1"/>
  <c r="D64" i="1"/>
  <c r="D63" i="1"/>
  <c r="D62" i="1"/>
  <c r="D61" i="1"/>
  <c r="D60" i="1"/>
  <c r="D59" i="1"/>
  <c r="D111" i="1"/>
  <c r="D106" i="1"/>
  <c r="D101" i="1"/>
  <c r="D91" i="1"/>
  <c r="D86" i="1"/>
  <c r="D76" i="1"/>
  <c r="D71" i="1"/>
  <c r="D66" i="1"/>
  <c r="D115" i="1"/>
  <c r="D114" i="1"/>
  <c r="D113" i="1"/>
  <c r="D112" i="1"/>
  <c r="D110" i="1"/>
  <c r="D109" i="1"/>
  <c r="D108" i="1"/>
  <c r="D107" i="1"/>
  <c r="D105" i="1"/>
  <c r="D104" i="1"/>
  <c r="D103" i="1"/>
  <c r="D102" i="1"/>
  <c r="D100" i="1"/>
  <c r="D99" i="1"/>
  <c r="D98" i="1"/>
  <c r="D97" i="1"/>
  <c r="D96" i="1"/>
  <c r="D95" i="1"/>
  <c r="D94" i="1"/>
  <c r="D93" i="1"/>
  <c r="D92" i="1"/>
  <c r="D90" i="1"/>
  <c r="D89" i="1"/>
  <c r="D88" i="1"/>
  <c r="D87" i="1"/>
  <c r="D85" i="1"/>
  <c r="D84" i="1"/>
  <c r="D83" i="1"/>
  <c r="D82" i="1"/>
  <c r="D81" i="1"/>
  <c r="D80" i="1"/>
  <c r="D79" i="1"/>
  <c r="D78" i="1"/>
  <c r="D77" i="1"/>
  <c r="D75" i="1"/>
  <c r="D74" i="1"/>
  <c r="D73" i="1"/>
  <c r="D72" i="1"/>
  <c r="D70" i="1"/>
  <c r="D69" i="1"/>
  <c r="D68" i="1"/>
  <c r="D67" i="1"/>
  <c r="E50" i="17"/>
  <c r="E52" i="17"/>
  <c r="E48" i="17"/>
  <c r="N15" i="5" l="1" a="1"/>
  <c r="N15" i="5" s="1"/>
  <c r="L15" i="5" a="1"/>
  <c r="L15" i="5" s="1"/>
  <c r="M15" i="5" a="1"/>
  <c r="M15" i="5" s="1"/>
  <c r="J15" i="5" a="1"/>
  <c r="J15" i="5" s="1"/>
  <c r="K15" i="5" a="1"/>
  <c r="K15" i="5" s="1"/>
  <c r="H15" i="5" a="1"/>
  <c r="I15" i="5" a="1"/>
  <c r="F15" i="5" a="1"/>
  <c r="F15" i="5" s="1"/>
  <c r="G15" i="5" a="1"/>
  <c r="G15" i="5" s="1"/>
  <c r="D15" i="5" a="1"/>
  <c r="D15" i="5" s="1"/>
  <c r="E15" i="5" a="1"/>
  <c r="E15" i="5" s="1"/>
  <c r="T5" i="6"/>
  <c r="T13" i="6"/>
  <c r="T21" i="6"/>
  <c r="T29" i="6"/>
  <c r="T37" i="6"/>
  <c r="T45" i="6"/>
  <c r="T53" i="6"/>
  <c r="T61" i="6"/>
  <c r="T69" i="6"/>
  <c r="T77" i="6"/>
  <c r="T85" i="6"/>
  <c r="T93" i="6"/>
  <c r="T101" i="6"/>
  <c r="T109" i="6"/>
  <c r="T117" i="6"/>
  <c r="T125" i="6"/>
  <c r="T133" i="6"/>
  <c r="T141" i="6"/>
  <c r="T149" i="6"/>
  <c r="T157" i="6"/>
  <c r="T165" i="6"/>
  <c r="T173" i="6"/>
  <c r="T181" i="6"/>
  <c r="T189" i="6"/>
  <c r="T197" i="6"/>
  <c r="T205" i="6"/>
  <c r="T213" i="6"/>
  <c r="T221" i="6"/>
  <c r="T229" i="6"/>
  <c r="T237" i="6"/>
  <c r="T245" i="6"/>
  <c r="T253" i="6"/>
  <c r="T261" i="6"/>
  <c r="T269" i="6"/>
  <c r="T277" i="6"/>
  <c r="T285" i="6"/>
  <c r="T293" i="6"/>
  <c r="T301" i="6"/>
  <c r="T309" i="6"/>
  <c r="T317" i="6"/>
  <c r="T325" i="6"/>
  <c r="T333" i="6"/>
  <c r="T341" i="6"/>
  <c r="T349" i="6"/>
  <c r="T357" i="6"/>
  <c r="T365" i="6"/>
  <c r="T373" i="6"/>
  <c r="T381" i="6"/>
  <c r="T389" i="6"/>
  <c r="T397" i="6"/>
  <c r="T405" i="6"/>
  <c r="T413" i="6"/>
  <c r="T421" i="6"/>
  <c r="T429" i="6"/>
  <c r="T437" i="6"/>
  <c r="T445" i="6"/>
  <c r="T453" i="6"/>
  <c r="T461" i="6"/>
  <c r="T469" i="6"/>
  <c r="T477" i="6"/>
  <c r="T485" i="6"/>
  <c r="T493" i="6"/>
  <c r="T501" i="6"/>
  <c r="T509" i="6"/>
  <c r="T517" i="6"/>
  <c r="T525" i="6"/>
  <c r="T533" i="6"/>
  <c r="T541" i="6"/>
  <c r="T549" i="6"/>
  <c r="T557" i="6"/>
  <c r="T565" i="6"/>
  <c r="T573" i="6"/>
  <c r="T581" i="6"/>
  <c r="T589" i="6"/>
  <c r="T597" i="6"/>
  <c r="T605" i="6"/>
  <c r="T613" i="6"/>
  <c r="T621" i="6"/>
  <c r="T629" i="6"/>
  <c r="T637" i="6"/>
  <c r="T645" i="6"/>
  <c r="T653" i="6"/>
  <c r="T6" i="6"/>
  <c r="T14" i="6"/>
  <c r="T22" i="6"/>
  <c r="T30" i="6"/>
  <c r="T38" i="6"/>
  <c r="T46" i="6"/>
  <c r="T54" i="6"/>
  <c r="T62" i="6"/>
  <c r="T70" i="6"/>
  <c r="T78" i="6"/>
  <c r="T86" i="6"/>
  <c r="T94" i="6"/>
  <c r="T102" i="6"/>
  <c r="T110" i="6"/>
  <c r="T118" i="6"/>
  <c r="T126" i="6"/>
  <c r="T134" i="6"/>
  <c r="T142" i="6"/>
  <c r="T150" i="6"/>
  <c r="T158" i="6"/>
  <c r="T166" i="6"/>
  <c r="T174" i="6"/>
  <c r="T182" i="6"/>
  <c r="T190" i="6"/>
  <c r="T198" i="6"/>
  <c r="T206" i="6"/>
  <c r="T214" i="6"/>
  <c r="T222" i="6"/>
  <c r="T230" i="6"/>
  <c r="T238" i="6"/>
  <c r="T246" i="6"/>
  <c r="T254" i="6"/>
  <c r="T262" i="6"/>
  <c r="T270" i="6"/>
  <c r="T278" i="6"/>
  <c r="T286" i="6"/>
  <c r="T294" i="6"/>
  <c r="T302" i="6"/>
  <c r="T310" i="6"/>
  <c r="T318" i="6"/>
  <c r="T326" i="6"/>
  <c r="T334" i="6"/>
  <c r="T342" i="6"/>
  <c r="T350" i="6"/>
  <c r="T358" i="6"/>
  <c r="T366" i="6"/>
  <c r="T374" i="6"/>
  <c r="T382" i="6"/>
  <c r="T390" i="6"/>
  <c r="T398" i="6"/>
  <c r="T406" i="6"/>
  <c r="T414" i="6"/>
  <c r="T422" i="6"/>
  <c r="T430" i="6"/>
  <c r="T438" i="6"/>
  <c r="T446" i="6"/>
  <c r="T454" i="6"/>
  <c r="T462" i="6"/>
  <c r="T470" i="6"/>
  <c r="T478" i="6"/>
  <c r="T486" i="6"/>
  <c r="T494" i="6"/>
  <c r="T502" i="6"/>
  <c r="T510" i="6"/>
  <c r="T518" i="6"/>
  <c r="T526" i="6"/>
  <c r="T534" i="6"/>
  <c r="T542" i="6"/>
  <c r="T550" i="6"/>
  <c r="T558" i="6"/>
  <c r="T566" i="6"/>
  <c r="T574" i="6"/>
  <c r="T582" i="6"/>
  <c r="T590" i="6"/>
  <c r="T598" i="6"/>
  <c r="T606" i="6"/>
  <c r="T614" i="6"/>
  <c r="T622" i="6"/>
  <c r="T630" i="6"/>
  <c r="T638" i="6"/>
  <c r="T646" i="6"/>
  <c r="T654" i="6"/>
  <c r="T662" i="6"/>
  <c r="T670" i="6"/>
  <c r="T678" i="6"/>
  <c r="T7" i="6"/>
  <c r="T15" i="6"/>
  <c r="T23" i="6"/>
  <c r="T31" i="6"/>
  <c r="T39" i="6"/>
  <c r="T47" i="6"/>
  <c r="T55" i="6"/>
  <c r="T63" i="6"/>
  <c r="T71" i="6"/>
  <c r="T79" i="6"/>
  <c r="T87" i="6"/>
  <c r="T95" i="6"/>
  <c r="T103" i="6"/>
  <c r="T111" i="6"/>
  <c r="T119" i="6"/>
  <c r="T127" i="6"/>
  <c r="T135" i="6"/>
  <c r="T143" i="6"/>
  <c r="T151" i="6"/>
  <c r="T159" i="6"/>
  <c r="T167" i="6"/>
  <c r="T175" i="6"/>
  <c r="T183" i="6"/>
  <c r="T191" i="6"/>
  <c r="T199" i="6"/>
  <c r="T207" i="6"/>
  <c r="T215" i="6"/>
  <c r="T223" i="6"/>
  <c r="T231" i="6"/>
  <c r="T239" i="6"/>
  <c r="T247" i="6"/>
  <c r="T255" i="6"/>
  <c r="T263" i="6"/>
  <c r="T271" i="6"/>
  <c r="T279" i="6"/>
  <c r="T287" i="6"/>
  <c r="T295" i="6"/>
  <c r="T303" i="6"/>
  <c r="T311" i="6"/>
  <c r="T319" i="6"/>
  <c r="T327" i="6"/>
  <c r="T335" i="6"/>
  <c r="T343" i="6"/>
  <c r="T351" i="6"/>
  <c r="T359" i="6"/>
  <c r="T367" i="6"/>
  <c r="T375" i="6"/>
  <c r="T383" i="6"/>
  <c r="T391" i="6"/>
  <c r="T399" i="6"/>
  <c r="T407" i="6"/>
  <c r="T415" i="6"/>
  <c r="T423" i="6"/>
  <c r="T431" i="6"/>
  <c r="T439" i="6"/>
  <c r="T447" i="6"/>
  <c r="T455" i="6"/>
  <c r="T463" i="6"/>
  <c r="T471" i="6"/>
  <c r="T479" i="6"/>
  <c r="T487" i="6"/>
  <c r="T495" i="6"/>
  <c r="T503" i="6"/>
  <c r="T511" i="6"/>
  <c r="T519" i="6"/>
  <c r="T527" i="6"/>
  <c r="T535" i="6"/>
  <c r="T543" i="6"/>
  <c r="T551" i="6"/>
  <c r="T559" i="6"/>
  <c r="T567" i="6"/>
  <c r="T575" i="6"/>
  <c r="T583" i="6"/>
  <c r="T591" i="6"/>
  <c r="T599" i="6"/>
  <c r="T607" i="6"/>
  <c r="T615" i="6"/>
  <c r="T623" i="6"/>
  <c r="T631" i="6"/>
  <c r="T639" i="6"/>
  <c r="T647" i="6"/>
  <c r="T655" i="6"/>
  <c r="T663" i="6"/>
  <c r="T671" i="6"/>
  <c r="T679" i="6"/>
  <c r="T8" i="6"/>
  <c r="T16" i="6"/>
  <c r="T24" i="6"/>
  <c r="T32" i="6"/>
  <c r="T40" i="6"/>
  <c r="T48" i="6"/>
  <c r="T56" i="6"/>
  <c r="T64" i="6"/>
  <c r="T72" i="6"/>
  <c r="T80" i="6"/>
  <c r="T88" i="6"/>
  <c r="T96" i="6"/>
  <c r="T104" i="6"/>
  <c r="T112" i="6"/>
  <c r="T120" i="6"/>
  <c r="T128" i="6"/>
  <c r="T136" i="6"/>
  <c r="T144" i="6"/>
  <c r="T152" i="6"/>
  <c r="T160" i="6"/>
  <c r="T168" i="6"/>
  <c r="T176" i="6"/>
  <c r="T184" i="6"/>
  <c r="T192" i="6"/>
  <c r="T200" i="6"/>
  <c r="T208" i="6"/>
  <c r="T216" i="6"/>
  <c r="T224" i="6"/>
  <c r="T232" i="6"/>
  <c r="T240" i="6"/>
  <c r="T248" i="6"/>
  <c r="T256" i="6"/>
  <c r="T264" i="6"/>
  <c r="T272" i="6"/>
  <c r="T280" i="6"/>
  <c r="T288" i="6"/>
  <c r="T296" i="6"/>
  <c r="T304" i="6"/>
  <c r="T312" i="6"/>
  <c r="T320" i="6"/>
  <c r="T328" i="6"/>
  <c r="T336" i="6"/>
  <c r="T344" i="6"/>
  <c r="T352" i="6"/>
  <c r="T360" i="6"/>
  <c r="T368" i="6"/>
  <c r="T376" i="6"/>
  <c r="T384" i="6"/>
  <c r="T392" i="6"/>
  <c r="T400" i="6"/>
  <c r="T408" i="6"/>
  <c r="T416" i="6"/>
  <c r="T424" i="6"/>
  <c r="T432" i="6"/>
  <c r="T440" i="6"/>
  <c r="T448" i="6"/>
  <c r="T456" i="6"/>
  <c r="T464" i="6"/>
  <c r="T472" i="6"/>
  <c r="T480" i="6"/>
  <c r="T488" i="6"/>
  <c r="T496" i="6"/>
  <c r="T504" i="6"/>
  <c r="T512" i="6"/>
  <c r="T520" i="6"/>
  <c r="T528" i="6"/>
  <c r="T536" i="6"/>
  <c r="T544" i="6"/>
  <c r="T552" i="6"/>
  <c r="T560" i="6"/>
  <c r="T568" i="6"/>
  <c r="T576" i="6"/>
  <c r="T584" i="6"/>
  <c r="T592" i="6"/>
  <c r="T600" i="6"/>
  <c r="T608" i="6"/>
  <c r="T616" i="6"/>
  <c r="T624" i="6"/>
  <c r="T632" i="6"/>
  <c r="T640" i="6"/>
  <c r="T648" i="6"/>
  <c r="T656" i="6"/>
  <c r="T664" i="6"/>
  <c r="T672" i="6"/>
  <c r="T680" i="6"/>
  <c r="T9" i="6"/>
  <c r="T17" i="6"/>
  <c r="T25" i="6"/>
  <c r="T33" i="6"/>
  <c r="T41" i="6"/>
  <c r="T49" i="6"/>
  <c r="T57" i="6"/>
  <c r="T65" i="6"/>
  <c r="T73" i="6"/>
  <c r="T81" i="6"/>
  <c r="T89" i="6"/>
  <c r="T97" i="6"/>
  <c r="T105" i="6"/>
  <c r="T113" i="6"/>
  <c r="T121" i="6"/>
  <c r="T129" i="6"/>
  <c r="T137" i="6"/>
  <c r="T145" i="6"/>
  <c r="T153" i="6"/>
  <c r="T161" i="6"/>
  <c r="T169" i="6"/>
  <c r="T177" i="6"/>
  <c r="T185" i="6"/>
  <c r="T193" i="6"/>
  <c r="T201" i="6"/>
  <c r="T209" i="6"/>
  <c r="T217" i="6"/>
  <c r="T225" i="6"/>
  <c r="T233" i="6"/>
  <c r="T241" i="6"/>
  <c r="T249" i="6"/>
  <c r="T257" i="6"/>
  <c r="T265" i="6"/>
  <c r="T273" i="6"/>
  <c r="T281" i="6"/>
  <c r="T289" i="6"/>
  <c r="T297" i="6"/>
  <c r="T305" i="6"/>
  <c r="T313" i="6"/>
  <c r="T321" i="6"/>
  <c r="T329" i="6"/>
  <c r="T337" i="6"/>
  <c r="T345" i="6"/>
  <c r="T353" i="6"/>
  <c r="T361" i="6"/>
  <c r="T369" i="6"/>
  <c r="T377" i="6"/>
  <c r="T385" i="6"/>
  <c r="T393" i="6"/>
  <c r="T401" i="6"/>
  <c r="T409" i="6"/>
  <c r="T417" i="6"/>
  <c r="T425" i="6"/>
  <c r="T433" i="6"/>
  <c r="T441" i="6"/>
  <c r="T449" i="6"/>
  <c r="T457" i="6"/>
  <c r="T465" i="6"/>
  <c r="T473" i="6"/>
  <c r="T481" i="6"/>
  <c r="T489" i="6"/>
  <c r="T497" i="6"/>
  <c r="T505" i="6"/>
  <c r="T513" i="6"/>
  <c r="T521" i="6"/>
  <c r="T529" i="6"/>
  <c r="T537" i="6"/>
  <c r="T545" i="6"/>
  <c r="T553" i="6"/>
  <c r="T561" i="6"/>
  <c r="T569" i="6"/>
  <c r="T577" i="6"/>
  <c r="T585" i="6"/>
  <c r="T593" i="6"/>
  <c r="T601" i="6"/>
  <c r="T609" i="6"/>
  <c r="T617" i="6"/>
  <c r="T625" i="6"/>
  <c r="T633" i="6"/>
  <c r="T641" i="6"/>
  <c r="T649" i="6"/>
  <c r="T10" i="6"/>
  <c r="T18" i="6"/>
  <c r="T26" i="6"/>
  <c r="T34" i="6"/>
  <c r="T42" i="6"/>
  <c r="T50" i="6"/>
  <c r="T58" i="6"/>
  <c r="T66" i="6"/>
  <c r="T74" i="6"/>
  <c r="T82" i="6"/>
  <c r="T90" i="6"/>
  <c r="T98" i="6"/>
  <c r="T106" i="6"/>
  <c r="T114" i="6"/>
  <c r="T122" i="6"/>
  <c r="T130" i="6"/>
  <c r="T138" i="6"/>
  <c r="T146" i="6"/>
  <c r="T154" i="6"/>
  <c r="T162" i="6"/>
  <c r="T170" i="6"/>
  <c r="T178" i="6"/>
  <c r="T186" i="6"/>
  <c r="T194" i="6"/>
  <c r="T202" i="6"/>
  <c r="T210" i="6"/>
  <c r="T218" i="6"/>
  <c r="T226" i="6"/>
  <c r="T234" i="6"/>
  <c r="T242" i="6"/>
  <c r="T250" i="6"/>
  <c r="T258" i="6"/>
  <c r="T266" i="6"/>
  <c r="T274" i="6"/>
  <c r="T282" i="6"/>
  <c r="T290" i="6"/>
  <c r="T298" i="6"/>
  <c r="T306" i="6"/>
  <c r="T314" i="6"/>
  <c r="T322" i="6"/>
  <c r="T330" i="6"/>
  <c r="T338" i="6"/>
  <c r="T346" i="6"/>
  <c r="T354" i="6"/>
  <c r="T362" i="6"/>
  <c r="T370" i="6"/>
  <c r="T378" i="6"/>
  <c r="T386" i="6"/>
  <c r="T394" i="6"/>
  <c r="T402" i="6"/>
  <c r="T410" i="6"/>
  <c r="T418" i="6"/>
  <c r="T426" i="6"/>
  <c r="T434" i="6"/>
  <c r="T442" i="6"/>
  <c r="T450" i="6"/>
  <c r="T458" i="6"/>
  <c r="T466" i="6"/>
  <c r="T474" i="6"/>
  <c r="T482" i="6"/>
  <c r="T490" i="6"/>
  <c r="T498" i="6"/>
  <c r="T506" i="6"/>
  <c r="T514" i="6"/>
  <c r="T522" i="6"/>
  <c r="T530" i="6"/>
  <c r="T538" i="6"/>
  <c r="T546" i="6"/>
  <c r="T554" i="6"/>
  <c r="T562" i="6"/>
  <c r="T570" i="6"/>
  <c r="T578" i="6"/>
  <c r="T586" i="6"/>
  <c r="T594" i="6"/>
  <c r="T602" i="6"/>
  <c r="T610" i="6"/>
  <c r="T618" i="6"/>
  <c r="T626" i="6"/>
  <c r="T634" i="6"/>
  <c r="T642" i="6"/>
  <c r="T650" i="6"/>
  <c r="T658" i="6"/>
  <c r="T666" i="6"/>
  <c r="T674" i="6"/>
  <c r="T682" i="6"/>
  <c r="T11" i="6"/>
  <c r="T43" i="6"/>
  <c r="T75" i="6"/>
  <c r="T107" i="6"/>
  <c r="T139" i="6"/>
  <c r="T171" i="6"/>
  <c r="T203" i="6"/>
  <c r="T235" i="6"/>
  <c r="T267" i="6"/>
  <c r="T299" i="6"/>
  <c r="T331" i="6"/>
  <c r="T363" i="6"/>
  <c r="T395" i="6"/>
  <c r="T427" i="6"/>
  <c r="T459" i="6"/>
  <c r="T491" i="6"/>
  <c r="T523" i="6"/>
  <c r="T555" i="6"/>
  <c r="T587" i="6"/>
  <c r="T619" i="6"/>
  <c r="T651" i="6"/>
  <c r="T668" i="6"/>
  <c r="T684" i="6"/>
  <c r="T692" i="6"/>
  <c r="T700" i="6"/>
  <c r="T708" i="6"/>
  <c r="T716" i="6"/>
  <c r="T724" i="6"/>
  <c r="T732" i="6"/>
  <c r="T740" i="6"/>
  <c r="T748" i="6"/>
  <c r="T756" i="6"/>
  <c r="T764" i="6"/>
  <c r="T772" i="6"/>
  <c r="T780" i="6"/>
  <c r="T788" i="6"/>
  <c r="T796" i="6"/>
  <c r="T804" i="6"/>
  <c r="T812" i="6"/>
  <c r="T820" i="6"/>
  <c r="T828" i="6"/>
  <c r="T836" i="6"/>
  <c r="T844" i="6"/>
  <c r="T852" i="6"/>
  <c r="T860" i="6"/>
  <c r="T868" i="6"/>
  <c r="T876" i="6"/>
  <c r="T884" i="6"/>
  <c r="T892" i="6"/>
  <c r="T900" i="6"/>
  <c r="T908" i="6"/>
  <c r="T916" i="6"/>
  <c r="T924" i="6"/>
  <c r="T932" i="6"/>
  <c r="T940" i="6"/>
  <c r="T948" i="6"/>
  <c r="T956" i="6"/>
  <c r="T964" i="6"/>
  <c r="T972" i="6"/>
  <c r="T980" i="6"/>
  <c r="T988" i="6"/>
  <c r="T996" i="6"/>
  <c r="T12" i="6"/>
  <c r="T44" i="6"/>
  <c r="T76" i="6"/>
  <c r="T108" i="6"/>
  <c r="T140" i="6"/>
  <c r="T172" i="6"/>
  <c r="T204" i="6"/>
  <c r="T236" i="6"/>
  <c r="T268" i="6"/>
  <c r="T300" i="6"/>
  <c r="T332" i="6"/>
  <c r="T364" i="6"/>
  <c r="T396" i="6"/>
  <c r="T428" i="6"/>
  <c r="T460" i="6"/>
  <c r="T492" i="6"/>
  <c r="T524" i="6"/>
  <c r="T556" i="6"/>
  <c r="T588" i="6"/>
  <c r="T620" i="6"/>
  <c r="T652" i="6"/>
  <c r="T669" i="6"/>
  <c r="T685" i="6"/>
  <c r="T693" i="6"/>
  <c r="T701" i="6"/>
  <c r="T709" i="6"/>
  <c r="T717" i="6"/>
  <c r="T725" i="6"/>
  <c r="T733" i="6"/>
  <c r="T741" i="6"/>
  <c r="T749" i="6"/>
  <c r="T757" i="6"/>
  <c r="T765" i="6"/>
  <c r="T773" i="6"/>
  <c r="T781" i="6"/>
  <c r="T789" i="6"/>
  <c r="T797" i="6"/>
  <c r="T805" i="6"/>
  <c r="T813" i="6"/>
  <c r="T821" i="6"/>
  <c r="T829" i="6"/>
  <c r="T837" i="6"/>
  <c r="T845" i="6"/>
  <c r="T853" i="6"/>
  <c r="T861" i="6"/>
  <c r="T869" i="6"/>
  <c r="T877" i="6"/>
  <c r="T885" i="6"/>
  <c r="T893" i="6"/>
  <c r="T901" i="6"/>
  <c r="T909" i="6"/>
  <c r="T917" i="6"/>
  <c r="T925" i="6"/>
  <c r="T933" i="6"/>
  <c r="T941" i="6"/>
  <c r="T949" i="6"/>
  <c r="T957" i="6"/>
  <c r="T965" i="6"/>
  <c r="T973" i="6"/>
  <c r="T981" i="6"/>
  <c r="T989" i="6"/>
  <c r="T997" i="6"/>
  <c r="T1005" i="6"/>
  <c r="T1013" i="6"/>
  <c r="T1021" i="6"/>
  <c r="T1029" i="6"/>
  <c r="T1037" i="6"/>
  <c r="T1045" i="6"/>
  <c r="T1053" i="6"/>
  <c r="T1061" i="6"/>
  <c r="T1069" i="6"/>
  <c r="T1077" i="6"/>
  <c r="T1085" i="6"/>
  <c r="T1093" i="6"/>
  <c r="T1101" i="6"/>
  <c r="T1109" i="6"/>
  <c r="T1117" i="6"/>
  <c r="T1125" i="6"/>
  <c r="T19" i="6"/>
  <c r="T51" i="6"/>
  <c r="T83" i="6"/>
  <c r="T115" i="6"/>
  <c r="T147" i="6"/>
  <c r="T179" i="6"/>
  <c r="T211" i="6"/>
  <c r="T243" i="6"/>
  <c r="T275" i="6"/>
  <c r="T307" i="6"/>
  <c r="T339" i="6"/>
  <c r="T371" i="6"/>
  <c r="T403" i="6"/>
  <c r="T435" i="6"/>
  <c r="T467" i="6"/>
  <c r="T499" i="6"/>
  <c r="T531" i="6"/>
  <c r="T563" i="6"/>
  <c r="T595" i="6"/>
  <c r="T627" i="6"/>
  <c r="T657" i="6"/>
  <c r="T673" i="6"/>
  <c r="T686" i="6"/>
  <c r="T694" i="6"/>
  <c r="T702" i="6"/>
  <c r="T710" i="6"/>
  <c r="T718" i="6"/>
  <c r="T726" i="6"/>
  <c r="T734" i="6"/>
  <c r="T742" i="6"/>
  <c r="T750" i="6"/>
  <c r="T758" i="6"/>
  <c r="T766" i="6"/>
  <c r="T774" i="6"/>
  <c r="T782" i="6"/>
  <c r="T790" i="6"/>
  <c r="T798" i="6"/>
  <c r="T806" i="6"/>
  <c r="T814" i="6"/>
  <c r="T822" i="6"/>
  <c r="T830" i="6"/>
  <c r="T838" i="6"/>
  <c r="T846" i="6"/>
  <c r="T854" i="6"/>
  <c r="T862" i="6"/>
  <c r="T870" i="6"/>
  <c r="T878" i="6"/>
  <c r="T886" i="6"/>
  <c r="T894" i="6"/>
  <c r="T902" i="6"/>
  <c r="T910" i="6"/>
  <c r="T918" i="6"/>
  <c r="T926" i="6"/>
  <c r="T934" i="6"/>
  <c r="T942" i="6"/>
  <c r="T950" i="6"/>
  <c r="T958" i="6"/>
  <c r="T966" i="6"/>
  <c r="T974" i="6"/>
  <c r="T982" i="6"/>
  <c r="T990" i="6"/>
  <c r="T20" i="6"/>
  <c r="T52" i="6"/>
  <c r="T84" i="6"/>
  <c r="T116" i="6"/>
  <c r="T148" i="6"/>
  <c r="T180" i="6"/>
  <c r="T212" i="6"/>
  <c r="T244" i="6"/>
  <c r="T276" i="6"/>
  <c r="T308" i="6"/>
  <c r="T340" i="6"/>
  <c r="T372" i="6"/>
  <c r="T404" i="6"/>
  <c r="T436" i="6"/>
  <c r="T468" i="6"/>
  <c r="T500" i="6"/>
  <c r="T532" i="6"/>
  <c r="T564" i="6"/>
  <c r="T596" i="6"/>
  <c r="T628" i="6"/>
  <c r="T659" i="6"/>
  <c r="T675" i="6"/>
  <c r="T687" i="6"/>
  <c r="T695" i="6"/>
  <c r="T703" i="6"/>
  <c r="T711" i="6"/>
  <c r="T719" i="6"/>
  <c r="T727" i="6"/>
  <c r="T735" i="6"/>
  <c r="T743" i="6"/>
  <c r="T751" i="6"/>
  <c r="T759" i="6"/>
  <c r="T767" i="6"/>
  <c r="T775" i="6"/>
  <c r="T783" i="6"/>
  <c r="T791" i="6"/>
  <c r="T799" i="6"/>
  <c r="T807" i="6"/>
  <c r="T815" i="6"/>
  <c r="T823" i="6"/>
  <c r="T831" i="6"/>
  <c r="T839" i="6"/>
  <c r="T847" i="6"/>
  <c r="T855" i="6"/>
  <c r="T863" i="6"/>
  <c r="T871" i="6"/>
  <c r="T879" i="6"/>
  <c r="T887" i="6"/>
  <c r="T895" i="6"/>
  <c r="T903" i="6"/>
  <c r="T911" i="6"/>
  <c r="T919" i="6"/>
  <c r="T927" i="6"/>
  <c r="T935" i="6"/>
  <c r="T943" i="6"/>
  <c r="T951" i="6"/>
  <c r="T959" i="6"/>
  <c r="T967" i="6"/>
  <c r="T975" i="6"/>
  <c r="T983" i="6"/>
  <c r="T991" i="6"/>
  <c r="T999" i="6"/>
  <c r="T1007" i="6"/>
  <c r="T1015" i="6"/>
  <c r="T1023" i="6"/>
  <c r="T1031" i="6"/>
  <c r="T1039" i="6"/>
  <c r="T1047" i="6"/>
  <c r="T1055" i="6"/>
  <c r="T1063" i="6"/>
  <c r="T1071" i="6"/>
  <c r="T1079" i="6"/>
  <c r="T1087" i="6"/>
  <c r="T1095" i="6"/>
  <c r="T1103" i="6"/>
  <c r="T1111" i="6"/>
  <c r="T1119" i="6"/>
  <c r="T1127" i="6"/>
  <c r="T1135" i="6"/>
  <c r="T1143" i="6"/>
  <c r="T1151" i="6"/>
  <c r="T1159" i="6"/>
  <c r="T1167" i="6"/>
  <c r="T1175" i="6"/>
  <c r="T1183" i="6"/>
  <c r="T1191" i="6"/>
  <c r="T1199" i="6"/>
  <c r="T1207" i="6"/>
  <c r="T1215" i="6"/>
  <c r="T1223" i="6"/>
  <c r="T1231" i="6"/>
  <c r="T1239" i="6"/>
  <c r="T27" i="6"/>
  <c r="T59" i="6"/>
  <c r="T91" i="6"/>
  <c r="T123" i="6"/>
  <c r="T155" i="6"/>
  <c r="T187" i="6"/>
  <c r="T219" i="6"/>
  <c r="T251" i="6"/>
  <c r="T283" i="6"/>
  <c r="T315" i="6"/>
  <c r="T347" i="6"/>
  <c r="T379" i="6"/>
  <c r="T411" i="6"/>
  <c r="T443" i="6"/>
  <c r="T475" i="6"/>
  <c r="T507" i="6"/>
  <c r="T539" i="6"/>
  <c r="T571" i="6"/>
  <c r="T603" i="6"/>
  <c r="T635" i="6"/>
  <c r="T660" i="6"/>
  <c r="T676" i="6"/>
  <c r="T688" i="6"/>
  <c r="T696" i="6"/>
  <c r="T704" i="6"/>
  <c r="T712" i="6"/>
  <c r="T720" i="6"/>
  <c r="T728" i="6"/>
  <c r="T736" i="6"/>
  <c r="T744" i="6"/>
  <c r="T752" i="6"/>
  <c r="T760" i="6"/>
  <c r="T768" i="6"/>
  <c r="T776" i="6"/>
  <c r="T784" i="6"/>
  <c r="T792" i="6"/>
  <c r="T800" i="6"/>
  <c r="T808" i="6"/>
  <c r="T816" i="6"/>
  <c r="T824" i="6"/>
  <c r="T832" i="6"/>
  <c r="T840" i="6"/>
  <c r="T848" i="6"/>
  <c r="T856" i="6"/>
  <c r="T864" i="6"/>
  <c r="T872" i="6"/>
  <c r="T880" i="6"/>
  <c r="T888" i="6"/>
  <c r="T896" i="6"/>
  <c r="T904" i="6"/>
  <c r="T912" i="6"/>
  <c r="T920" i="6"/>
  <c r="T928" i="6"/>
  <c r="T936" i="6"/>
  <c r="T944" i="6"/>
  <c r="T952" i="6"/>
  <c r="T960" i="6"/>
  <c r="T968" i="6"/>
  <c r="T976" i="6"/>
  <c r="T984" i="6"/>
  <c r="T992" i="6"/>
  <c r="T1000" i="6"/>
  <c r="T1008" i="6"/>
  <c r="T1016" i="6"/>
  <c r="T1024" i="6"/>
  <c r="T1032" i="6"/>
  <c r="T1040" i="6"/>
  <c r="T1048" i="6"/>
  <c r="T1056" i="6"/>
  <c r="T1064" i="6"/>
  <c r="T1072" i="6"/>
  <c r="T1080" i="6"/>
  <c r="T1088" i="6"/>
  <c r="T1096" i="6"/>
  <c r="T1104" i="6"/>
  <c r="T1112" i="6"/>
  <c r="T1120" i="6"/>
  <c r="T1128" i="6"/>
  <c r="T1136" i="6"/>
  <c r="T1144" i="6"/>
  <c r="T1152" i="6"/>
  <c r="T1160" i="6"/>
  <c r="T1168" i="6"/>
  <c r="T1176" i="6"/>
  <c r="T1184" i="6"/>
  <c r="T28" i="6"/>
  <c r="T60" i="6"/>
  <c r="T92" i="6"/>
  <c r="T124" i="6"/>
  <c r="T156" i="6"/>
  <c r="T188" i="6"/>
  <c r="T220" i="6"/>
  <c r="T252" i="6"/>
  <c r="T284" i="6"/>
  <c r="T316" i="6"/>
  <c r="T348" i="6"/>
  <c r="T380" i="6"/>
  <c r="T412" i="6"/>
  <c r="T444" i="6"/>
  <c r="T476" i="6"/>
  <c r="T508" i="6"/>
  <c r="T540" i="6"/>
  <c r="T572" i="6"/>
  <c r="T604" i="6"/>
  <c r="T636" i="6"/>
  <c r="T661" i="6"/>
  <c r="T677" i="6"/>
  <c r="T689" i="6"/>
  <c r="T697" i="6"/>
  <c r="T705" i="6"/>
  <c r="T713" i="6"/>
  <c r="T721" i="6"/>
  <c r="T729" i="6"/>
  <c r="T737" i="6"/>
  <c r="T745" i="6"/>
  <c r="T753" i="6"/>
  <c r="T761" i="6"/>
  <c r="T769" i="6"/>
  <c r="T777" i="6"/>
  <c r="T785" i="6"/>
  <c r="T793" i="6"/>
  <c r="T801" i="6"/>
  <c r="T809" i="6"/>
  <c r="T817" i="6"/>
  <c r="T825" i="6"/>
  <c r="T833" i="6"/>
  <c r="T841" i="6"/>
  <c r="T849" i="6"/>
  <c r="T857" i="6"/>
  <c r="T865" i="6"/>
  <c r="T873" i="6"/>
  <c r="T881" i="6"/>
  <c r="T889" i="6"/>
  <c r="T897" i="6"/>
  <c r="T905" i="6"/>
  <c r="T913" i="6"/>
  <c r="T921" i="6"/>
  <c r="T929" i="6"/>
  <c r="T937" i="6"/>
  <c r="T945" i="6"/>
  <c r="T953" i="6"/>
  <c r="T961" i="6"/>
  <c r="T969" i="6"/>
  <c r="T977" i="6"/>
  <c r="T985" i="6"/>
  <c r="T993" i="6"/>
  <c r="T1001" i="6"/>
  <c r="T1009" i="6"/>
  <c r="T1017" i="6"/>
  <c r="T1025" i="6"/>
  <c r="T1033" i="6"/>
  <c r="T1041" i="6"/>
  <c r="T1049" i="6"/>
  <c r="T1057" i="6"/>
  <c r="T1065" i="6"/>
  <c r="T1073" i="6"/>
  <c r="T1081" i="6"/>
  <c r="T1089" i="6"/>
  <c r="T1097" i="6"/>
  <c r="T1105" i="6"/>
  <c r="T1113" i="6"/>
  <c r="T1121" i="6"/>
  <c r="T1129" i="6"/>
  <c r="T1137" i="6"/>
  <c r="T1145" i="6"/>
  <c r="T1153" i="6"/>
  <c r="T1161" i="6"/>
  <c r="T1169" i="6"/>
  <c r="T1177" i="6"/>
  <c r="T1185" i="6"/>
  <c r="T1193" i="6"/>
  <c r="T1201" i="6"/>
  <c r="T35" i="6"/>
  <c r="T163" i="6"/>
  <c r="T291" i="6"/>
  <c r="T419" i="6"/>
  <c r="T547" i="6"/>
  <c r="T665" i="6"/>
  <c r="T706" i="6"/>
  <c r="T738" i="6"/>
  <c r="T770" i="6"/>
  <c r="T802" i="6"/>
  <c r="T834" i="6"/>
  <c r="T866" i="6"/>
  <c r="T898" i="6"/>
  <c r="T930" i="6"/>
  <c r="T962" i="6"/>
  <c r="T994" i="6"/>
  <c r="T1011" i="6"/>
  <c r="T1027" i="6"/>
  <c r="T1043" i="6"/>
  <c r="T1059" i="6"/>
  <c r="T1075" i="6"/>
  <c r="T1091" i="6"/>
  <c r="T1107" i="6"/>
  <c r="T1123" i="6"/>
  <c r="T1138" i="6"/>
  <c r="T1149" i="6"/>
  <c r="T1163" i="6"/>
  <c r="T1174" i="6"/>
  <c r="T1188" i="6"/>
  <c r="T1198" i="6"/>
  <c r="T1209" i="6"/>
  <c r="T1218" i="6"/>
  <c r="T1227" i="6"/>
  <c r="T1236" i="6"/>
  <c r="T1245" i="6"/>
  <c r="T36" i="6"/>
  <c r="T164" i="6"/>
  <c r="T292" i="6"/>
  <c r="T420" i="6"/>
  <c r="T548" i="6"/>
  <c r="T667" i="6"/>
  <c r="T707" i="6"/>
  <c r="T739" i="6"/>
  <c r="T771" i="6"/>
  <c r="T803" i="6"/>
  <c r="T835" i="6"/>
  <c r="T867" i="6"/>
  <c r="T899" i="6"/>
  <c r="T931" i="6"/>
  <c r="T963" i="6"/>
  <c r="T995" i="6"/>
  <c r="T1012" i="6"/>
  <c r="T1028" i="6"/>
  <c r="T1044" i="6"/>
  <c r="T1060" i="6"/>
  <c r="T1076" i="6"/>
  <c r="T1092" i="6"/>
  <c r="T1108" i="6"/>
  <c r="T1124" i="6"/>
  <c r="T1139" i="6"/>
  <c r="T1150" i="6"/>
  <c r="T1164" i="6"/>
  <c r="T1178" i="6"/>
  <c r="T1189" i="6"/>
  <c r="T1200" i="6"/>
  <c r="T1210" i="6"/>
  <c r="T1219" i="6"/>
  <c r="T1228" i="6"/>
  <c r="T1237" i="6"/>
  <c r="T1246" i="6"/>
  <c r="T1254" i="6"/>
  <c r="T1262" i="6"/>
  <c r="T1270" i="6"/>
  <c r="T1278" i="6"/>
  <c r="T1286" i="6"/>
  <c r="T1294" i="6"/>
  <c r="T1302" i="6"/>
  <c r="T1310" i="6"/>
  <c r="T1318" i="6"/>
  <c r="T1326" i="6"/>
  <c r="T1334" i="6"/>
  <c r="T1342" i="6"/>
  <c r="T1350" i="6"/>
  <c r="T1358" i="6"/>
  <c r="T1366" i="6"/>
  <c r="T1374" i="6"/>
  <c r="T1382" i="6"/>
  <c r="T1390" i="6"/>
  <c r="T1398" i="6"/>
  <c r="T1406" i="6"/>
  <c r="T1414" i="6"/>
  <c r="T1422" i="6"/>
  <c r="T1430" i="6"/>
  <c r="T1438" i="6"/>
  <c r="T1446" i="6"/>
  <c r="T1454" i="6"/>
  <c r="T1462" i="6"/>
  <c r="T1470" i="6"/>
  <c r="T1478" i="6"/>
  <c r="T1486" i="6"/>
  <c r="T1494" i="6"/>
  <c r="T1502" i="6"/>
  <c r="T1510" i="6"/>
  <c r="T1518" i="6"/>
  <c r="T1526" i="6"/>
  <c r="T1534" i="6"/>
  <c r="T1542" i="6"/>
  <c r="T1550" i="6"/>
  <c r="T1558" i="6"/>
  <c r="T1566" i="6"/>
  <c r="T1574" i="6"/>
  <c r="T1582" i="6"/>
  <c r="T1590" i="6"/>
  <c r="T1598" i="6"/>
  <c r="T1606" i="6"/>
  <c r="T1614" i="6"/>
  <c r="T1622" i="6"/>
  <c r="T1630" i="6"/>
  <c r="T1638" i="6"/>
  <c r="T1646" i="6"/>
  <c r="T1654" i="6"/>
  <c r="T1662" i="6"/>
  <c r="T1670" i="6"/>
  <c r="T1678" i="6"/>
  <c r="T1686" i="6"/>
  <c r="T1694" i="6"/>
  <c r="T1702" i="6"/>
  <c r="T1710" i="6"/>
  <c r="T1718" i="6"/>
  <c r="T1726" i="6"/>
  <c r="T1734" i="6"/>
  <c r="T1742" i="6"/>
  <c r="T1750" i="6"/>
  <c r="T67" i="6"/>
  <c r="T195" i="6"/>
  <c r="T323" i="6"/>
  <c r="T451" i="6"/>
  <c r="T579" i="6"/>
  <c r="T681" i="6"/>
  <c r="T714" i="6"/>
  <c r="T746" i="6"/>
  <c r="T778" i="6"/>
  <c r="T810" i="6"/>
  <c r="T842" i="6"/>
  <c r="T874" i="6"/>
  <c r="T906" i="6"/>
  <c r="T938" i="6"/>
  <c r="T970" i="6"/>
  <c r="T998" i="6"/>
  <c r="T1014" i="6"/>
  <c r="T1030" i="6"/>
  <c r="T1046" i="6"/>
  <c r="T1062" i="6"/>
  <c r="T1078" i="6"/>
  <c r="T1094" i="6"/>
  <c r="T1110" i="6"/>
  <c r="T1126" i="6"/>
  <c r="T1140" i="6"/>
  <c r="T1154" i="6"/>
  <c r="T1165" i="6"/>
  <c r="T1179" i="6"/>
  <c r="T1190" i="6"/>
  <c r="T1202" i="6"/>
  <c r="T1211" i="6"/>
  <c r="T1220" i="6"/>
  <c r="T1229" i="6"/>
  <c r="T1238" i="6"/>
  <c r="T1247" i="6"/>
  <c r="T1255" i="6"/>
  <c r="T1263" i="6"/>
  <c r="T1271" i="6"/>
  <c r="T1279" i="6"/>
  <c r="T1287" i="6"/>
  <c r="T1295" i="6"/>
  <c r="T1303" i="6"/>
  <c r="T1311" i="6"/>
  <c r="T1319" i="6"/>
  <c r="T1327" i="6"/>
  <c r="T1335" i="6"/>
  <c r="T1343" i="6"/>
  <c r="T1351" i="6"/>
  <c r="T1359" i="6"/>
  <c r="T1367" i="6"/>
  <c r="T1375" i="6"/>
  <c r="T1383" i="6"/>
  <c r="T1391" i="6"/>
  <c r="T1399" i="6"/>
  <c r="T1407" i="6"/>
  <c r="T1415" i="6"/>
  <c r="T1423" i="6"/>
  <c r="T1431" i="6"/>
  <c r="T1439" i="6"/>
  <c r="T1447" i="6"/>
  <c r="T1455" i="6"/>
  <c r="T1463" i="6"/>
  <c r="T1471" i="6"/>
  <c r="T1479" i="6"/>
  <c r="T1487" i="6"/>
  <c r="T1495" i="6"/>
  <c r="T1503" i="6"/>
  <c r="T1511" i="6"/>
  <c r="T1519" i="6"/>
  <c r="T1527" i="6"/>
  <c r="T1535" i="6"/>
  <c r="T1543" i="6"/>
  <c r="T1551" i="6"/>
  <c r="T1559" i="6"/>
  <c r="T1567" i="6"/>
  <c r="T1575" i="6"/>
  <c r="T1583" i="6"/>
  <c r="T1591" i="6"/>
  <c r="T1599" i="6"/>
  <c r="T1607" i="6"/>
  <c r="T1615" i="6"/>
  <c r="T1623" i="6"/>
  <c r="T1631" i="6"/>
  <c r="T1639" i="6"/>
  <c r="T1647" i="6"/>
  <c r="T1655" i="6"/>
  <c r="T1663" i="6"/>
  <c r="T1671" i="6"/>
  <c r="T1679" i="6"/>
  <c r="T1687" i="6"/>
  <c r="T1695" i="6"/>
  <c r="T1703" i="6"/>
  <c r="T1711" i="6"/>
  <c r="T68" i="6"/>
  <c r="T196" i="6"/>
  <c r="T324" i="6"/>
  <c r="T452" i="6"/>
  <c r="T580" i="6"/>
  <c r="T683" i="6"/>
  <c r="T715" i="6"/>
  <c r="T747" i="6"/>
  <c r="T779" i="6"/>
  <c r="T811" i="6"/>
  <c r="T843" i="6"/>
  <c r="T875" i="6"/>
  <c r="T907" i="6"/>
  <c r="T939" i="6"/>
  <c r="T971" i="6"/>
  <c r="T1002" i="6"/>
  <c r="T1018" i="6"/>
  <c r="T1034" i="6"/>
  <c r="T1050" i="6"/>
  <c r="T1066" i="6"/>
  <c r="T1082" i="6"/>
  <c r="T1098" i="6"/>
  <c r="T1114" i="6"/>
  <c r="T1130" i="6"/>
  <c r="T1141" i="6"/>
  <c r="T1155" i="6"/>
  <c r="T1166" i="6"/>
  <c r="T1180" i="6"/>
  <c r="T1192" i="6"/>
  <c r="T1203" i="6"/>
  <c r="T1212" i="6"/>
  <c r="T1221" i="6"/>
  <c r="T1230" i="6"/>
  <c r="T1240" i="6"/>
  <c r="T1248" i="6"/>
  <c r="T1256" i="6"/>
  <c r="T1264" i="6"/>
  <c r="T1272" i="6"/>
  <c r="T1280" i="6"/>
  <c r="T1288" i="6"/>
  <c r="T1296" i="6"/>
  <c r="T1304" i="6"/>
  <c r="T1312" i="6"/>
  <c r="T1320" i="6"/>
  <c r="T1328" i="6"/>
  <c r="T1336" i="6"/>
  <c r="T1344" i="6"/>
  <c r="T1352" i="6"/>
  <c r="T1360" i="6"/>
  <c r="T1368" i="6"/>
  <c r="T1376" i="6"/>
  <c r="T1384" i="6"/>
  <c r="T1392" i="6"/>
  <c r="T1400" i="6"/>
  <c r="T1408" i="6"/>
  <c r="T1416" i="6"/>
  <c r="T1424" i="6"/>
  <c r="T1432" i="6"/>
  <c r="T1440" i="6"/>
  <c r="T1448" i="6"/>
  <c r="T1456" i="6"/>
  <c r="T1464" i="6"/>
  <c r="T1472" i="6"/>
  <c r="T1480" i="6"/>
  <c r="T1488" i="6"/>
  <c r="T1496" i="6"/>
  <c r="T1504" i="6"/>
  <c r="T1512" i="6"/>
  <c r="T1520" i="6"/>
  <c r="T1528" i="6"/>
  <c r="T1536" i="6"/>
  <c r="T1544" i="6"/>
  <c r="T1552" i="6"/>
  <c r="T1560" i="6"/>
  <c r="T1568" i="6"/>
  <c r="T1576" i="6"/>
  <c r="T1584" i="6"/>
  <c r="T1592" i="6"/>
  <c r="T1600" i="6"/>
  <c r="T1608" i="6"/>
  <c r="T1616" i="6"/>
  <c r="T1624" i="6"/>
  <c r="T1632" i="6"/>
  <c r="T1640" i="6"/>
  <c r="T1648" i="6"/>
  <c r="T1656" i="6"/>
  <c r="T1664" i="6"/>
  <c r="T1672" i="6"/>
  <c r="T1680" i="6"/>
  <c r="T1688" i="6"/>
  <c r="T1696" i="6"/>
  <c r="T1704" i="6"/>
  <c r="T1712" i="6"/>
  <c r="T99" i="6"/>
  <c r="T227" i="6"/>
  <c r="T355" i="6"/>
  <c r="T483" i="6"/>
  <c r="T611" i="6"/>
  <c r="T690" i="6"/>
  <c r="T722" i="6"/>
  <c r="T754" i="6"/>
  <c r="T786" i="6"/>
  <c r="T818" i="6"/>
  <c r="T850" i="6"/>
  <c r="T882" i="6"/>
  <c r="T914" i="6"/>
  <c r="T946" i="6"/>
  <c r="T978" i="6"/>
  <c r="T1003" i="6"/>
  <c r="T1019" i="6"/>
  <c r="T1035" i="6"/>
  <c r="T1051" i="6"/>
  <c r="T1067" i="6"/>
  <c r="T1083" i="6"/>
  <c r="T1099" i="6"/>
  <c r="T1115" i="6"/>
  <c r="T1131" i="6"/>
  <c r="T1142" i="6"/>
  <c r="T1156" i="6"/>
  <c r="T1170" i="6"/>
  <c r="T1181" i="6"/>
  <c r="T1194" i="6"/>
  <c r="T1204" i="6"/>
  <c r="T1213" i="6"/>
  <c r="T1222" i="6"/>
  <c r="T1232" i="6"/>
  <c r="T1241" i="6"/>
  <c r="T131" i="6"/>
  <c r="T259" i="6"/>
  <c r="T387" i="6"/>
  <c r="T515" i="6"/>
  <c r="T643" i="6"/>
  <c r="T698" i="6"/>
  <c r="T730" i="6"/>
  <c r="T762" i="6"/>
  <c r="T794" i="6"/>
  <c r="T826" i="6"/>
  <c r="T858" i="6"/>
  <c r="T890" i="6"/>
  <c r="T922" i="6"/>
  <c r="T954" i="6"/>
  <c r="T986" i="6"/>
  <c r="T1006" i="6"/>
  <c r="T1022" i="6"/>
  <c r="T1038" i="6"/>
  <c r="T1054" i="6"/>
  <c r="T1070" i="6"/>
  <c r="T1086" i="6"/>
  <c r="T1102" i="6"/>
  <c r="T1118" i="6"/>
  <c r="T1133" i="6"/>
  <c r="T1147" i="6"/>
  <c r="T1158" i="6"/>
  <c r="T1172" i="6"/>
  <c r="T1186" i="6"/>
  <c r="T1196" i="6"/>
  <c r="T1206" i="6"/>
  <c r="T1216" i="6"/>
  <c r="T1225" i="6"/>
  <c r="T1234" i="6"/>
  <c r="T1243" i="6"/>
  <c r="T1251" i="6"/>
  <c r="T1259" i="6"/>
  <c r="T1267" i="6"/>
  <c r="T1275" i="6"/>
  <c r="T1283" i="6"/>
  <c r="T1291" i="6"/>
  <c r="T1299" i="6"/>
  <c r="T1307" i="6"/>
  <c r="T1315" i="6"/>
  <c r="T1323" i="6"/>
  <c r="T1331" i="6"/>
  <c r="T1339" i="6"/>
  <c r="T1347" i="6"/>
  <c r="T1355" i="6"/>
  <c r="T1363" i="6"/>
  <c r="T1371" i="6"/>
  <c r="T1379" i="6"/>
  <c r="T1387" i="6"/>
  <c r="T1395" i="6"/>
  <c r="T1403" i="6"/>
  <c r="T1411" i="6"/>
  <c r="T1419" i="6"/>
  <c r="T1427" i="6"/>
  <c r="T1435" i="6"/>
  <c r="T1443" i="6"/>
  <c r="T1451" i="6"/>
  <c r="T1459" i="6"/>
  <c r="T1467" i="6"/>
  <c r="T1475" i="6"/>
  <c r="T1483" i="6"/>
  <c r="T1491" i="6"/>
  <c r="T1499" i="6"/>
  <c r="T1507" i="6"/>
  <c r="T1515" i="6"/>
  <c r="T1523" i="6"/>
  <c r="T1531" i="6"/>
  <c r="T1539" i="6"/>
  <c r="T1547" i="6"/>
  <c r="T1555" i="6"/>
  <c r="T1563" i="6"/>
  <c r="T1571" i="6"/>
  <c r="T1579" i="6"/>
  <c r="T1587" i="6"/>
  <c r="T1595" i="6"/>
  <c r="T1603" i="6"/>
  <c r="T1611" i="6"/>
  <c r="T1619" i="6"/>
  <c r="T1627" i="6"/>
  <c r="T1635" i="6"/>
  <c r="T1643" i="6"/>
  <c r="T1651" i="6"/>
  <c r="T100" i="6"/>
  <c r="T612" i="6"/>
  <c r="T787" i="6"/>
  <c r="T915" i="6"/>
  <c r="T1020" i="6"/>
  <c r="T1084" i="6"/>
  <c r="T1146" i="6"/>
  <c r="T1195" i="6"/>
  <c r="T1233" i="6"/>
  <c r="T1257" i="6"/>
  <c r="T1273" i="6"/>
  <c r="T1289" i="6"/>
  <c r="T1305" i="6"/>
  <c r="T1321" i="6"/>
  <c r="T1337" i="6"/>
  <c r="T1353" i="6"/>
  <c r="T1369" i="6"/>
  <c r="T1385" i="6"/>
  <c r="T1401" i="6"/>
  <c r="T1417" i="6"/>
  <c r="T1433" i="6"/>
  <c r="T1449" i="6"/>
  <c r="T1465" i="6"/>
  <c r="T1481" i="6"/>
  <c r="T1497" i="6"/>
  <c r="T1513" i="6"/>
  <c r="T1529" i="6"/>
  <c r="T1545" i="6"/>
  <c r="T1561" i="6"/>
  <c r="T1577" i="6"/>
  <c r="T1593" i="6"/>
  <c r="T1609" i="6"/>
  <c r="T1625" i="6"/>
  <c r="T1641" i="6"/>
  <c r="T1657" i="6"/>
  <c r="T1668" i="6"/>
  <c r="T1682" i="6"/>
  <c r="T1693" i="6"/>
  <c r="T1707" i="6"/>
  <c r="T1719" i="6"/>
  <c r="T1728" i="6"/>
  <c r="T1737" i="6"/>
  <c r="T1746" i="6"/>
  <c r="T1755" i="6"/>
  <c r="T1763" i="6"/>
  <c r="T1771" i="6"/>
  <c r="T1779" i="6"/>
  <c r="T1787" i="6"/>
  <c r="T1795" i="6"/>
  <c r="T1803" i="6"/>
  <c r="T1811" i="6"/>
  <c r="T1819" i="6"/>
  <c r="T1827" i="6"/>
  <c r="T1835" i="6"/>
  <c r="T1843" i="6"/>
  <c r="T1851" i="6"/>
  <c r="T1859" i="6"/>
  <c r="T1867" i="6"/>
  <c r="T1875" i="6"/>
  <c r="T1883" i="6"/>
  <c r="T1891" i="6"/>
  <c r="T1899" i="6"/>
  <c r="T1907" i="6"/>
  <c r="T1915" i="6"/>
  <c r="T1923" i="6"/>
  <c r="T1931" i="6"/>
  <c r="T1939" i="6"/>
  <c r="T1947" i="6"/>
  <c r="T1955" i="6"/>
  <c r="T1963" i="6"/>
  <c r="T1971" i="6"/>
  <c r="T1979" i="6"/>
  <c r="T1987" i="6"/>
  <c r="T1995" i="6"/>
  <c r="T2003" i="6"/>
  <c r="T2011" i="6"/>
  <c r="T2019" i="6"/>
  <c r="T2027" i="6"/>
  <c r="T2035" i="6"/>
  <c r="T2043" i="6"/>
  <c r="T2051" i="6"/>
  <c r="T2059" i="6"/>
  <c r="T2067" i="6"/>
  <c r="T2075" i="6"/>
  <c r="T2083" i="6"/>
  <c r="T132" i="6"/>
  <c r="T644" i="6"/>
  <c r="T795" i="6"/>
  <c r="T923" i="6"/>
  <c r="T1026" i="6"/>
  <c r="T1090" i="6"/>
  <c r="T1148" i="6"/>
  <c r="T1197" i="6"/>
  <c r="T1235" i="6"/>
  <c r="T1258" i="6"/>
  <c r="T1274" i="6"/>
  <c r="T1290" i="6"/>
  <c r="T1306" i="6"/>
  <c r="T1322" i="6"/>
  <c r="T1338" i="6"/>
  <c r="T1354" i="6"/>
  <c r="T1370" i="6"/>
  <c r="T1386" i="6"/>
  <c r="T1402" i="6"/>
  <c r="T1418" i="6"/>
  <c r="T1434" i="6"/>
  <c r="T1450" i="6"/>
  <c r="T1466" i="6"/>
  <c r="T1482" i="6"/>
  <c r="T1498" i="6"/>
  <c r="T1514" i="6"/>
  <c r="T1530" i="6"/>
  <c r="T1546" i="6"/>
  <c r="T1562" i="6"/>
  <c r="T1578" i="6"/>
  <c r="T1594" i="6"/>
  <c r="T1610" i="6"/>
  <c r="T1626" i="6"/>
  <c r="T1642" i="6"/>
  <c r="T1658" i="6"/>
  <c r="T1669" i="6"/>
  <c r="T1683" i="6"/>
  <c r="T1697" i="6"/>
  <c r="T1708" i="6"/>
  <c r="T1720" i="6"/>
  <c r="T1729" i="6"/>
  <c r="T1738" i="6"/>
  <c r="T1747" i="6"/>
  <c r="T1756" i="6"/>
  <c r="T1764" i="6"/>
  <c r="T1772" i="6"/>
  <c r="T1780" i="6"/>
  <c r="T1788" i="6"/>
  <c r="T1796" i="6"/>
  <c r="T1804" i="6"/>
  <c r="T1812" i="6"/>
  <c r="T1820" i="6"/>
  <c r="T1828" i="6"/>
  <c r="T1836" i="6"/>
  <c r="T1844" i="6"/>
  <c r="T1852" i="6"/>
  <c r="T1860" i="6"/>
  <c r="T1868" i="6"/>
  <c r="T1876" i="6"/>
  <c r="T1884" i="6"/>
  <c r="T1892" i="6"/>
  <c r="T1900" i="6"/>
  <c r="T1908" i="6"/>
  <c r="T1916" i="6"/>
  <c r="T1924" i="6"/>
  <c r="T1932" i="6"/>
  <c r="T1940" i="6"/>
  <c r="T1948" i="6"/>
  <c r="T1956" i="6"/>
  <c r="T1964" i="6"/>
  <c r="T1972" i="6"/>
  <c r="T1980" i="6"/>
  <c r="T1988" i="6"/>
  <c r="T1996" i="6"/>
  <c r="T2004" i="6"/>
  <c r="T2012" i="6"/>
  <c r="T2020" i="6"/>
  <c r="T2028" i="6"/>
  <c r="T2036" i="6"/>
  <c r="T2044" i="6"/>
  <c r="T2052" i="6"/>
  <c r="T2060" i="6"/>
  <c r="T2068" i="6"/>
  <c r="T2076" i="6"/>
  <c r="T2084" i="6"/>
  <c r="T2092" i="6"/>
  <c r="T2100" i="6"/>
  <c r="T2108" i="6"/>
  <c r="T2116" i="6"/>
  <c r="T2124" i="6"/>
  <c r="T2132" i="6"/>
  <c r="T2140" i="6"/>
  <c r="T2148" i="6"/>
  <c r="T2156" i="6"/>
  <c r="T228" i="6"/>
  <c r="T691" i="6"/>
  <c r="T819" i="6"/>
  <c r="T947" i="6"/>
  <c r="T1036" i="6"/>
  <c r="T1100" i="6"/>
  <c r="T1157" i="6"/>
  <c r="T1205" i="6"/>
  <c r="T1242" i="6"/>
  <c r="T1260" i="6"/>
  <c r="T1276" i="6"/>
  <c r="T1292" i="6"/>
  <c r="T1308" i="6"/>
  <c r="T1324" i="6"/>
  <c r="T1340" i="6"/>
  <c r="T1356" i="6"/>
  <c r="T1372" i="6"/>
  <c r="T1388" i="6"/>
  <c r="T1404" i="6"/>
  <c r="T1420" i="6"/>
  <c r="T1436" i="6"/>
  <c r="T1452" i="6"/>
  <c r="T1468" i="6"/>
  <c r="T1484" i="6"/>
  <c r="T1500" i="6"/>
  <c r="T1516" i="6"/>
  <c r="T1532" i="6"/>
  <c r="T1548" i="6"/>
  <c r="T1564" i="6"/>
  <c r="T1580" i="6"/>
  <c r="T1596" i="6"/>
  <c r="T1612" i="6"/>
  <c r="T1628" i="6"/>
  <c r="T1644" i="6"/>
  <c r="T1659" i="6"/>
  <c r="T1673" i="6"/>
  <c r="T1684" i="6"/>
  <c r="T260" i="6"/>
  <c r="T699" i="6"/>
  <c r="T827" i="6"/>
  <c r="T955" i="6"/>
  <c r="T1042" i="6"/>
  <c r="T1106" i="6"/>
  <c r="T1162" i="6"/>
  <c r="T1208" i="6"/>
  <c r="T1244" i="6"/>
  <c r="T1261" i="6"/>
  <c r="T1277" i="6"/>
  <c r="T1293" i="6"/>
  <c r="T1309" i="6"/>
  <c r="T1325" i="6"/>
  <c r="T1341" i="6"/>
  <c r="T1357" i="6"/>
  <c r="T1373" i="6"/>
  <c r="T1389" i="6"/>
  <c r="T1405" i="6"/>
  <c r="T1421" i="6"/>
  <c r="T1437" i="6"/>
  <c r="T1453" i="6"/>
  <c r="T1469" i="6"/>
  <c r="T1485" i="6"/>
  <c r="T1501" i="6"/>
  <c r="T1517" i="6"/>
  <c r="T1533" i="6"/>
  <c r="T1549" i="6"/>
  <c r="T1565" i="6"/>
  <c r="T1581" i="6"/>
  <c r="T1597" i="6"/>
  <c r="T1613" i="6"/>
  <c r="T1629" i="6"/>
  <c r="T1645" i="6"/>
  <c r="T1660" i="6"/>
  <c r="T1674" i="6"/>
  <c r="T1685" i="6"/>
  <c r="T1699" i="6"/>
  <c r="T1713" i="6"/>
  <c r="T1722" i="6"/>
  <c r="T1731" i="6"/>
  <c r="T1740" i="6"/>
  <c r="T1749" i="6"/>
  <c r="T1758" i="6"/>
  <c r="T1766" i="6"/>
  <c r="T1774" i="6"/>
  <c r="T1782" i="6"/>
  <c r="T1790" i="6"/>
  <c r="T1798" i="6"/>
  <c r="T1806" i="6"/>
  <c r="T1814" i="6"/>
  <c r="T1822" i="6"/>
  <c r="T1830" i="6"/>
  <c r="T1838" i="6"/>
  <c r="T1846" i="6"/>
  <c r="T1854" i="6"/>
  <c r="T1862" i="6"/>
  <c r="T1870" i="6"/>
  <c r="T1878" i="6"/>
  <c r="T1886" i="6"/>
  <c r="T1894" i="6"/>
  <c r="T1902" i="6"/>
  <c r="T1910" i="6"/>
  <c r="T1918" i="6"/>
  <c r="T1926" i="6"/>
  <c r="T1934" i="6"/>
  <c r="T1942" i="6"/>
  <c r="T1950" i="6"/>
  <c r="T1958" i="6"/>
  <c r="T1966" i="6"/>
  <c r="T1974" i="6"/>
  <c r="T1982" i="6"/>
  <c r="T1990" i="6"/>
  <c r="T1998" i="6"/>
  <c r="T2006" i="6"/>
  <c r="T2014" i="6"/>
  <c r="T2022" i="6"/>
  <c r="T2030" i="6"/>
  <c r="T2038" i="6"/>
  <c r="T2046" i="6"/>
  <c r="T2054" i="6"/>
  <c r="T2062" i="6"/>
  <c r="T2070" i="6"/>
  <c r="T2078" i="6"/>
  <c r="T2086" i="6"/>
  <c r="T2094" i="6"/>
  <c r="T2102" i="6"/>
  <c r="T2110" i="6"/>
  <c r="T2118" i="6"/>
  <c r="T2126" i="6"/>
  <c r="T2134" i="6"/>
  <c r="T2142" i="6"/>
  <c r="T356" i="6"/>
  <c r="T723" i="6"/>
  <c r="T851" i="6"/>
  <c r="T979" i="6"/>
  <c r="T1052" i="6"/>
  <c r="T1116" i="6"/>
  <c r="T1171" i="6"/>
  <c r="T1214" i="6"/>
  <c r="T1249" i="6"/>
  <c r="T1265" i="6"/>
  <c r="T1281" i="6"/>
  <c r="T1297" i="6"/>
  <c r="T1313" i="6"/>
  <c r="T1329" i="6"/>
  <c r="T1345" i="6"/>
  <c r="T1361" i="6"/>
  <c r="T1377" i="6"/>
  <c r="T1393" i="6"/>
  <c r="T1409" i="6"/>
  <c r="T1425" i="6"/>
  <c r="T1441" i="6"/>
  <c r="T1457" i="6"/>
  <c r="T1473" i="6"/>
  <c r="T1489" i="6"/>
  <c r="T1505" i="6"/>
  <c r="T1521" i="6"/>
  <c r="T1537" i="6"/>
  <c r="T1553" i="6"/>
  <c r="T1569" i="6"/>
  <c r="T1585" i="6"/>
  <c r="T1601" i="6"/>
  <c r="T1617" i="6"/>
  <c r="T1633" i="6"/>
  <c r="T1649" i="6"/>
  <c r="T1661" i="6"/>
  <c r="T1675" i="6"/>
  <c r="T1689" i="6"/>
  <c r="T1700" i="6"/>
  <c r="T1714" i="6"/>
  <c r="T1723" i="6"/>
  <c r="T1732" i="6"/>
  <c r="T1741" i="6"/>
  <c r="T1751" i="6"/>
  <c r="T1759" i="6"/>
  <c r="T1767" i="6"/>
  <c r="T1775" i="6"/>
  <c r="T1783" i="6"/>
  <c r="T1791" i="6"/>
  <c r="T1799" i="6"/>
  <c r="T1807" i="6"/>
  <c r="T1815" i="6"/>
  <c r="T1823" i="6"/>
  <c r="T1831" i="6"/>
  <c r="T1839" i="6"/>
  <c r="T1847" i="6"/>
  <c r="T1855" i="6"/>
  <c r="T1863" i="6"/>
  <c r="T1871" i="6"/>
  <c r="T1879" i="6"/>
  <c r="T1887" i="6"/>
  <c r="T1895" i="6"/>
  <c r="T1903" i="6"/>
  <c r="T1911" i="6"/>
  <c r="T1919" i="6"/>
  <c r="T1927" i="6"/>
  <c r="T1935" i="6"/>
  <c r="T1943" i="6"/>
  <c r="T1951" i="6"/>
  <c r="T1959" i="6"/>
  <c r="T1967" i="6"/>
  <c r="T1975" i="6"/>
  <c r="T1983" i="6"/>
  <c r="T1991" i="6"/>
  <c r="T1999" i="6"/>
  <c r="T2007" i="6"/>
  <c r="T2015" i="6"/>
  <c r="T2023" i="6"/>
  <c r="T2031" i="6"/>
  <c r="T2039" i="6"/>
  <c r="T2047" i="6"/>
  <c r="T2055" i="6"/>
  <c r="T2063" i="6"/>
  <c r="T2071" i="6"/>
  <c r="T2079" i="6"/>
  <c r="T2087" i="6"/>
  <c r="T388" i="6"/>
  <c r="T891" i="6"/>
  <c r="T1132" i="6"/>
  <c r="T1250" i="6"/>
  <c r="T1285" i="6"/>
  <c r="T1332" i="6"/>
  <c r="T1378" i="6"/>
  <c r="T1413" i="6"/>
  <c r="T1460" i="6"/>
  <c r="T1506" i="6"/>
  <c r="T1541" i="6"/>
  <c r="T1588" i="6"/>
  <c r="T1634" i="6"/>
  <c r="T1667" i="6"/>
  <c r="T1701" i="6"/>
  <c r="T1724" i="6"/>
  <c r="T1743" i="6"/>
  <c r="T1760" i="6"/>
  <c r="T1776" i="6"/>
  <c r="T1792" i="6"/>
  <c r="T1808" i="6"/>
  <c r="T1824" i="6"/>
  <c r="T1840" i="6"/>
  <c r="T1856" i="6"/>
  <c r="T1872" i="6"/>
  <c r="T1888" i="6"/>
  <c r="T1904" i="6"/>
  <c r="T1920" i="6"/>
  <c r="T1936" i="6"/>
  <c r="T1952" i="6"/>
  <c r="T1968" i="6"/>
  <c r="T1984" i="6"/>
  <c r="T2000" i="6"/>
  <c r="T2016" i="6"/>
  <c r="T2032" i="6"/>
  <c r="T2048" i="6"/>
  <c r="T2064" i="6"/>
  <c r="T2080" i="6"/>
  <c r="T2093" i="6"/>
  <c r="T2104" i="6"/>
  <c r="T2114" i="6"/>
  <c r="T2125" i="6"/>
  <c r="T2136" i="6"/>
  <c r="T2146" i="6"/>
  <c r="T2155" i="6"/>
  <c r="T2164" i="6"/>
  <c r="T2172" i="6"/>
  <c r="T2180" i="6"/>
  <c r="T2188" i="6"/>
  <c r="T2196" i="6"/>
  <c r="T2204" i="6"/>
  <c r="T2212" i="6"/>
  <c r="T2220" i="6"/>
  <c r="T2228" i="6"/>
  <c r="T2236" i="6"/>
  <c r="T2244" i="6"/>
  <c r="T2252" i="6"/>
  <c r="T2260" i="6"/>
  <c r="T2268" i="6"/>
  <c r="T2276" i="6"/>
  <c r="T2284" i="6"/>
  <c r="T2292" i="6"/>
  <c r="T2300" i="6"/>
  <c r="T2308" i="6"/>
  <c r="T2316" i="6"/>
  <c r="T2324" i="6"/>
  <c r="T2332" i="6"/>
  <c r="T2340" i="6"/>
  <c r="T2348" i="6"/>
  <c r="T2356" i="6"/>
  <c r="T2364" i="6"/>
  <c r="T2372" i="6"/>
  <c r="T2380" i="6"/>
  <c r="T2388" i="6"/>
  <c r="T2396" i="6"/>
  <c r="T2404" i="6"/>
  <c r="T2412" i="6"/>
  <c r="T2420" i="6"/>
  <c r="T2428" i="6"/>
  <c r="T2436" i="6"/>
  <c r="T2444" i="6"/>
  <c r="T2452" i="6"/>
  <c r="T2460" i="6"/>
  <c r="T2468" i="6"/>
  <c r="T2476" i="6"/>
  <c r="T2484" i="6"/>
  <c r="T2492" i="6"/>
  <c r="T2500" i="6"/>
  <c r="T2479" i="6"/>
  <c r="T859" i="6"/>
  <c r="T1445" i="6"/>
  <c r="T1620" i="6"/>
  <c r="T1717" i="6"/>
  <c r="T1818" i="6"/>
  <c r="T1898" i="6"/>
  <c r="T2058" i="6"/>
  <c r="T2144" i="6"/>
  <c r="T2210" i="6"/>
  <c r="T2250" i="6"/>
  <c r="T2298" i="6"/>
  <c r="T2338" i="6"/>
  <c r="T2394" i="6"/>
  <c r="T2450" i="6"/>
  <c r="T2490" i="6"/>
  <c r="T1284" i="6"/>
  <c r="T1540" i="6"/>
  <c r="T1698" i="6"/>
  <c r="T1805" i="6"/>
  <c r="T1869" i="6"/>
  <c r="T1965" i="6"/>
  <c r="T2061" i="6"/>
  <c r="T2135" i="6"/>
  <c r="T2203" i="6"/>
  <c r="T2243" i="6"/>
  <c r="T2299" i="6"/>
  <c r="T2371" i="6"/>
  <c r="T2411" i="6"/>
  <c r="T2467" i="6"/>
  <c r="T484" i="6"/>
  <c r="T987" i="6"/>
  <c r="T1134" i="6"/>
  <c r="T1252" i="6"/>
  <c r="T1298" i="6"/>
  <c r="T1333" i="6"/>
  <c r="T1380" i="6"/>
  <c r="T1426" i="6"/>
  <c r="T1461" i="6"/>
  <c r="T1508" i="6"/>
  <c r="T1554" i="6"/>
  <c r="T1589" i="6"/>
  <c r="T1636" i="6"/>
  <c r="T1676" i="6"/>
  <c r="T1705" i="6"/>
  <c r="T1725" i="6"/>
  <c r="T1744" i="6"/>
  <c r="T1761" i="6"/>
  <c r="T1777" i="6"/>
  <c r="T1793" i="6"/>
  <c r="T1809" i="6"/>
  <c r="T1825" i="6"/>
  <c r="T1841" i="6"/>
  <c r="T1857" i="6"/>
  <c r="T1873" i="6"/>
  <c r="T1889" i="6"/>
  <c r="T1905" i="6"/>
  <c r="T1921" i="6"/>
  <c r="T1937" i="6"/>
  <c r="T1953" i="6"/>
  <c r="T1969" i="6"/>
  <c r="T1985" i="6"/>
  <c r="T2001" i="6"/>
  <c r="T2017" i="6"/>
  <c r="T2033" i="6"/>
  <c r="T2049" i="6"/>
  <c r="T2065" i="6"/>
  <c r="T2081" i="6"/>
  <c r="T2095" i="6"/>
  <c r="T2105" i="6"/>
  <c r="T2115" i="6"/>
  <c r="T2127" i="6"/>
  <c r="T2137" i="6"/>
  <c r="T2147" i="6"/>
  <c r="T2157" i="6"/>
  <c r="T2165" i="6"/>
  <c r="T2173" i="6"/>
  <c r="T2181" i="6"/>
  <c r="T2189" i="6"/>
  <c r="T2197" i="6"/>
  <c r="T2205" i="6"/>
  <c r="T2213" i="6"/>
  <c r="T2221" i="6"/>
  <c r="T2229" i="6"/>
  <c r="T2237" i="6"/>
  <c r="T2245" i="6"/>
  <c r="T2253" i="6"/>
  <c r="T2261" i="6"/>
  <c r="T2269" i="6"/>
  <c r="T2277" i="6"/>
  <c r="T2285" i="6"/>
  <c r="T2293" i="6"/>
  <c r="T2301" i="6"/>
  <c r="T2309" i="6"/>
  <c r="T2317" i="6"/>
  <c r="T2325" i="6"/>
  <c r="T2333" i="6"/>
  <c r="T2341" i="6"/>
  <c r="T2349" i="6"/>
  <c r="T2357" i="6"/>
  <c r="T2365" i="6"/>
  <c r="T2373" i="6"/>
  <c r="T2381" i="6"/>
  <c r="T2389" i="6"/>
  <c r="T2397" i="6"/>
  <c r="T2405" i="6"/>
  <c r="T2413" i="6"/>
  <c r="T2421" i="6"/>
  <c r="T2429" i="6"/>
  <c r="T2437" i="6"/>
  <c r="T2445" i="6"/>
  <c r="T2453" i="6"/>
  <c r="T2461" i="6"/>
  <c r="T2469" i="6"/>
  <c r="T2477" i="6"/>
  <c r="T2485" i="6"/>
  <c r="T2493" i="6"/>
  <c r="T2463" i="6"/>
  <c r="T1282" i="6"/>
  <c r="T1573" i="6"/>
  <c r="T1754" i="6"/>
  <c r="T1850" i="6"/>
  <c r="T1946" i="6"/>
  <c r="T2010" i="6"/>
  <c r="T2090" i="6"/>
  <c r="T2153" i="6"/>
  <c r="T2194" i="6"/>
  <c r="T2226" i="6"/>
  <c r="T2274" i="6"/>
  <c r="T2314" i="6"/>
  <c r="T2362" i="6"/>
  <c r="T2410" i="6"/>
  <c r="T2474" i="6"/>
  <c r="T883" i="6"/>
  <c r="T1493" i="6"/>
  <c r="T1721" i="6"/>
  <c r="T1821" i="6"/>
  <c r="T1917" i="6"/>
  <c r="T2013" i="6"/>
  <c r="T2103" i="6"/>
  <c r="T2154" i="6"/>
  <c r="T2219" i="6"/>
  <c r="T2267" i="6"/>
  <c r="T2315" i="6"/>
  <c r="T2347" i="6"/>
  <c r="T2387" i="6"/>
  <c r="T2435" i="6"/>
  <c r="T2483" i="6"/>
  <c r="T516" i="6"/>
  <c r="T1004" i="6"/>
  <c r="T1173" i="6"/>
  <c r="T1253" i="6"/>
  <c r="T1300" i="6"/>
  <c r="T1346" i="6"/>
  <c r="T1381" i="6"/>
  <c r="T1428" i="6"/>
  <c r="T1474" i="6"/>
  <c r="T1509" i="6"/>
  <c r="T1556" i="6"/>
  <c r="T1602" i="6"/>
  <c r="T1637" i="6"/>
  <c r="T1677" i="6"/>
  <c r="T1706" i="6"/>
  <c r="T1727" i="6"/>
  <c r="T1745" i="6"/>
  <c r="T1762" i="6"/>
  <c r="T1778" i="6"/>
  <c r="T1794" i="6"/>
  <c r="T1810" i="6"/>
  <c r="T1826" i="6"/>
  <c r="T1842" i="6"/>
  <c r="T1858" i="6"/>
  <c r="T1874" i="6"/>
  <c r="T1890" i="6"/>
  <c r="T1906" i="6"/>
  <c r="T1922" i="6"/>
  <c r="T1938" i="6"/>
  <c r="T1954" i="6"/>
  <c r="T1970" i="6"/>
  <c r="T1986" i="6"/>
  <c r="T2002" i="6"/>
  <c r="T2018" i="6"/>
  <c r="T2034" i="6"/>
  <c r="T2050" i="6"/>
  <c r="T2066" i="6"/>
  <c r="T2082" i="6"/>
  <c r="T2096" i="6"/>
  <c r="T2106" i="6"/>
  <c r="T2117" i="6"/>
  <c r="T2128" i="6"/>
  <c r="T2138" i="6"/>
  <c r="T2149" i="6"/>
  <c r="T2158" i="6"/>
  <c r="T2166" i="6"/>
  <c r="T2174" i="6"/>
  <c r="T2182" i="6"/>
  <c r="T2190" i="6"/>
  <c r="T2198" i="6"/>
  <c r="T2206" i="6"/>
  <c r="T2214" i="6"/>
  <c r="T2222" i="6"/>
  <c r="T2230" i="6"/>
  <c r="T2238" i="6"/>
  <c r="T2246" i="6"/>
  <c r="T2254" i="6"/>
  <c r="T2262" i="6"/>
  <c r="T2270" i="6"/>
  <c r="T2278" i="6"/>
  <c r="T2286" i="6"/>
  <c r="T2294" i="6"/>
  <c r="T2302" i="6"/>
  <c r="T2310" i="6"/>
  <c r="T2318" i="6"/>
  <c r="T2326" i="6"/>
  <c r="T2334" i="6"/>
  <c r="T2342" i="6"/>
  <c r="T2350" i="6"/>
  <c r="T2358" i="6"/>
  <c r="T2366" i="6"/>
  <c r="T2374" i="6"/>
  <c r="T2382" i="6"/>
  <c r="T2390" i="6"/>
  <c r="T2398" i="6"/>
  <c r="T2406" i="6"/>
  <c r="T2414" i="6"/>
  <c r="T2422" i="6"/>
  <c r="T2430" i="6"/>
  <c r="T2438" i="6"/>
  <c r="T2446" i="6"/>
  <c r="T2454" i="6"/>
  <c r="T2462" i="6"/>
  <c r="T2470" i="6"/>
  <c r="T2478" i="6"/>
  <c r="T2486" i="6"/>
  <c r="T2494" i="6"/>
  <c r="T2495" i="6"/>
  <c r="T1074" i="6"/>
  <c r="T1492" i="6"/>
  <c r="T1665" i="6"/>
  <c r="T1770" i="6"/>
  <c r="T1866" i="6"/>
  <c r="T1962" i="6"/>
  <c r="T1994" i="6"/>
  <c r="T2101" i="6"/>
  <c r="T2162" i="6"/>
  <c r="T2202" i="6"/>
  <c r="T2258" i="6"/>
  <c r="T2306" i="6"/>
  <c r="T2354" i="6"/>
  <c r="T2402" i="6"/>
  <c r="T2434" i="6"/>
  <c r="T2482" i="6"/>
  <c r="T1226" i="6"/>
  <c r="T1458" i="6"/>
  <c r="T1666" i="6"/>
  <c r="T1757" i="6"/>
  <c r="T1853" i="6"/>
  <c r="T1933" i="6"/>
  <c r="T2029" i="6"/>
  <c r="T2113" i="6"/>
  <c r="T2171" i="6"/>
  <c r="T2195" i="6"/>
  <c r="T2235" i="6"/>
  <c r="T2275" i="6"/>
  <c r="T2323" i="6"/>
  <c r="T2363" i="6"/>
  <c r="T2395" i="6"/>
  <c r="T2443" i="6"/>
  <c r="T2499" i="6"/>
  <c r="T731" i="6"/>
  <c r="T1010" i="6"/>
  <c r="T1182" i="6"/>
  <c r="T1266" i="6"/>
  <c r="T1301" i="6"/>
  <c r="T1348" i="6"/>
  <c r="T1394" i="6"/>
  <c r="T1429" i="6"/>
  <c r="T1476" i="6"/>
  <c r="T1522" i="6"/>
  <c r="T1557" i="6"/>
  <c r="T1604" i="6"/>
  <c r="T1650" i="6"/>
  <c r="T1681" i="6"/>
  <c r="T1709" i="6"/>
  <c r="T1730" i="6"/>
  <c r="T1748" i="6"/>
  <c r="T1765" i="6"/>
  <c r="T1781" i="6"/>
  <c r="T1797" i="6"/>
  <c r="T1813" i="6"/>
  <c r="T1829" i="6"/>
  <c r="T1845" i="6"/>
  <c r="T1861" i="6"/>
  <c r="T1877" i="6"/>
  <c r="T1893" i="6"/>
  <c r="T1909" i="6"/>
  <c r="T1925" i="6"/>
  <c r="T1941" i="6"/>
  <c r="T1957" i="6"/>
  <c r="T1973" i="6"/>
  <c r="T1989" i="6"/>
  <c r="T2005" i="6"/>
  <c r="T2021" i="6"/>
  <c r="T2037" i="6"/>
  <c r="T2053" i="6"/>
  <c r="T2069" i="6"/>
  <c r="T2085" i="6"/>
  <c r="T2097" i="6"/>
  <c r="T2107" i="6"/>
  <c r="T2119" i="6"/>
  <c r="T2129" i="6"/>
  <c r="T2139" i="6"/>
  <c r="T2150" i="6"/>
  <c r="T2159" i="6"/>
  <c r="T2167" i="6"/>
  <c r="T2175" i="6"/>
  <c r="T2183" i="6"/>
  <c r="T2191" i="6"/>
  <c r="T2199" i="6"/>
  <c r="T2207" i="6"/>
  <c r="T2215" i="6"/>
  <c r="T2223" i="6"/>
  <c r="T2231" i="6"/>
  <c r="T2239" i="6"/>
  <c r="T2247" i="6"/>
  <c r="T2255" i="6"/>
  <c r="T2263" i="6"/>
  <c r="T2271" i="6"/>
  <c r="T2279" i="6"/>
  <c r="T2287" i="6"/>
  <c r="T2295" i="6"/>
  <c r="T2303" i="6"/>
  <c r="T2311" i="6"/>
  <c r="T2319" i="6"/>
  <c r="T2327" i="6"/>
  <c r="T2335" i="6"/>
  <c r="T2343" i="6"/>
  <c r="T2351" i="6"/>
  <c r="T2359" i="6"/>
  <c r="T2367" i="6"/>
  <c r="T2375" i="6"/>
  <c r="T2383" i="6"/>
  <c r="T2391" i="6"/>
  <c r="T2399" i="6"/>
  <c r="T2407" i="6"/>
  <c r="T2415" i="6"/>
  <c r="T2423" i="6"/>
  <c r="T2431" i="6"/>
  <c r="T2439" i="6"/>
  <c r="T2447" i="6"/>
  <c r="T2455" i="6"/>
  <c r="T2471" i="6"/>
  <c r="T2487" i="6"/>
  <c r="T1364" i="6"/>
  <c r="T1786" i="6"/>
  <c r="T1882" i="6"/>
  <c r="T1978" i="6"/>
  <c r="T2042" i="6"/>
  <c r="T2112" i="6"/>
  <c r="T2170" i="6"/>
  <c r="T2218" i="6"/>
  <c r="T2266" i="6"/>
  <c r="T2322" i="6"/>
  <c r="T2370" i="6"/>
  <c r="T2418" i="6"/>
  <c r="T2466" i="6"/>
  <c r="T1365" i="6"/>
  <c r="T1773" i="6"/>
  <c r="T1885" i="6"/>
  <c r="T1981" i="6"/>
  <c r="T2077" i="6"/>
  <c r="T2163" i="6"/>
  <c r="T2211" i="6"/>
  <c r="T2259" i="6"/>
  <c r="T2291" i="6"/>
  <c r="T2331" i="6"/>
  <c r="T2379" i="6"/>
  <c r="T2419" i="6"/>
  <c r="T2459" i="6"/>
  <c r="T755" i="6"/>
  <c r="T1058" i="6"/>
  <c r="T1187" i="6"/>
  <c r="T1268" i="6"/>
  <c r="T1314" i="6"/>
  <c r="T1349" i="6"/>
  <c r="T1396" i="6"/>
  <c r="T1442" i="6"/>
  <c r="T1477" i="6"/>
  <c r="T1524" i="6"/>
  <c r="T1570" i="6"/>
  <c r="T1605" i="6"/>
  <c r="T1652" i="6"/>
  <c r="T1690" i="6"/>
  <c r="T1715" i="6"/>
  <c r="T1733" i="6"/>
  <c r="T1752" i="6"/>
  <c r="T1768" i="6"/>
  <c r="T1784" i="6"/>
  <c r="T1800" i="6"/>
  <c r="T1816" i="6"/>
  <c r="T1832" i="6"/>
  <c r="T1848" i="6"/>
  <c r="T1864" i="6"/>
  <c r="T1880" i="6"/>
  <c r="T1896" i="6"/>
  <c r="T1912" i="6"/>
  <c r="T1928" i="6"/>
  <c r="T1944" i="6"/>
  <c r="T1960" i="6"/>
  <c r="T1976" i="6"/>
  <c r="T1992" i="6"/>
  <c r="T2008" i="6"/>
  <c r="T2024" i="6"/>
  <c r="T2040" i="6"/>
  <c r="T2056" i="6"/>
  <c r="T2072" i="6"/>
  <c r="T2088" i="6"/>
  <c r="T2098" i="6"/>
  <c r="T2109" i="6"/>
  <c r="T2120" i="6"/>
  <c r="T2130" i="6"/>
  <c r="T2141" i="6"/>
  <c r="T2151" i="6"/>
  <c r="T2160" i="6"/>
  <c r="T2168" i="6"/>
  <c r="T2176" i="6"/>
  <c r="T2184" i="6"/>
  <c r="T2192" i="6"/>
  <c r="T2200" i="6"/>
  <c r="T2208" i="6"/>
  <c r="T2216" i="6"/>
  <c r="T2224" i="6"/>
  <c r="T2232" i="6"/>
  <c r="T2240" i="6"/>
  <c r="T2248" i="6"/>
  <c r="T2256" i="6"/>
  <c r="T2264" i="6"/>
  <c r="T2272" i="6"/>
  <c r="T2280" i="6"/>
  <c r="T2288" i="6"/>
  <c r="T2296" i="6"/>
  <c r="T2304" i="6"/>
  <c r="T2312" i="6"/>
  <c r="T2320" i="6"/>
  <c r="T2328" i="6"/>
  <c r="T2336" i="6"/>
  <c r="T2344" i="6"/>
  <c r="T2352" i="6"/>
  <c r="T2360" i="6"/>
  <c r="T2368" i="6"/>
  <c r="T2376" i="6"/>
  <c r="T2384" i="6"/>
  <c r="T2392" i="6"/>
  <c r="T2400" i="6"/>
  <c r="T2408" i="6"/>
  <c r="T2416" i="6"/>
  <c r="T2424" i="6"/>
  <c r="T2432" i="6"/>
  <c r="T2440" i="6"/>
  <c r="T2448" i="6"/>
  <c r="T2456" i="6"/>
  <c r="T2464" i="6"/>
  <c r="T2472" i="6"/>
  <c r="T2480" i="6"/>
  <c r="T2488" i="6"/>
  <c r="T2496" i="6"/>
  <c r="T2465" i="6"/>
  <c r="T1317" i="6"/>
  <c r="T1692" i="6"/>
  <c r="T1802" i="6"/>
  <c r="T1914" i="6"/>
  <c r="T2074" i="6"/>
  <c r="T2133" i="6"/>
  <c r="T2186" i="6"/>
  <c r="T2242" i="6"/>
  <c r="T2290" i="6"/>
  <c r="T2346" i="6"/>
  <c r="T2386" i="6"/>
  <c r="T2442" i="6"/>
  <c r="T2498" i="6"/>
  <c r="T1330" i="6"/>
  <c r="T1412" i="6"/>
  <c r="T1586" i="6"/>
  <c r="T1739" i="6"/>
  <c r="T1837" i="6"/>
  <c r="T1949" i="6"/>
  <c r="T2045" i="6"/>
  <c r="T2123" i="6"/>
  <c r="T2187" i="6"/>
  <c r="T2251" i="6"/>
  <c r="T2307" i="6"/>
  <c r="T2355" i="6"/>
  <c r="T2427" i="6"/>
  <c r="T2475" i="6"/>
  <c r="T763" i="6"/>
  <c r="T1068" i="6"/>
  <c r="T1217" i="6"/>
  <c r="T1269" i="6"/>
  <c r="T1316" i="6"/>
  <c r="T1362" i="6"/>
  <c r="T1397" i="6"/>
  <c r="T1444" i="6"/>
  <c r="T1490" i="6"/>
  <c r="T1525" i="6"/>
  <c r="T1572" i="6"/>
  <c r="T1618" i="6"/>
  <c r="T1653" i="6"/>
  <c r="T1691" i="6"/>
  <c r="T1716" i="6"/>
  <c r="T1735" i="6"/>
  <c r="T1753" i="6"/>
  <c r="T1769" i="6"/>
  <c r="T1785" i="6"/>
  <c r="T1801" i="6"/>
  <c r="T1817" i="6"/>
  <c r="T1833" i="6"/>
  <c r="T1849" i="6"/>
  <c r="T1865" i="6"/>
  <c r="T1881" i="6"/>
  <c r="T1897" i="6"/>
  <c r="T1913" i="6"/>
  <c r="T1929" i="6"/>
  <c r="T1945" i="6"/>
  <c r="T1961" i="6"/>
  <c r="T1977" i="6"/>
  <c r="T1993" i="6"/>
  <c r="T2009" i="6"/>
  <c r="T2025" i="6"/>
  <c r="T2041" i="6"/>
  <c r="T2057" i="6"/>
  <c r="T2073" i="6"/>
  <c r="T2089" i="6"/>
  <c r="T2099" i="6"/>
  <c r="T2111" i="6"/>
  <c r="T2121" i="6"/>
  <c r="T2131" i="6"/>
  <c r="T2143" i="6"/>
  <c r="T2152" i="6"/>
  <c r="T2161" i="6"/>
  <c r="T2169" i="6"/>
  <c r="T2177" i="6"/>
  <c r="T2185" i="6"/>
  <c r="T2193" i="6"/>
  <c r="T2201" i="6"/>
  <c r="T2209" i="6"/>
  <c r="T2217" i="6"/>
  <c r="T2225" i="6"/>
  <c r="T2233" i="6"/>
  <c r="T2241" i="6"/>
  <c r="T2249" i="6"/>
  <c r="T2257" i="6"/>
  <c r="T2265" i="6"/>
  <c r="T2273" i="6"/>
  <c r="T2281" i="6"/>
  <c r="T2289" i="6"/>
  <c r="T2297" i="6"/>
  <c r="T2305" i="6"/>
  <c r="T2313" i="6"/>
  <c r="T2321" i="6"/>
  <c r="T2329" i="6"/>
  <c r="T2337" i="6"/>
  <c r="T2345" i="6"/>
  <c r="T2353" i="6"/>
  <c r="T2361" i="6"/>
  <c r="T2369" i="6"/>
  <c r="T2377" i="6"/>
  <c r="T2385" i="6"/>
  <c r="T2393" i="6"/>
  <c r="T2401" i="6"/>
  <c r="T2409" i="6"/>
  <c r="T2417" i="6"/>
  <c r="T2425" i="6"/>
  <c r="T2433" i="6"/>
  <c r="T2441" i="6"/>
  <c r="T2449" i="6"/>
  <c r="T2457" i="6"/>
  <c r="T2473" i="6"/>
  <c r="T2481" i="6"/>
  <c r="T2489" i="6"/>
  <c r="T2497" i="6"/>
  <c r="T1224" i="6"/>
  <c r="T1410" i="6"/>
  <c r="T1538" i="6"/>
  <c r="T1736" i="6"/>
  <c r="T1834" i="6"/>
  <c r="T1930" i="6"/>
  <c r="T2026" i="6"/>
  <c r="T2122" i="6"/>
  <c r="T2178" i="6"/>
  <c r="T2234" i="6"/>
  <c r="T2282" i="6"/>
  <c r="T2330" i="6"/>
  <c r="T2378" i="6"/>
  <c r="T2426" i="6"/>
  <c r="T2458" i="6"/>
  <c r="T1122" i="6"/>
  <c r="T1621" i="6"/>
  <c r="T1789" i="6"/>
  <c r="T1901" i="6"/>
  <c r="T1997" i="6"/>
  <c r="T2091" i="6"/>
  <c r="T2145" i="6"/>
  <c r="T2179" i="6"/>
  <c r="T2227" i="6"/>
  <c r="T2283" i="6"/>
  <c r="T2339" i="6"/>
  <c r="T2403" i="6"/>
  <c r="T2451" i="6"/>
  <c r="T2491" i="6"/>
  <c r="S4" i="6"/>
  <c r="T4" i="6"/>
  <c r="S5" i="6"/>
  <c r="S13" i="6"/>
  <c r="S21" i="6"/>
  <c r="S29" i="6"/>
  <c r="S37" i="6"/>
  <c r="S45" i="6"/>
  <c r="S53" i="6"/>
  <c r="S61" i="6"/>
  <c r="S69" i="6"/>
  <c r="S77" i="6"/>
  <c r="S85" i="6"/>
  <c r="S93" i="6"/>
  <c r="S101" i="6"/>
  <c r="S109" i="6"/>
  <c r="S117" i="6"/>
  <c r="S125" i="6"/>
  <c r="S133" i="6"/>
  <c r="S141" i="6"/>
  <c r="S149" i="6"/>
  <c r="S157" i="6"/>
  <c r="S165" i="6"/>
  <c r="S173" i="6"/>
  <c r="S181" i="6"/>
  <c r="S189" i="6"/>
  <c r="S197" i="6"/>
  <c r="S205" i="6"/>
  <c r="S213" i="6"/>
  <c r="S221" i="6"/>
  <c r="S229" i="6"/>
  <c r="S237" i="6"/>
  <c r="S245" i="6"/>
  <c r="S253" i="6"/>
  <c r="S261" i="6"/>
  <c r="S269" i="6"/>
  <c r="S277" i="6"/>
  <c r="S285" i="6"/>
  <c r="S293" i="6"/>
  <c r="S301" i="6"/>
  <c r="S309" i="6"/>
  <c r="S6" i="6"/>
  <c r="S14" i="6"/>
  <c r="S22" i="6"/>
  <c r="S30" i="6"/>
  <c r="S38" i="6"/>
  <c r="S46" i="6"/>
  <c r="S54" i="6"/>
  <c r="S62" i="6"/>
  <c r="S70" i="6"/>
  <c r="S78" i="6"/>
  <c r="S86" i="6"/>
  <c r="S94" i="6"/>
  <c r="S102" i="6"/>
  <c r="S110" i="6"/>
  <c r="S118" i="6"/>
  <c r="S126" i="6"/>
  <c r="S134" i="6"/>
  <c r="S142" i="6"/>
  <c r="S150" i="6"/>
  <c r="S158" i="6"/>
  <c r="S166" i="6"/>
  <c r="S174" i="6"/>
  <c r="S182" i="6"/>
  <c r="S190" i="6"/>
  <c r="S198" i="6"/>
  <c r="S206" i="6"/>
  <c r="S214" i="6"/>
  <c r="S222" i="6"/>
  <c r="S230" i="6"/>
  <c r="S238" i="6"/>
  <c r="S246" i="6"/>
  <c r="S254" i="6"/>
  <c r="S262" i="6"/>
  <c r="S270" i="6"/>
  <c r="S278" i="6"/>
  <c r="S286" i="6"/>
  <c r="S294" i="6"/>
  <c r="S302" i="6"/>
  <c r="S310" i="6"/>
  <c r="S318" i="6"/>
  <c r="S326" i="6"/>
  <c r="S334" i="6"/>
  <c r="S342" i="6"/>
  <c r="S350" i="6"/>
  <c r="S358" i="6"/>
  <c r="S366" i="6"/>
  <c r="S374" i="6"/>
  <c r="S382" i="6"/>
  <c r="S390" i="6"/>
  <c r="S398" i="6"/>
  <c r="S406" i="6"/>
  <c r="S414" i="6"/>
  <c r="S422" i="6"/>
  <c r="S430" i="6"/>
  <c r="S438" i="6"/>
  <c r="S446" i="6"/>
  <c r="S454" i="6"/>
  <c r="S462" i="6"/>
  <c r="S470" i="6"/>
  <c r="S478" i="6"/>
  <c r="S486" i="6"/>
  <c r="S494" i="6"/>
  <c r="S502" i="6"/>
  <c r="S510" i="6"/>
  <c r="S518" i="6"/>
  <c r="S526" i="6"/>
  <c r="S534" i="6"/>
  <c r="S542" i="6"/>
  <c r="S550" i="6"/>
  <c r="S558" i="6"/>
  <c r="S566" i="6"/>
  <c r="S574" i="6"/>
  <c r="S582" i="6"/>
  <c r="S590" i="6"/>
  <c r="S598" i="6"/>
  <c r="S7" i="6"/>
  <c r="S15" i="6"/>
  <c r="S23" i="6"/>
  <c r="S31" i="6"/>
  <c r="S39" i="6"/>
  <c r="S47" i="6"/>
  <c r="S55" i="6"/>
  <c r="S63" i="6"/>
  <c r="S71" i="6"/>
  <c r="S79" i="6"/>
  <c r="S87" i="6"/>
  <c r="S95" i="6"/>
  <c r="S103" i="6"/>
  <c r="S111" i="6"/>
  <c r="S119" i="6"/>
  <c r="S127" i="6"/>
  <c r="S135" i="6"/>
  <c r="S143" i="6"/>
  <c r="S151" i="6"/>
  <c r="S159" i="6"/>
  <c r="S167" i="6"/>
  <c r="S175" i="6"/>
  <c r="S183" i="6"/>
  <c r="S191" i="6"/>
  <c r="S199" i="6"/>
  <c r="S207" i="6"/>
  <c r="S215" i="6"/>
  <c r="S223" i="6"/>
  <c r="S231" i="6"/>
  <c r="S239" i="6"/>
  <c r="S247" i="6"/>
  <c r="S255" i="6"/>
  <c r="S263" i="6"/>
  <c r="S271" i="6"/>
  <c r="S279" i="6"/>
  <c r="S287" i="6"/>
  <c r="S295" i="6"/>
  <c r="S303" i="6"/>
  <c r="S311" i="6"/>
  <c r="S319" i="6"/>
  <c r="S327" i="6"/>
  <c r="S8" i="6"/>
  <c r="S16" i="6"/>
  <c r="S24" i="6"/>
  <c r="S32" i="6"/>
  <c r="S40" i="6"/>
  <c r="S48" i="6"/>
  <c r="S56" i="6"/>
  <c r="S64" i="6"/>
  <c r="S72" i="6"/>
  <c r="S80" i="6"/>
  <c r="S88" i="6"/>
  <c r="S96" i="6"/>
  <c r="S104" i="6"/>
  <c r="S112" i="6"/>
  <c r="S120" i="6"/>
  <c r="S128" i="6"/>
  <c r="S136" i="6"/>
  <c r="S144" i="6"/>
  <c r="S152" i="6"/>
  <c r="S160" i="6"/>
  <c r="S168" i="6"/>
  <c r="S176" i="6"/>
  <c r="S184" i="6"/>
  <c r="S192" i="6"/>
  <c r="S200" i="6"/>
  <c r="S208" i="6"/>
  <c r="S216" i="6"/>
  <c r="S224" i="6"/>
  <c r="S232" i="6"/>
  <c r="S240" i="6"/>
  <c r="S248" i="6"/>
  <c r="S256" i="6"/>
  <c r="S264" i="6"/>
  <c r="S272" i="6"/>
  <c r="S280" i="6"/>
  <c r="S288" i="6"/>
  <c r="S296" i="6"/>
  <c r="S304" i="6"/>
  <c r="S312" i="6"/>
  <c r="S320" i="6"/>
  <c r="S328" i="6"/>
  <c r="S336" i="6"/>
  <c r="S344" i="6"/>
  <c r="S352" i="6"/>
  <c r="S360" i="6"/>
  <c r="S368" i="6"/>
  <c r="S376" i="6"/>
  <c r="S384" i="6"/>
  <c r="S392" i="6"/>
  <c r="S400" i="6"/>
  <c r="S408" i="6"/>
  <c r="S416" i="6"/>
  <c r="S424" i="6"/>
  <c r="S432" i="6"/>
  <c r="S440" i="6"/>
  <c r="S448" i="6"/>
  <c r="S456" i="6"/>
  <c r="S464" i="6"/>
  <c r="S472" i="6"/>
  <c r="S480" i="6"/>
  <c r="S488" i="6"/>
  <c r="S496" i="6"/>
  <c r="S504" i="6"/>
  <c r="S512" i="6"/>
  <c r="S520" i="6"/>
  <c r="S528" i="6"/>
  <c r="S536" i="6"/>
  <c r="S544" i="6"/>
  <c r="S552" i="6"/>
  <c r="S560" i="6"/>
  <c r="S568" i="6"/>
  <c r="S576" i="6"/>
  <c r="S584" i="6"/>
  <c r="S592" i="6"/>
  <c r="S600" i="6"/>
  <c r="S608" i="6"/>
  <c r="S616" i="6"/>
  <c r="S624" i="6"/>
  <c r="S632" i="6"/>
  <c r="S640" i="6"/>
  <c r="S648" i="6"/>
  <c r="S656" i="6"/>
  <c r="S664" i="6"/>
  <c r="S672" i="6"/>
  <c r="S680" i="6"/>
  <c r="S9" i="6"/>
  <c r="S17" i="6"/>
  <c r="S25" i="6"/>
  <c r="S33" i="6"/>
  <c r="S41" i="6"/>
  <c r="S49" i="6"/>
  <c r="S57" i="6"/>
  <c r="S65" i="6"/>
  <c r="S73" i="6"/>
  <c r="S81" i="6"/>
  <c r="S89" i="6"/>
  <c r="S97" i="6"/>
  <c r="S105" i="6"/>
  <c r="S113" i="6"/>
  <c r="S121" i="6"/>
  <c r="S129" i="6"/>
  <c r="S137" i="6"/>
  <c r="S145" i="6"/>
  <c r="S153" i="6"/>
  <c r="S161" i="6"/>
  <c r="S169" i="6"/>
  <c r="S177" i="6"/>
  <c r="S185" i="6"/>
  <c r="S193" i="6"/>
  <c r="S201" i="6"/>
  <c r="S209" i="6"/>
  <c r="S217" i="6"/>
  <c r="S225" i="6"/>
  <c r="S233" i="6"/>
  <c r="S241" i="6"/>
  <c r="S249" i="6"/>
  <c r="S257" i="6"/>
  <c r="S265" i="6"/>
  <c r="S273" i="6"/>
  <c r="S281" i="6"/>
  <c r="S289" i="6"/>
  <c r="S297" i="6"/>
  <c r="S305" i="6"/>
  <c r="S313" i="6"/>
  <c r="S321" i="6"/>
  <c r="S329" i="6"/>
  <c r="S337" i="6"/>
  <c r="S345" i="6"/>
  <c r="S353" i="6"/>
  <c r="S361" i="6"/>
  <c r="S369" i="6"/>
  <c r="S377" i="6"/>
  <c r="S385" i="6"/>
  <c r="S393" i="6"/>
  <c r="S401" i="6"/>
  <c r="S409" i="6"/>
  <c r="S417" i="6"/>
  <c r="S425" i="6"/>
  <c r="S433" i="6"/>
  <c r="S441" i="6"/>
  <c r="S449" i="6"/>
  <c r="S457" i="6"/>
  <c r="S465" i="6"/>
  <c r="S473" i="6"/>
  <c r="S481" i="6"/>
  <c r="S489" i="6"/>
  <c r="S497" i="6"/>
  <c r="S505" i="6"/>
  <c r="S513" i="6"/>
  <c r="S521" i="6"/>
  <c r="S529" i="6"/>
  <c r="S537" i="6"/>
  <c r="S545" i="6"/>
  <c r="S553" i="6"/>
  <c r="S561" i="6"/>
  <c r="S569" i="6"/>
  <c r="S577" i="6"/>
  <c r="S11" i="6"/>
  <c r="S19" i="6"/>
  <c r="S27" i="6"/>
  <c r="S35" i="6"/>
  <c r="S43" i="6"/>
  <c r="S51" i="6"/>
  <c r="S59" i="6"/>
  <c r="S67" i="6"/>
  <c r="S75" i="6"/>
  <c r="S83" i="6"/>
  <c r="S91" i="6"/>
  <c r="S99" i="6"/>
  <c r="S107" i="6"/>
  <c r="S115" i="6"/>
  <c r="S123" i="6"/>
  <c r="S131" i="6"/>
  <c r="S139" i="6"/>
  <c r="S147" i="6"/>
  <c r="S155" i="6"/>
  <c r="S163" i="6"/>
  <c r="S171" i="6"/>
  <c r="S179" i="6"/>
  <c r="S187" i="6"/>
  <c r="S195" i="6"/>
  <c r="S203" i="6"/>
  <c r="S211" i="6"/>
  <c r="S219" i="6"/>
  <c r="S227" i="6"/>
  <c r="S235" i="6"/>
  <c r="S243" i="6"/>
  <c r="S251" i="6"/>
  <c r="S259" i="6"/>
  <c r="S267" i="6"/>
  <c r="S275" i="6"/>
  <c r="S283" i="6"/>
  <c r="S291" i="6"/>
  <c r="S299" i="6"/>
  <c r="S307" i="6"/>
  <c r="S315" i="6"/>
  <c r="S323" i="6"/>
  <c r="S331" i="6"/>
  <c r="S339" i="6"/>
  <c r="S347" i="6"/>
  <c r="S355" i="6"/>
  <c r="S363" i="6"/>
  <c r="S371" i="6"/>
  <c r="S379" i="6"/>
  <c r="S387" i="6"/>
  <c r="S395" i="6"/>
  <c r="S403" i="6"/>
  <c r="S411" i="6"/>
  <c r="S419" i="6"/>
  <c r="S427" i="6"/>
  <c r="S435" i="6"/>
  <c r="S443" i="6"/>
  <c r="S451" i="6"/>
  <c r="S459" i="6"/>
  <c r="S467" i="6"/>
  <c r="S475" i="6"/>
  <c r="S483" i="6"/>
  <c r="S491" i="6"/>
  <c r="S499" i="6"/>
  <c r="S507" i="6"/>
  <c r="S515" i="6"/>
  <c r="S523" i="6"/>
  <c r="S531" i="6"/>
  <c r="S539" i="6"/>
  <c r="S547" i="6"/>
  <c r="S555" i="6"/>
  <c r="S563" i="6"/>
  <c r="S571" i="6"/>
  <c r="S579" i="6"/>
  <c r="S587" i="6"/>
  <c r="S10" i="6"/>
  <c r="S42" i="6"/>
  <c r="S74" i="6"/>
  <c r="S106" i="6"/>
  <c r="S138" i="6"/>
  <c r="S170" i="6"/>
  <c r="S202" i="6"/>
  <c r="S234" i="6"/>
  <c r="S266" i="6"/>
  <c r="S298" i="6"/>
  <c r="S324" i="6"/>
  <c r="S341" i="6"/>
  <c r="S357" i="6"/>
  <c r="S373" i="6"/>
  <c r="S389" i="6"/>
  <c r="S405" i="6"/>
  <c r="S421" i="6"/>
  <c r="S437" i="6"/>
  <c r="S453" i="6"/>
  <c r="S469" i="6"/>
  <c r="S485" i="6"/>
  <c r="S501" i="6"/>
  <c r="S517" i="6"/>
  <c r="S533" i="6"/>
  <c r="S549" i="6"/>
  <c r="S565" i="6"/>
  <c r="S581" i="6"/>
  <c r="S594" i="6"/>
  <c r="S604" i="6"/>
  <c r="S613" i="6"/>
  <c r="S622" i="6"/>
  <c r="S631" i="6"/>
  <c r="S641" i="6"/>
  <c r="S650" i="6"/>
  <c r="S659" i="6"/>
  <c r="S668" i="6"/>
  <c r="S677" i="6"/>
  <c r="S686" i="6"/>
  <c r="S694" i="6"/>
  <c r="S702" i="6"/>
  <c r="S710" i="6"/>
  <c r="S12" i="6"/>
  <c r="S44" i="6"/>
  <c r="S76" i="6"/>
  <c r="S108" i="6"/>
  <c r="S140" i="6"/>
  <c r="S172" i="6"/>
  <c r="S204" i="6"/>
  <c r="S236" i="6"/>
  <c r="S268" i="6"/>
  <c r="S300" i="6"/>
  <c r="S325" i="6"/>
  <c r="S343" i="6"/>
  <c r="S359" i="6"/>
  <c r="S375" i="6"/>
  <c r="S391" i="6"/>
  <c r="S407" i="6"/>
  <c r="S423" i="6"/>
  <c r="S439" i="6"/>
  <c r="S455" i="6"/>
  <c r="S471" i="6"/>
  <c r="S487" i="6"/>
  <c r="S503" i="6"/>
  <c r="S519" i="6"/>
  <c r="S535" i="6"/>
  <c r="S551" i="6"/>
  <c r="S567" i="6"/>
  <c r="S583" i="6"/>
  <c r="S595" i="6"/>
  <c r="S605" i="6"/>
  <c r="S614" i="6"/>
  <c r="S623" i="6"/>
  <c r="S633" i="6"/>
  <c r="S642" i="6"/>
  <c r="S651" i="6"/>
  <c r="S660" i="6"/>
  <c r="S669" i="6"/>
  <c r="S678" i="6"/>
  <c r="S687" i="6"/>
  <c r="S695" i="6"/>
  <c r="S703" i="6"/>
  <c r="S711" i="6"/>
  <c r="S719" i="6"/>
  <c r="S727" i="6"/>
  <c r="S735" i="6"/>
  <c r="S743" i="6"/>
  <c r="S751" i="6"/>
  <c r="S759" i="6"/>
  <c r="S767" i="6"/>
  <c r="S775" i="6"/>
  <c r="S783" i="6"/>
  <c r="S791" i="6"/>
  <c r="S799" i="6"/>
  <c r="S807" i="6"/>
  <c r="S815" i="6"/>
  <c r="S823" i="6"/>
  <c r="S831" i="6"/>
  <c r="S839" i="6"/>
  <c r="S847" i="6"/>
  <c r="S855" i="6"/>
  <c r="S863" i="6"/>
  <c r="S871" i="6"/>
  <c r="S879" i="6"/>
  <c r="S887" i="6"/>
  <c r="S895" i="6"/>
  <c r="S903" i="6"/>
  <c r="S911" i="6"/>
  <c r="S919" i="6"/>
  <c r="S927" i="6"/>
  <c r="S935" i="6"/>
  <c r="S943" i="6"/>
  <c r="S951" i="6"/>
  <c r="S959" i="6"/>
  <c r="S967" i="6"/>
  <c r="S975" i="6"/>
  <c r="S983" i="6"/>
  <c r="S991" i="6"/>
  <c r="S999" i="6"/>
  <c r="S1007" i="6"/>
  <c r="S1015" i="6"/>
  <c r="S1023" i="6"/>
  <c r="S1031" i="6"/>
  <c r="S1039" i="6"/>
  <c r="S1047" i="6"/>
  <c r="S1055" i="6"/>
  <c r="S1063" i="6"/>
  <c r="S18" i="6"/>
  <c r="S20" i="6"/>
  <c r="S52" i="6"/>
  <c r="S84" i="6"/>
  <c r="S116" i="6"/>
  <c r="S148" i="6"/>
  <c r="S180" i="6"/>
  <c r="S212" i="6"/>
  <c r="S244" i="6"/>
  <c r="S276" i="6"/>
  <c r="S308" i="6"/>
  <c r="S332" i="6"/>
  <c r="S348" i="6"/>
  <c r="S364" i="6"/>
  <c r="S380" i="6"/>
  <c r="S396" i="6"/>
  <c r="S412" i="6"/>
  <c r="S428" i="6"/>
  <c r="S444" i="6"/>
  <c r="S460" i="6"/>
  <c r="S476" i="6"/>
  <c r="S492" i="6"/>
  <c r="S508" i="6"/>
  <c r="S524" i="6"/>
  <c r="S540" i="6"/>
  <c r="S556" i="6"/>
  <c r="S572" i="6"/>
  <c r="S586" i="6"/>
  <c r="S597" i="6"/>
  <c r="S607" i="6"/>
  <c r="S617" i="6"/>
  <c r="S626" i="6"/>
  <c r="S635" i="6"/>
  <c r="S644" i="6"/>
  <c r="S653" i="6"/>
  <c r="S662" i="6"/>
  <c r="S671" i="6"/>
  <c r="S681" i="6"/>
  <c r="S689" i="6"/>
  <c r="S697" i="6"/>
  <c r="S705" i="6"/>
  <c r="S713" i="6"/>
  <c r="S721" i="6"/>
  <c r="S729" i="6"/>
  <c r="S26" i="6"/>
  <c r="S58" i="6"/>
  <c r="S90" i="6"/>
  <c r="S122" i="6"/>
  <c r="S154" i="6"/>
  <c r="S186" i="6"/>
  <c r="S218" i="6"/>
  <c r="S250" i="6"/>
  <c r="S282" i="6"/>
  <c r="S314" i="6"/>
  <c r="S333" i="6"/>
  <c r="S349" i="6"/>
  <c r="S365" i="6"/>
  <c r="S381" i="6"/>
  <c r="S397" i="6"/>
  <c r="S413" i="6"/>
  <c r="S429" i="6"/>
  <c r="S445" i="6"/>
  <c r="S461" i="6"/>
  <c r="S477" i="6"/>
  <c r="S493" i="6"/>
  <c r="S509" i="6"/>
  <c r="S525" i="6"/>
  <c r="S541" i="6"/>
  <c r="S557" i="6"/>
  <c r="S573" i="6"/>
  <c r="S588" i="6"/>
  <c r="S599" i="6"/>
  <c r="S609" i="6"/>
  <c r="S618" i="6"/>
  <c r="S627" i="6"/>
  <c r="S636" i="6"/>
  <c r="S645" i="6"/>
  <c r="S654" i="6"/>
  <c r="S663" i="6"/>
  <c r="S673" i="6"/>
  <c r="S682" i="6"/>
  <c r="S690" i="6"/>
  <c r="S698" i="6"/>
  <c r="S706" i="6"/>
  <c r="S714" i="6"/>
  <c r="S722" i="6"/>
  <c r="S730" i="6"/>
  <c r="S738" i="6"/>
  <c r="S746" i="6"/>
  <c r="S754" i="6"/>
  <c r="S762" i="6"/>
  <c r="S770" i="6"/>
  <c r="S778" i="6"/>
  <c r="S786" i="6"/>
  <c r="S794" i="6"/>
  <c r="S802" i="6"/>
  <c r="S810" i="6"/>
  <c r="S818" i="6"/>
  <c r="S826" i="6"/>
  <c r="S834" i="6"/>
  <c r="S842" i="6"/>
  <c r="S850" i="6"/>
  <c r="S858" i="6"/>
  <c r="S866" i="6"/>
  <c r="S874" i="6"/>
  <c r="S882" i="6"/>
  <c r="S890" i="6"/>
  <c r="S34" i="6"/>
  <c r="S66" i="6"/>
  <c r="S98" i="6"/>
  <c r="S130" i="6"/>
  <c r="S162" i="6"/>
  <c r="S194" i="6"/>
  <c r="S226" i="6"/>
  <c r="S258" i="6"/>
  <c r="S290" i="6"/>
  <c r="S317" i="6"/>
  <c r="S338" i="6"/>
  <c r="S354" i="6"/>
  <c r="S370" i="6"/>
  <c r="S386" i="6"/>
  <c r="S402" i="6"/>
  <c r="S418" i="6"/>
  <c r="S434" i="6"/>
  <c r="S450" i="6"/>
  <c r="S466" i="6"/>
  <c r="S482" i="6"/>
  <c r="S498" i="6"/>
  <c r="S514" i="6"/>
  <c r="S530" i="6"/>
  <c r="S546" i="6"/>
  <c r="S562" i="6"/>
  <c r="S578" i="6"/>
  <c r="S591" i="6"/>
  <c r="S602" i="6"/>
  <c r="S611" i="6"/>
  <c r="S620" i="6"/>
  <c r="S629" i="6"/>
  <c r="S638" i="6"/>
  <c r="S647" i="6"/>
  <c r="S657" i="6"/>
  <c r="S666" i="6"/>
  <c r="S675" i="6"/>
  <c r="S684" i="6"/>
  <c r="S692" i="6"/>
  <c r="S700" i="6"/>
  <c r="S708" i="6"/>
  <c r="S716" i="6"/>
  <c r="S724" i="6"/>
  <c r="S732" i="6"/>
  <c r="S740" i="6"/>
  <c r="S748" i="6"/>
  <c r="S756" i="6"/>
  <c r="S764" i="6"/>
  <c r="S772" i="6"/>
  <c r="S780" i="6"/>
  <c r="S788" i="6"/>
  <c r="S796" i="6"/>
  <c r="S804" i="6"/>
  <c r="S812" i="6"/>
  <c r="S820" i="6"/>
  <c r="S828" i="6"/>
  <c r="S836" i="6"/>
  <c r="S844" i="6"/>
  <c r="S852" i="6"/>
  <c r="S860" i="6"/>
  <c r="S868" i="6"/>
  <c r="S36" i="6"/>
  <c r="S124" i="6"/>
  <c r="S210" i="6"/>
  <c r="S292" i="6"/>
  <c r="S351" i="6"/>
  <c r="S394" i="6"/>
  <c r="S436" i="6"/>
  <c r="S479" i="6"/>
  <c r="S522" i="6"/>
  <c r="S564" i="6"/>
  <c r="S601" i="6"/>
  <c r="S625" i="6"/>
  <c r="S649" i="6"/>
  <c r="S674" i="6"/>
  <c r="S696" i="6"/>
  <c r="S717" i="6"/>
  <c r="S733" i="6"/>
  <c r="S745" i="6"/>
  <c r="S758" i="6"/>
  <c r="S771" i="6"/>
  <c r="S784" i="6"/>
  <c r="S797" i="6"/>
  <c r="S809" i="6"/>
  <c r="S822" i="6"/>
  <c r="S835" i="6"/>
  <c r="S848" i="6"/>
  <c r="S861" i="6"/>
  <c r="S873" i="6"/>
  <c r="S884" i="6"/>
  <c r="S894" i="6"/>
  <c r="S904" i="6"/>
  <c r="S913" i="6"/>
  <c r="S922" i="6"/>
  <c r="S931" i="6"/>
  <c r="S940" i="6"/>
  <c r="S949" i="6"/>
  <c r="S958" i="6"/>
  <c r="S968" i="6"/>
  <c r="S977" i="6"/>
  <c r="S986" i="6"/>
  <c r="S995" i="6"/>
  <c r="S1004" i="6"/>
  <c r="S1013" i="6"/>
  <c r="S1022" i="6"/>
  <c r="S1032" i="6"/>
  <c r="S1041" i="6"/>
  <c r="S1050" i="6"/>
  <c r="S1059" i="6"/>
  <c r="S1068" i="6"/>
  <c r="S1076" i="6"/>
  <c r="S1084" i="6"/>
  <c r="S1092" i="6"/>
  <c r="S1100" i="6"/>
  <c r="S1108" i="6"/>
  <c r="S1116" i="6"/>
  <c r="S1124" i="6"/>
  <c r="S1132" i="6"/>
  <c r="S1140" i="6"/>
  <c r="S1148" i="6"/>
  <c r="S1156" i="6"/>
  <c r="S1164" i="6"/>
  <c r="S1172" i="6"/>
  <c r="S1180" i="6"/>
  <c r="S1188" i="6"/>
  <c r="S1196" i="6"/>
  <c r="S1204" i="6"/>
  <c r="S1212" i="6"/>
  <c r="S1220" i="6"/>
  <c r="S1228" i="6"/>
  <c r="S1236" i="6"/>
  <c r="S1244" i="6"/>
  <c r="S1252" i="6"/>
  <c r="S1260" i="6"/>
  <c r="S1268" i="6"/>
  <c r="S1276" i="6"/>
  <c r="S1284" i="6"/>
  <c r="S1292" i="6"/>
  <c r="S1300" i="6"/>
  <c r="S1308" i="6"/>
  <c r="S1316" i="6"/>
  <c r="S1324" i="6"/>
  <c r="S1332" i="6"/>
  <c r="S1340" i="6"/>
  <c r="S1348" i="6"/>
  <c r="S1356" i="6"/>
  <c r="S50" i="6"/>
  <c r="S60" i="6"/>
  <c r="S146" i="6"/>
  <c r="S228" i="6"/>
  <c r="S316" i="6"/>
  <c r="S362" i="6"/>
  <c r="S404" i="6"/>
  <c r="S447" i="6"/>
  <c r="S490" i="6"/>
  <c r="S532" i="6"/>
  <c r="S575" i="6"/>
  <c r="S606" i="6"/>
  <c r="S630" i="6"/>
  <c r="S655" i="6"/>
  <c r="S679" i="6"/>
  <c r="S701" i="6"/>
  <c r="S720" i="6"/>
  <c r="S736" i="6"/>
  <c r="S749" i="6"/>
  <c r="S761" i="6"/>
  <c r="S774" i="6"/>
  <c r="S787" i="6"/>
  <c r="S800" i="6"/>
  <c r="S813" i="6"/>
  <c r="S825" i="6"/>
  <c r="S838" i="6"/>
  <c r="S851" i="6"/>
  <c r="S864" i="6"/>
  <c r="S876" i="6"/>
  <c r="S886" i="6"/>
  <c r="S897" i="6"/>
  <c r="S906" i="6"/>
  <c r="S915" i="6"/>
  <c r="S924" i="6"/>
  <c r="S933" i="6"/>
  <c r="S942" i="6"/>
  <c r="S952" i="6"/>
  <c r="S961" i="6"/>
  <c r="S970" i="6"/>
  <c r="S979" i="6"/>
  <c r="S988" i="6"/>
  <c r="S997" i="6"/>
  <c r="S1006" i="6"/>
  <c r="S1016" i="6"/>
  <c r="S1025" i="6"/>
  <c r="S1034" i="6"/>
  <c r="S1043" i="6"/>
  <c r="S1052" i="6"/>
  <c r="S1061" i="6"/>
  <c r="S1070" i="6"/>
  <c r="S1078" i="6"/>
  <c r="S1086" i="6"/>
  <c r="S1094" i="6"/>
  <c r="S1102" i="6"/>
  <c r="S1110" i="6"/>
  <c r="S1118" i="6"/>
  <c r="S1126" i="6"/>
  <c r="S1134" i="6"/>
  <c r="S1142" i="6"/>
  <c r="S1150" i="6"/>
  <c r="S1158" i="6"/>
  <c r="S1166" i="6"/>
  <c r="S1174" i="6"/>
  <c r="S1182" i="6"/>
  <c r="S1190" i="6"/>
  <c r="S1198" i="6"/>
  <c r="S1206" i="6"/>
  <c r="S1214" i="6"/>
  <c r="S1222" i="6"/>
  <c r="S1230" i="6"/>
  <c r="S1238" i="6"/>
  <c r="S1246" i="6"/>
  <c r="S1254" i="6"/>
  <c r="S1262" i="6"/>
  <c r="S1270" i="6"/>
  <c r="S1278" i="6"/>
  <c r="S1286" i="6"/>
  <c r="S1294" i="6"/>
  <c r="S1302" i="6"/>
  <c r="S1310" i="6"/>
  <c r="S1318" i="6"/>
  <c r="S1326" i="6"/>
  <c r="S1334" i="6"/>
  <c r="S1342" i="6"/>
  <c r="S1350" i="6"/>
  <c r="S1358" i="6"/>
  <c r="S1366" i="6"/>
  <c r="S68" i="6"/>
  <c r="S156" i="6"/>
  <c r="S242" i="6"/>
  <c r="S322" i="6"/>
  <c r="S367" i="6"/>
  <c r="S410" i="6"/>
  <c r="S452" i="6"/>
  <c r="S495" i="6"/>
  <c r="S538" i="6"/>
  <c r="S580" i="6"/>
  <c r="S610" i="6"/>
  <c r="S634" i="6"/>
  <c r="S658" i="6"/>
  <c r="S683" i="6"/>
  <c r="S704" i="6"/>
  <c r="S723" i="6"/>
  <c r="S737" i="6"/>
  <c r="S750" i="6"/>
  <c r="S763" i="6"/>
  <c r="S776" i="6"/>
  <c r="S789" i="6"/>
  <c r="S801" i="6"/>
  <c r="S814" i="6"/>
  <c r="S827" i="6"/>
  <c r="S840" i="6"/>
  <c r="S853" i="6"/>
  <c r="S865" i="6"/>
  <c r="S877" i="6"/>
  <c r="S888" i="6"/>
  <c r="S898" i="6"/>
  <c r="S907" i="6"/>
  <c r="S916" i="6"/>
  <c r="S925" i="6"/>
  <c r="S934" i="6"/>
  <c r="S944" i="6"/>
  <c r="S953" i="6"/>
  <c r="S962" i="6"/>
  <c r="S971" i="6"/>
  <c r="S980" i="6"/>
  <c r="S989" i="6"/>
  <c r="S998" i="6"/>
  <c r="S1008" i="6"/>
  <c r="S1017" i="6"/>
  <c r="S1026" i="6"/>
  <c r="S1035" i="6"/>
  <c r="S1044" i="6"/>
  <c r="S1053" i="6"/>
  <c r="S1062" i="6"/>
  <c r="S1071" i="6"/>
  <c r="S1079" i="6"/>
  <c r="S1087" i="6"/>
  <c r="S1095" i="6"/>
  <c r="S1103" i="6"/>
  <c r="S1111" i="6"/>
  <c r="S1119" i="6"/>
  <c r="S1127" i="6"/>
  <c r="S1135" i="6"/>
  <c r="S1143" i="6"/>
  <c r="S1151" i="6"/>
  <c r="S1159" i="6"/>
  <c r="S1167" i="6"/>
  <c r="S1175" i="6"/>
  <c r="S1183" i="6"/>
  <c r="S1191" i="6"/>
  <c r="S1199" i="6"/>
  <c r="S1207" i="6"/>
  <c r="S1215" i="6"/>
  <c r="S1223" i="6"/>
  <c r="S1231" i="6"/>
  <c r="S1239" i="6"/>
  <c r="S1247" i="6"/>
  <c r="S1255" i="6"/>
  <c r="S1263" i="6"/>
  <c r="S1271" i="6"/>
  <c r="S1279" i="6"/>
  <c r="S1287" i="6"/>
  <c r="S1295" i="6"/>
  <c r="S92" i="6"/>
  <c r="S178" i="6"/>
  <c r="S260" i="6"/>
  <c r="S335" i="6"/>
  <c r="S378" i="6"/>
  <c r="S420" i="6"/>
  <c r="S463" i="6"/>
  <c r="S506" i="6"/>
  <c r="S548" i="6"/>
  <c r="S589" i="6"/>
  <c r="S615" i="6"/>
  <c r="S639" i="6"/>
  <c r="S665" i="6"/>
  <c r="S688" i="6"/>
  <c r="S709" i="6"/>
  <c r="S726" i="6"/>
  <c r="S741" i="6"/>
  <c r="S753" i="6"/>
  <c r="S766" i="6"/>
  <c r="S779" i="6"/>
  <c r="S792" i="6"/>
  <c r="S805" i="6"/>
  <c r="S817" i="6"/>
  <c r="S830" i="6"/>
  <c r="S843" i="6"/>
  <c r="S856" i="6"/>
  <c r="S869" i="6"/>
  <c r="S880" i="6"/>
  <c r="S891" i="6"/>
  <c r="S900" i="6"/>
  <c r="S909" i="6"/>
  <c r="S918" i="6"/>
  <c r="S928" i="6"/>
  <c r="S937" i="6"/>
  <c r="S946" i="6"/>
  <c r="S955" i="6"/>
  <c r="S964" i="6"/>
  <c r="S973" i="6"/>
  <c r="S982" i="6"/>
  <c r="S992" i="6"/>
  <c r="S1001" i="6"/>
  <c r="S1010" i="6"/>
  <c r="S1019" i="6"/>
  <c r="S1028" i="6"/>
  <c r="S1037" i="6"/>
  <c r="S1046" i="6"/>
  <c r="S1056" i="6"/>
  <c r="S1065" i="6"/>
  <c r="S1073" i="6"/>
  <c r="S1081" i="6"/>
  <c r="S1089" i="6"/>
  <c r="S1097" i="6"/>
  <c r="S1105" i="6"/>
  <c r="S1113" i="6"/>
  <c r="S1121" i="6"/>
  <c r="S1129" i="6"/>
  <c r="S1137" i="6"/>
  <c r="S1145" i="6"/>
  <c r="S1153" i="6"/>
  <c r="S1161" i="6"/>
  <c r="S1169" i="6"/>
  <c r="S1177" i="6"/>
  <c r="S1185" i="6"/>
  <c r="S1193" i="6"/>
  <c r="S1201" i="6"/>
  <c r="S1209" i="6"/>
  <c r="S1217" i="6"/>
  <c r="S1225" i="6"/>
  <c r="S1233" i="6"/>
  <c r="S1241" i="6"/>
  <c r="S1249" i="6"/>
  <c r="S1257" i="6"/>
  <c r="S1265" i="6"/>
  <c r="S1273" i="6"/>
  <c r="S1281" i="6"/>
  <c r="S1289" i="6"/>
  <c r="S1297" i="6"/>
  <c r="S1305" i="6"/>
  <c r="S1313" i="6"/>
  <c r="S1321" i="6"/>
  <c r="S1329" i="6"/>
  <c r="S1337" i="6"/>
  <c r="S1345" i="6"/>
  <c r="S1353" i="6"/>
  <c r="S1361" i="6"/>
  <c r="S28" i="6"/>
  <c r="S220" i="6"/>
  <c r="S356" i="6"/>
  <c r="S442" i="6"/>
  <c r="S527" i="6"/>
  <c r="S603" i="6"/>
  <c r="S652" i="6"/>
  <c r="S699" i="6"/>
  <c r="S734" i="6"/>
  <c r="S760" i="6"/>
  <c r="S785" i="6"/>
  <c r="S811" i="6"/>
  <c r="S837" i="6"/>
  <c r="S862" i="6"/>
  <c r="S885" i="6"/>
  <c r="S905" i="6"/>
  <c r="S923" i="6"/>
  <c r="S941" i="6"/>
  <c r="S960" i="6"/>
  <c r="S978" i="6"/>
  <c r="S996" i="6"/>
  <c r="S1014" i="6"/>
  <c r="S1033" i="6"/>
  <c r="S1051" i="6"/>
  <c r="S1069" i="6"/>
  <c r="S1085" i="6"/>
  <c r="S1101" i="6"/>
  <c r="S1117" i="6"/>
  <c r="S1133" i="6"/>
  <c r="S1149" i="6"/>
  <c r="S1165" i="6"/>
  <c r="S1181" i="6"/>
  <c r="S1197" i="6"/>
  <c r="S1213" i="6"/>
  <c r="S1229" i="6"/>
  <c r="S1245" i="6"/>
  <c r="S1261" i="6"/>
  <c r="S1277" i="6"/>
  <c r="S1293" i="6"/>
  <c r="S1307" i="6"/>
  <c r="S1320" i="6"/>
  <c r="S1333" i="6"/>
  <c r="S1346" i="6"/>
  <c r="S1359" i="6"/>
  <c r="S1369" i="6"/>
  <c r="S1377" i="6"/>
  <c r="S1385" i="6"/>
  <c r="S1393" i="6"/>
  <c r="S1401" i="6"/>
  <c r="S1409" i="6"/>
  <c r="S1417" i="6"/>
  <c r="S1425" i="6"/>
  <c r="S1433" i="6"/>
  <c r="S1441" i="6"/>
  <c r="S1449" i="6"/>
  <c r="S1457" i="6"/>
  <c r="S1465" i="6"/>
  <c r="S1473" i="6"/>
  <c r="S1481" i="6"/>
  <c r="S1489" i="6"/>
  <c r="S1497" i="6"/>
  <c r="S1505" i="6"/>
  <c r="S1513" i="6"/>
  <c r="S1521" i="6"/>
  <c r="S1529" i="6"/>
  <c r="S1537" i="6"/>
  <c r="S1545" i="6"/>
  <c r="S1553" i="6"/>
  <c r="S1561" i="6"/>
  <c r="S1569" i="6"/>
  <c r="S1577" i="6"/>
  <c r="S1585" i="6"/>
  <c r="S1593" i="6"/>
  <c r="S1601" i="6"/>
  <c r="S1609" i="6"/>
  <c r="S1617" i="6"/>
  <c r="S1625" i="6"/>
  <c r="S1633" i="6"/>
  <c r="S1641" i="6"/>
  <c r="S1649" i="6"/>
  <c r="S1657" i="6"/>
  <c r="S1665" i="6"/>
  <c r="S1673" i="6"/>
  <c r="S1681" i="6"/>
  <c r="S1689" i="6"/>
  <c r="S82" i="6"/>
  <c r="S252" i="6"/>
  <c r="S372" i="6"/>
  <c r="S458" i="6"/>
  <c r="S543" i="6"/>
  <c r="S612" i="6"/>
  <c r="S661" i="6"/>
  <c r="S707" i="6"/>
  <c r="S739" i="6"/>
  <c r="S765" i="6"/>
  <c r="S790" i="6"/>
  <c r="S816" i="6"/>
  <c r="S841" i="6"/>
  <c r="S867" i="6"/>
  <c r="S889" i="6"/>
  <c r="S908" i="6"/>
  <c r="S926" i="6"/>
  <c r="S945" i="6"/>
  <c r="S963" i="6"/>
  <c r="S981" i="6"/>
  <c r="S1000" i="6"/>
  <c r="S1018" i="6"/>
  <c r="S1036" i="6"/>
  <c r="S1054" i="6"/>
  <c r="S1072" i="6"/>
  <c r="S1088" i="6"/>
  <c r="S1104" i="6"/>
  <c r="S1120" i="6"/>
  <c r="S1136" i="6"/>
  <c r="S1152" i="6"/>
  <c r="S1168" i="6"/>
  <c r="S1184" i="6"/>
  <c r="S1200" i="6"/>
  <c r="S1216" i="6"/>
  <c r="S1232" i="6"/>
  <c r="S1248" i="6"/>
  <c r="S1264" i="6"/>
  <c r="S1280" i="6"/>
  <c r="S1296" i="6"/>
  <c r="S1309" i="6"/>
  <c r="S1322" i="6"/>
  <c r="S1335" i="6"/>
  <c r="S1347" i="6"/>
  <c r="S1360" i="6"/>
  <c r="S1370" i="6"/>
  <c r="S1378" i="6"/>
  <c r="S1386" i="6"/>
  <c r="S1394" i="6"/>
  <c r="S1402" i="6"/>
  <c r="S1410" i="6"/>
  <c r="S1418" i="6"/>
  <c r="S1426" i="6"/>
  <c r="S1434" i="6"/>
  <c r="S1442" i="6"/>
  <c r="S1450" i="6"/>
  <c r="S1458" i="6"/>
  <c r="S1466" i="6"/>
  <c r="S1474" i="6"/>
  <c r="S1482" i="6"/>
  <c r="S1490" i="6"/>
  <c r="S1498" i="6"/>
  <c r="S1506" i="6"/>
  <c r="S1514" i="6"/>
  <c r="S1522" i="6"/>
  <c r="S1530" i="6"/>
  <c r="S1538" i="6"/>
  <c r="S1546" i="6"/>
  <c r="S1554" i="6"/>
  <c r="S1562" i="6"/>
  <c r="S1570" i="6"/>
  <c r="S1578" i="6"/>
  <c r="S1586" i="6"/>
  <c r="S1594" i="6"/>
  <c r="S1602" i="6"/>
  <c r="S1610" i="6"/>
  <c r="S1618" i="6"/>
  <c r="S1626" i="6"/>
  <c r="S1634" i="6"/>
  <c r="S1642" i="6"/>
  <c r="S1650" i="6"/>
  <c r="S1658" i="6"/>
  <c r="S1666" i="6"/>
  <c r="S1674" i="6"/>
  <c r="S1682" i="6"/>
  <c r="S100" i="6"/>
  <c r="S274" i="6"/>
  <c r="S383" i="6"/>
  <c r="S468" i="6"/>
  <c r="S554" i="6"/>
  <c r="S619" i="6"/>
  <c r="S667" i="6"/>
  <c r="S712" i="6"/>
  <c r="S742" i="6"/>
  <c r="S768" i="6"/>
  <c r="S793" i="6"/>
  <c r="S819" i="6"/>
  <c r="S845" i="6"/>
  <c r="S870" i="6"/>
  <c r="S892" i="6"/>
  <c r="S910" i="6"/>
  <c r="S929" i="6"/>
  <c r="S947" i="6"/>
  <c r="S965" i="6"/>
  <c r="S984" i="6"/>
  <c r="S1002" i="6"/>
  <c r="S1020" i="6"/>
  <c r="S1038" i="6"/>
  <c r="S1057" i="6"/>
  <c r="S1074" i="6"/>
  <c r="S1090" i="6"/>
  <c r="S1106" i="6"/>
  <c r="S1122" i="6"/>
  <c r="S1138" i="6"/>
  <c r="S1154" i="6"/>
  <c r="S1170" i="6"/>
  <c r="S1186" i="6"/>
  <c r="S1202" i="6"/>
  <c r="S1218" i="6"/>
  <c r="S1234" i="6"/>
  <c r="S1250" i="6"/>
  <c r="S1266" i="6"/>
  <c r="S1282" i="6"/>
  <c r="S1298" i="6"/>
  <c r="S1311" i="6"/>
  <c r="S1323" i="6"/>
  <c r="S1336" i="6"/>
  <c r="S1349" i="6"/>
  <c r="S114" i="6"/>
  <c r="S284" i="6"/>
  <c r="S388" i="6"/>
  <c r="S474" i="6"/>
  <c r="S559" i="6"/>
  <c r="S621" i="6"/>
  <c r="S670" i="6"/>
  <c r="S715" i="6"/>
  <c r="S744" i="6"/>
  <c r="S769" i="6"/>
  <c r="S795" i="6"/>
  <c r="S821" i="6"/>
  <c r="S846" i="6"/>
  <c r="S872" i="6"/>
  <c r="S893" i="6"/>
  <c r="S912" i="6"/>
  <c r="S930" i="6"/>
  <c r="S948" i="6"/>
  <c r="S966" i="6"/>
  <c r="S985" i="6"/>
  <c r="S1003" i="6"/>
  <c r="S1021" i="6"/>
  <c r="S1040" i="6"/>
  <c r="S1058" i="6"/>
  <c r="S1075" i="6"/>
  <c r="S1091" i="6"/>
  <c r="S1107" i="6"/>
  <c r="S1123" i="6"/>
  <c r="S1139" i="6"/>
  <c r="S1155" i="6"/>
  <c r="S1171" i="6"/>
  <c r="S1187" i="6"/>
  <c r="S1203" i="6"/>
  <c r="S1219" i="6"/>
  <c r="S1235" i="6"/>
  <c r="S1251" i="6"/>
  <c r="S1267" i="6"/>
  <c r="S1283" i="6"/>
  <c r="S1299" i="6"/>
  <c r="S1312" i="6"/>
  <c r="S1325" i="6"/>
  <c r="S1338" i="6"/>
  <c r="S1351" i="6"/>
  <c r="S1363" i="6"/>
  <c r="S1372" i="6"/>
  <c r="S1380" i="6"/>
  <c r="S1388" i="6"/>
  <c r="S1396" i="6"/>
  <c r="S1404" i="6"/>
  <c r="S1412" i="6"/>
  <c r="S1420" i="6"/>
  <c r="S1428" i="6"/>
  <c r="S1436" i="6"/>
  <c r="S1444" i="6"/>
  <c r="S1452" i="6"/>
  <c r="S1460" i="6"/>
  <c r="S1468" i="6"/>
  <c r="S1476" i="6"/>
  <c r="S1484" i="6"/>
  <c r="S1492" i="6"/>
  <c r="S1500" i="6"/>
  <c r="S1508" i="6"/>
  <c r="S1516" i="6"/>
  <c r="S1524" i="6"/>
  <c r="S1532" i="6"/>
  <c r="S1540" i="6"/>
  <c r="S1548" i="6"/>
  <c r="S1556" i="6"/>
  <c r="S1564" i="6"/>
  <c r="S1572" i="6"/>
  <c r="S1580" i="6"/>
  <c r="S1588" i="6"/>
  <c r="S1596" i="6"/>
  <c r="S1604" i="6"/>
  <c r="S1612" i="6"/>
  <c r="S1620" i="6"/>
  <c r="S1628" i="6"/>
  <c r="S1636" i="6"/>
  <c r="S1644" i="6"/>
  <c r="S1652" i="6"/>
  <c r="S1660" i="6"/>
  <c r="S188" i="6"/>
  <c r="S340" i="6"/>
  <c r="S426" i="6"/>
  <c r="S511" i="6"/>
  <c r="S593" i="6"/>
  <c r="S643" i="6"/>
  <c r="S691" i="6"/>
  <c r="S728" i="6"/>
  <c r="S755" i="6"/>
  <c r="S781" i="6"/>
  <c r="S806" i="6"/>
  <c r="S832" i="6"/>
  <c r="S857" i="6"/>
  <c r="S881" i="6"/>
  <c r="S901" i="6"/>
  <c r="S920" i="6"/>
  <c r="S938" i="6"/>
  <c r="S956" i="6"/>
  <c r="S974" i="6"/>
  <c r="S993" i="6"/>
  <c r="S1011" i="6"/>
  <c r="S1029" i="6"/>
  <c r="S1048" i="6"/>
  <c r="S1066" i="6"/>
  <c r="S1082" i="6"/>
  <c r="S1098" i="6"/>
  <c r="S1114" i="6"/>
  <c r="S1130" i="6"/>
  <c r="S1146" i="6"/>
  <c r="S1162" i="6"/>
  <c r="S1178" i="6"/>
  <c r="S1194" i="6"/>
  <c r="S1210" i="6"/>
  <c r="S1226" i="6"/>
  <c r="S1242" i="6"/>
  <c r="S1258" i="6"/>
  <c r="S1274" i="6"/>
  <c r="S1290" i="6"/>
  <c r="S1304" i="6"/>
  <c r="S1317" i="6"/>
  <c r="S1330" i="6"/>
  <c r="S1343" i="6"/>
  <c r="S1355" i="6"/>
  <c r="S1367" i="6"/>
  <c r="S1375" i="6"/>
  <c r="S1383" i="6"/>
  <c r="S1391" i="6"/>
  <c r="S1399" i="6"/>
  <c r="S1407" i="6"/>
  <c r="S1415" i="6"/>
  <c r="S1423" i="6"/>
  <c r="S1431" i="6"/>
  <c r="S1439" i="6"/>
  <c r="S1447" i="6"/>
  <c r="S1455" i="6"/>
  <c r="S1463" i="6"/>
  <c r="S1471" i="6"/>
  <c r="S1479" i="6"/>
  <c r="S1487" i="6"/>
  <c r="S1495" i="6"/>
  <c r="S1503" i="6"/>
  <c r="S1511" i="6"/>
  <c r="S1519" i="6"/>
  <c r="S1527" i="6"/>
  <c r="S1535" i="6"/>
  <c r="S1543" i="6"/>
  <c r="S1551" i="6"/>
  <c r="S1559" i="6"/>
  <c r="S1567" i="6"/>
  <c r="S1575" i="6"/>
  <c r="S1583" i="6"/>
  <c r="S1591" i="6"/>
  <c r="S1599" i="6"/>
  <c r="S1607" i="6"/>
  <c r="S1615" i="6"/>
  <c r="S1623" i="6"/>
  <c r="S1631" i="6"/>
  <c r="S1639" i="6"/>
  <c r="S132" i="6"/>
  <c r="S431" i="6"/>
  <c r="S637" i="6"/>
  <c r="S747" i="6"/>
  <c r="S808" i="6"/>
  <c r="S878" i="6"/>
  <c r="S932" i="6"/>
  <c r="S976" i="6"/>
  <c r="S1027" i="6"/>
  <c r="S1077" i="6"/>
  <c r="S1115" i="6"/>
  <c r="S1160" i="6"/>
  <c r="S1205" i="6"/>
  <c r="S1243" i="6"/>
  <c r="S1288" i="6"/>
  <c r="S1327" i="6"/>
  <c r="S1357" i="6"/>
  <c r="S1376" i="6"/>
  <c r="S1392" i="6"/>
  <c r="S1408" i="6"/>
  <c r="S1424" i="6"/>
  <c r="S1440" i="6"/>
  <c r="S1456" i="6"/>
  <c r="S1472" i="6"/>
  <c r="S1488" i="6"/>
  <c r="S1504" i="6"/>
  <c r="S1520" i="6"/>
  <c r="S1536" i="6"/>
  <c r="S1552" i="6"/>
  <c r="S1568" i="6"/>
  <c r="S1584" i="6"/>
  <c r="S1600" i="6"/>
  <c r="S1616" i="6"/>
  <c r="S1632" i="6"/>
  <c r="S1647" i="6"/>
  <c r="S1661" i="6"/>
  <c r="S1671" i="6"/>
  <c r="S1683" i="6"/>
  <c r="S1692" i="6"/>
  <c r="S1700" i="6"/>
  <c r="S1708" i="6"/>
  <c r="S1716" i="6"/>
  <c r="S1724" i="6"/>
  <c r="S1732" i="6"/>
  <c r="S1740" i="6"/>
  <c r="S1748" i="6"/>
  <c r="S1756" i="6"/>
  <c r="S1764" i="6"/>
  <c r="S1772" i="6"/>
  <c r="S1780" i="6"/>
  <c r="S1788" i="6"/>
  <c r="S1796" i="6"/>
  <c r="S1804" i="6"/>
  <c r="S1812" i="6"/>
  <c r="S1820" i="6"/>
  <c r="S1828" i="6"/>
  <c r="S1836" i="6"/>
  <c r="S1844" i="6"/>
  <c r="S1852" i="6"/>
  <c r="S1860" i="6"/>
  <c r="S1868" i="6"/>
  <c r="S1876" i="6"/>
  <c r="S1884" i="6"/>
  <c r="S1892" i="6"/>
  <c r="S1900" i="6"/>
  <c r="S1908" i="6"/>
  <c r="S1916" i="6"/>
  <c r="S1924" i="6"/>
  <c r="S1932" i="6"/>
  <c r="S1940" i="6"/>
  <c r="S1948" i="6"/>
  <c r="S1956" i="6"/>
  <c r="S1964" i="6"/>
  <c r="S1972" i="6"/>
  <c r="S1980" i="6"/>
  <c r="S1988" i="6"/>
  <c r="S1996" i="6"/>
  <c r="S2004" i="6"/>
  <c r="S2012" i="6"/>
  <c r="S2020" i="6"/>
  <c r="S2028" i="6"/>
  <c r="S2036" i="6"/>
  <c r="S2044" i="6"/>
  <c r="S2052" i="6"/>
  <c r="S2060" i="6"/>
  <c r="S2068" i="6"/>
  <c r="S2076" i="6"/>
  <c r="S2084" i="6"/>
  <c r="S2092" i="6"/>
  <c r="S2100" i="6"/>
  <c r="S2108" i="6"/>
  <c r="S2116" i="6"/>
  <c r="S2124" i="6"/>
  <c r="S2132" i="6"/>
  <c r="S2140" i="6"/>
  <c r="S2148" i="6"/>
  <c r="S2156" i="6"/>
  <c r="S2164" i="6"/>
  <c r="S2172" i="6"/>
  <c r="S2180" i="6"/>
  <c r="S2188" i="6"/>
  <c r="S2196" i="6"/>
  <c r="S2204" i="6"/>
  <c r="S164" i="6"/>
  <c r="S484" i="6"/>
  <c r="S646" i="6"/>
  <c r="S752" i="6"/>
  <c r="S824" i="6"/>
  <c r="S883" i="6"/>
  <c r="S936" i="6"/>
  <c r="S987" i="6"/>
  <c r="S1030" i="6"/>
  <c r="S1080" i="6"/>
  <c r="S1125" i="6"/>
  <c r="S1163" i="6"/>
  <c r="S1208" i="6"/>
  <c r="S1253" i="6"/>
  <c r="S1291" i="6"/>
  <c r="S1328" i="6"/>
  <c r="S1362" i="6"/>
  <c r="S1379" i="6"/>
  <c r="S1395" i="6"/>
  <c r="S1411" i="6"/>
  <c r="S1427" i="6"/>
  <c r="S1443" i="6"/>
  <c r="S1459" i="6"/>
  <c r="S1475" i="6"/>
  <c r="S1491" i="6"/>
  <c r="S1507" i="6"/>
  <c r="S1523" i="6"/>
  <c r="S1539" i="6"/>
  <c r="S1555" i="6"/>
  <c r="S1571" i="6"/>
  <c r="S1587" i="6"/>
  <c r="S1603" i="6"/>
  <c r="S1619" i="6"/>
  <c r="S1635" i="6"/>
  <c r="S1648" i="6"/>
  <c r="S1662" i="6"/>
  <c r="S1672" i="6"/>
  <c r="S1684" i="6"/>
  <c r="S1693" i="6"/>
  <c r="S1701" i="6"/>
  <c r="S1709" i="6"/>
  <c r="S1717" i="6"/>
  <c r="S1725" i="6"/>
  <c r="S1733" i="6"/>
  <c r="S1741" i="6"/>
  <c r="S1749" i="6"/>
  <c r="S1757" i="6"/>
  <c r="S1765" i="6"/>
  <c r="S1773" i="6"/>
  <c r="S1781" i="6"/>
  <c r="S1789" i="6"/>
  <c r="S1797" i="6"/>
  <c r="S1805" i="6"/>
  <c r="S1813" i="6"/>
  <c r="S1821" i="6"/>
  <c r="S1829" i="6"/>
  <c r="S1837" i="6"/>
  <c r="S1845" i="6"/>
  <c r="S1853" i="6"/>
  <c r="S1861" i="6"/>
  <c r="S1869" i="6"/>
  <c r="S1877" i="6"/>
  <c r="S1885" i="6"/>
  <c r="S1893" i="6"/>
  <c r="S1901" i="6"/>
  <c r="S1909" i="6"/>
  <c r="S1917" i="6"/>
  <c r="S1925" i="6"/>
  <c r="S1933" i="6"/>
  <c r="S1941" i="6"/>
  <c r="S1949" i="6"/>
  <c r="S1957" i="6"/>
  <c r="S1965" i="6"/>
  <c r="S1973" i="6"/>
  <c r="S1981" i="6"/>
  <c r="S1989" i="6"/>
  <c r="S1997" i="6"/>
  <c r="S2005" i="6"/>
  <c r="S2013" i="6"/>
  <c r="S2021" i="6"/>
  <c r="S2029" i="6"/>
  <c r="S2037" i="6"/>
  <c r="S2045" i="6"/>
  <c r="S2053" i="6"/>
  <c r="S2061" i="6"/>
  <c r="S2069" i="6"/>
  <c r="S2077" i="6"/>
  <c r="S2085" i="6"/>
  <c r="S2093" i="6"/>
  <c r="S2101" i="6"/>
  <c r="S2109" i="6"/>
  <c r="S2117" i="6"/>
  <c r="S2125" i="6"/>
  <c r="S2133" i="6"/>
  <c r="S2141" i="6"/>
  <c r="S2149" i="6"/>
  <c r="S2157" i="6"/>
  <c r="S2165" i="6"/>
  <c r="S2173" i="6"/>
  <c r="S2181" i="6"/>
  <c r="S2189" i="6"/>
  <c r="S2197" i="6"/>
  <c r="S2205" i="6"/>
  <c r="S196" i="6"/>
  <c r="S500" i="6"/>
  <c r="S676" i="6"/>
  <c r="S757" i="6"/>
  <c r="S829" i="6"/>
  <c r="S896" i="6"/>
  <c r="S939" i="6"/>
  <c r="S990" i="6"/>
  <c r="S1042" i="6"/>
  <c r="S1083" i="6"/>
  <c r="S1128" i="6"/>
  <c r="S1173" i="6"/>
  <c r="S1211" i="6"/>
  <c r="S1256" i="6"/>
  <c r="S1301" i="6"/>
  <c r="S1331" i="6"/>
  <c r="S1364" i="6"/>
  <c r="S1381" i="6"/>
  <c r="S1397" i="6"/>
  <c r="S1413" i="6"/>
  <c r="S1429" i="6"/>
  <c r="S1445" i="6"/>
  <c r="S1461" i="6"/>
  <c r="S1477" i="6"/>
  <c r="S1493" i="6"/>
  <c r="S1509" i="6"/>
  <c r="S1525" i="6"/>
  <c r="S1541" i="6"/>
  <c r="S1557" i="6"/>
  <c r="S1573" i="6"/>
  <c r="S1589" i="6"/>
  <c r="S1605" i="6"/>
  <c r="S1621" i="6"/>
  <c r="S1637" i="6"/>
  <c r="S1651" i="6"/>
  <c r="S1663" i="6"/>
  <c r="S1675" i="6"/>
  <c r="S1685" i="6"/>
  <c r="S1694" i="6"/>
  <c r="S1702" i="6"/>
  <c r="S1710" i="6"/>
  <c r="S1718" i="6"/>
  <c r="S1726" i="6"/>
  <c r="S1734" i="6"/>
  <c r="S1742" i="6"/>
  <c r="S1750" i="6"/>
  <c r="S1758" i="6"/>
  <c r="S1766" i="6"/>
  <c r="S1774" i="6"/>
  <c r="S1782" i="6"/>
  <c r="S1790" i="6"/>
  <c r="S1798" i="6"/>
  <c r="S1806" i="6"/>
  <c r="S1814" i="6"/>
  <c r="S1822" i="6"/>
  <c r="S1830" i="6"/>
  <c r="S1838" i="6"/>
  <c r="S1846" i="6"/>
  <c r="S1854" i="6"/>
  <c r="S1862" i="6"/>
  <c r="S1870" i="6"/>
  <c r="S1878" i="6"/>
  <c r="S1886" i="6"/>
  <c r="S1894" i="6"/>
  <c r="S1902" i="6"/>
  <c r="S1910" i="6"/>
  <c r="S1918" i="6"/>
  <c r="S1926" i="6"/>
  <c r="S1934" i="6"/>
  <c r="S1942" i="6"/>
  <c r="S1950" i="6"/>
  <c r="S1958" i="6"/>
  <c r="S1966" i="6"/>
  <c r="S1974" i="6"/>
  <c r="S1982" i="6"/>
  <c r="S1990" i="6"/>
  <c r="S1998" i="6"/>
  <c r="S2006" i="6"/>
  <c r="S2014" i="6"/>
  <c r="S2022" i="6"/>
  <c r="S2030" i="6"/>
  <c r="S2038" i="6"/>
  <c r="S2046" i="6"/>
  <c r="S2054" i="6"/>
  <c r="S2062" i="6"/>
  <c r="S306" i="6"/>
  <c r="S516" i="6"/>
  <c r="S685" i="6"/>
  <c r="S773" i="6"/>
  <c r="S833" i="6"/>
  <c r="S899" i="6"/>
  <c r="S950" i="6"/>
  <c r="S994" i="6"/>
  <c r="S1045" i="6"/>
  <c r="S1093" i="6"/>
  <c r="S1131" i="6"/>
  <c r="S1176" i="6"/>
  <c r="S1221" i="6"/>
  <c r="S1259" i="6"/>
  <c r="S1303" i="6"/>
  <c r="S1339" i="6"/>
  <c r="S1365" i="6"/>
  <c r="S1382" i="6"/>
  <c r="S1398" i="6"/>
  <c r="S1414" i="6"/>
  <c r="S1430" i="6"/>
  <c r="S1446" i="6"/>
  <c r="S1462" i="6"/>
  <c r="S1478" i="6"/>
  <c r="S1494" i="6"/>
  <c r="S1510" i="6"/>
  <c r="S1526" i="6"/>
  <c r="S1542" i="6"/>
  <c r="S1558" i="6"/>
  <c r="S1574" i="6"/>
  <c r="S1590" i="6"/>
  <c r="S1606" i="6"/>
  <c r="S1622" i="6"/>
  <c r="S1638" i="6"/>
  <c r="S1653" i="6"/>
  <c r="S1664" i="6"/>
  <c r="S1676" i="6"/>
  <c r="S1686" i="6"/>
  <c r="S1695" i="6"/>
  <c r="S1703" i="6"/>
  <c r="S1711" i="6"/>
  <c r="S1719" i="6"/>
  <c r="S1727" i="6"/>
  <c r="S1735" i="6"/>
  <c r="S1743" i="6"/>
  <c r="S1751" i="6"/>
  <c r="S1759" i="6"/>
  <c r="S1767" i="6"/>
  <c r="S1775" i="6"/>
  <c r="S1783" i="6"/>
  <c r="S1791" i="6"/>
  <c r="S1799" i="6"/>
  <c r="S1807" i="6"/>
  <c r="S1815" i="6"/>
  <c r="S1823" i="6"/>
  <c r="S1831" i="6"/>
  <c r="S1839" i="6"/>
  <c r="S1847" i="6"/>
  <c r="S1855" i="6"/>
  <c r="S1863" i="6"/>
  <c r="S1871" i="6"/>
  <c r="S1879" i="6"/>
  <c r="S1887" i="6"/>
  <c r="S1895" i="6"/>
  <c r="S1903" i="6"/>
  <c r="S1911" i="6"/>
  <c r="S1919" i="6"/>
  <c r="S1927" i="6"/>
  <c r="S1935" i="6"/>
  <c r="S1943" i="6"/>
  <c r="S1951" i="6"/>
  <c r="S1959" i="6"/>
  <c r="S1967" i="6"/>
  <c r="S1975" i="6"/>
  <c r="S1983" i="6"/>
  <c r="S1991" i="6"/>
  <c r="S1999" i="6"/>
  <c r="S2007" i="6"/>
  <c r="S2015" i="6"/>
  <c r="S2023" i="6"/>
  <c r="S2031" i="6"/>
  <c r="S2039" i="6"/>
  <c r="S2047" i="6"/>
  <c r="S2055" i="6"/>
  <c r="S2063" i="6"/>
  <c r="S2071" i="6"/>
  <c r="S2079" i="6"/>
  <c r="S2087" i="6"/>
  <c r="S2095" i="6"/>
  <c r="S2103" i="6"/>
  <c r="S2111" i="6"/>
  <c r="S2119" i="6"/>
  <c r="S2127" i="6"/>
  <c r="S2135" i="6"/>
  <c r="S2143" i="6"/>
  <c r="S2151" i="6"/>
  <c r="S2159" i="6"/>
  <c r="S2167" i="6"/>
  <c r="S2175" i="6"/>
  <c r="S2183" i="6"/>
  <c r="S2191" i="6"/>
  <c r="S399" i="6"/>
  <c r="S596" i="6"/>
  <c r="S725" i="6"/>
  <c r="S798" i="6"/>
  <c r="S859" i="6"/>
  <c r="S917" i="6"/>
  <c r="S969" i="6"/>
  <c r="S1012" i="6"/>
  <c r="S1064" i="6"/>
  <c r="S1109" i="6"/>
  <c r="S1147" i="6"/>
  <c r="S1192" i="6"/>
  <c r="S1237" i="6"/>
  <c r="S1275" i="6"/>
  <c r="S1315" i="6"/>
  <c r="S1352" i="6"/>
  <c r="S1373" i="6"/>
  <c r="S1389" i="6"/>
  <c r="S1405" i="6"/>
  <c r="S1421" i="6"/>
  <c r="S1437" i="6"/>
  <c r="S1453" i="6"/>
  <c r="S1469" i="6"/>
  <c r="S1485" i="6"/>
  <c r="S1501" i="6"/>
  <c r="S1517" i="6"/>
  <c r="S1533" i="6"/>
  <c r="S1549" i="6"/>
  <c r="S1565" i="6"/>
  <c r="S1581" i="6"/>
  <c r="S1597" i="6"/>
  <c r="S1613" i="6"/>
  <c r="S1629" i="6"/>
  <c r="S1645" i="6"/>
  <c r="S1656" i="6"/>
  <c r="S1669" i="6"/>
  <c r="S1679" i="6"/>
  <c r="S1690" i="6"/>
  <c r="S1698" i="6"/>
  <c r="S1706" i="6"/>
  <c r="S1714" i="6"/>
  <c r="S1722" i="6"/>
  <c r="S1730" i="6"/>
  <c r="S1738" i="6"/>
  <c r="S1746" i="6"/>
  <c r="S1754" i="6"/>
  <c r="S1762" i="6"/>
  <c r="S1770" i="6"/>
  <c r="S1778" i="6"/>
  <c r="S1786" i="6"/>
  <c r="S1794" i="6"/>
  <c r="S1802" i="6"/>
  <c r="S1810" i="6"/>
  <c r="S1818" i="6"/>
  <c r="S1826" i="6"/>
  <c r="S1834" i="6"/>
  <c r="S1842" i="6"/>
  <c r="S1850" i="6"/>
  <c r="S1858" i="6"/>
  <c r="S1866" i="6"/>
  <c r="S1874" i="6"/>
  <c r="S1882" i="6"/>
  <c r="S1890" i="6"/>
  <c r="S1898" i="6"/>
  <c r="S1906" i="6"/>
  <c r="S1914" i="6"/>
  <c r="S1922" i="6"/>
  <c r="S1930" i="6"/>
  <c r="S1938" i="6"/>
  <c r="S1946" i="6"/>
  <c r="S1954" i="6"/>
  <c r="S1962" i="6"/>
  <c r="S1970" i="6"/>
  <c r="S1978" i="6"/>
  <c r="S1986" i="6"/>
  <c r="S1994" i="6"/>
  <c r="S2002" i="6"/>
  <c r="S2010" i="6"/>
  <c r="S2018" i="6"/>
  <c r="S2026" i="6"/>
  <c r="S2034" i="6"/>
  <c r="S2042" i="6"/>
  <c r="S2050" i="6"/>
  <c r="S2058" i="6"/>
  <c r="S2066" i="6"/>
  <c r="S2074" i="6"/>
  <c r="S2082" i="6"/>
  <c r="S2090" i="6"/>
  <c r="S2098" i="6"/>
  <c r="S2106" i="6"/>
  <c r="S2114" i="6"/>
  <c r="S2122" i="6"/>
  <c r="S2130" i="6"/>
  <c r="S2138" i="6"/>
  <c r="S2146" i="6"/>
  <c r="S330" i="6"/>
  <c r="S731" i="6"/>
  <c r="S914" i="6"/>
  <c r="S1049" i="6"/>
  <c r="S1157" i="6"/>
  <c r="S1272" i="6"/>
  <c r="S1368" i="6"/>
  <c r="S1406" i="6"/>
  <c r="S1451" i="6"/>
  <c r="S1496" i="6"/>
  <c r="S1534" i="6"/>
  <c r="S1579" i="6"/>
  <c r="S1624" i="6"/>
  <c r="S1659" i="6"/>
  <c r="S1688" i="6"/>
  <c r="S1712" i="6"/>
  <c r="S1731" i="6"/>
  <c r="S1753" i="6"/>
  <c r="S1776" i="6"/>
  <c r="S1795" i="6"/>
  <c r="S1817" i="6"/>
  <c r="S1840" i="6"/>
  <c r="S1859" i="6"/>
  <c r="S1881" i="6"/>
  <c r="S1904" i="6"/>
  <c r="S1923" i="6"/>
  <c r="S1945" i="6"/>
  <c r="S1968" i="6"/>
  <c r="S1987" i="6"/>
  <c r="S2009" i="6"/>
  <c r="S2032" i="6"/>
  <c r="S2051" i="6"/>
  <c r="S2072" i="6"/>
  <c r="S2088" i="6"/>
  <c r="S2104" i="6"/>
  <c r="S2120" i="6"/>
  <c r="S2136" i="6"/>
  <c r="S2152" i="6"/>
  <c r="S2163" i="6"/>
  <c r="S2177" i="6"/>
  <c r="S2190" i="6"/>
  <c r="S2201" i="6"/>
  <c r="S2211" i="6"/>
  <c r="S2219" i="6"/>
  <c r="S2227" i="6"/>
  <c r="S2235" i="6"/>
  <c r="S2243" i="6"/>
  <c r="S2251" i="6"/>
  <c r="S2259" i="6"/>
  <c r="S2267" i="6"/>
  <c r="S2275" i="6"/>
  <c r="S2283" i="6"/>
  <c r="S2291" i="6"/>
  <c r="S2299" i="6"/>
  <c r="S2307" i="6"/>
  <c r="S2315" i="6"/>
  <c r="S2323" i="6"/>
  <c r="S2331" i="6"/>
  <c r="S2339" i="6"/>
  <c r="S2347" i="6"/>
  <c r="S2355" i="6"/>
  <c r="S2363" i="6"/>
  <c r="S2371" i="6"/>
  <c r="S2379" i="6"/>
  <c r="S2387" i="6"/>
  <c r="S2395" i="6"/>
  <c r="S2403" i="6"/>
  <c r="S2411" i="6"/>
  <c r="S2419" i="6"/>
  <c r="S2427" i="6"/>
  <c r="S2435" i="6"/>
  <c r="S2443" i="6"/>
  <c r="S2451" i="6"/>
  <c r="S2459" i="6"/>
  <c r="S2467" i="6"/>
  <c r="S2475" i="6"/>
  <c r="S2483" i="6"/>
  <c r="S2491" i="6"/>
  <c r="S2499" i="6"/>
  <c r="S2237" i="6"/>
  <c r="S2293" i="6"/>
  <c r="S2325" i="6"/>
  <c r="S2341" i="6"/>
  <c r="S2365" i="6"/>
  <c r="S2389" i="6"/>
  <c r="S2413" i="6"/>
  <c r="S2429" i="6"/>
  <c r="S2453" i="6"/>
  <c r="S2477" i="6"/>
  <c r="S1721" i="6"/>
  <c r="S1936" i="6"/>
  <c r="S2019" i="6"/>
  <c r="S2096" i="6"/>
  <c r="S2158" i="6"/>
  <c r="S2207" i="6"/>
  <c r="S2239" i="6"/>
  <c r="S2263" i="6"/>
  <c r="S2295" i="6"/>
  <c r="S2327" i="6"/>
  <c r="S2359" i="6"/>
  <c r="S2391" i="6"/>
  <c r="S2415" i="6"/>
  <c r="S2447" i="6"/>
  <c r="S2463" i="6"/>
  <c r="S2487" i="6"/>
  <c r="S628" i="6"/>
  <c r="S1341" i="6"/>
  <c r="S1390" i="6"/>
  <c r="S1518" i="6"/>
  <c r="S1678" i="6"/>
  <c r="S1768" i="6"/>
  <c r="S1851" i="6"/>
  <c r="S1937" i="6"/>
  <c r="S2024" i="6"/>
  <c r="S2081" i="6"/>
  <c r="S2145" i="6"/>
  <c r="S2198" i="6"/>
  <c r="S2232" i="6"/>
  <c r="S2264" i="6"/>
  <c r="S2288" i="6"/>
  <c r="S2320" i="6"/>
  <c r="S2352" i="6"/>
  <c r="S2384" i="6"/>
  <c r="S2416" i="6"/>
  <c r="S2440" i="6"/>
  <c r="S2464" i="6"/>
  <c r="S2496" i="6"/>
  <c r="S2450" i="6"/>
  <c r="S2482" i="6"/>
  <c r="S346" i="6"/>
  <c r="S777" i="6"/>
  <c r="S921" i="6"/>
  <c r="S1060" i="6"/>
  <c r="S1179" i="6"/>
  <c r="S1285" i="6"/>
  <c r="S1371" i="6"/>
  <c r="S1416" i="6"/>
  <c r="S1454" i="6"/>
  <c r="S1499" i="6"/>
  <c r="S1544" i="6"/>
  <c r="S1582" i="6"/>
  <c r="S1627" i="6"/>
  <c r="S1667" i="6"/>
  <c r="S1691" i="6"/>
  <c r="S1713" i="6"/>
  <c r="S1736" i="6"/>
  <c r="S1755" i="6"/>
  <c r="S1777" i="6"/>
  <c r="S1800" i="6"/>
  <c r="S1819" i="6"/>
  <c r="S1841" i="6"/>
  <c r="S1864" i="6"/>
  <c r="S1883" i="6"/>
  <c r="S1905" i="6"/>
  <c r="S1928" i="6"/>
  <c r="S1947" i="6"/>
  <c r="S1969" i="6"/>
  <c r="S1992" i="6"/>
  <c r="S2011" i="6"/>
  <c r="S2033" i="6"/>
  <c r="S2056" i="6"/>
  <c r="S2073" i="6"/>
  <c r="S2089" i="6"/>
  <c r="S2105" i="6"/>
  <c r="S2121" i="6"/>
  <c r="S2137" i="6"/>
  <c r="S2153" i="6"/>
  <c r="S2166" i="6"/>
  <c r="S2178" i="6"/>
  <c r="S2192" i="6"/>
  <c r="S2202" i="6"/>
  <c r="S2212" i="6"/>
  <c r="S2220" i="6"/>
  <c r="S2228" i="6"/>
  <c r="S2236" i="6"/>
  <c r="S2244" i="6"/>
  <c r="S2252" i="6"/>
  <c r="S2260" i="6"/>
  <c r="S2268" i="6"/>
  <c r="S2276" i="6"/>
  <c r="S2284" i="6"/>
  <c r="S2292" i="6"/>
  <c r="S2300" i="6"/>
  <c r="S2308" i="6"/>
  <c r="S2316" i="6"/>
  <c r="S2324" i="6"/>
  <c r="S2332" i="6"/>
  <c r="S2340" i="6"/>
  <c r="S2348" i="6"/>
  <c r="S2356" i="6"/>
  <c r="S2364" i="6"/>
  <c r="S2372" i="6"/>
  <c r="S2380" i="6"/>
  <c r="S2388" i="6"/>
  <c r="S2396" i="6"/>
  <c r="S2404" i="6"/>
  <c r="S2412" i="6"/>
  <c r="S2420" i="6"/>
  <c r="S2428" i="6"/>
  <c r="S2436" i="6"/>
  <c r="S2444" i="6"/>
  <c r="S2452" i="6"/>
  <c r="S2460" i="6"/>
  <c r="S2468" i="6"/>
  <c r="S2476" i="6"/>
  <c r="S2484" i="6"/>
  <c r="S2492" i="6"/>
  <c r="S2500" i="6"/>
  <c r="S2253" i="6"/>
  <c r="S2285" i="6"/>
  <c r="S2309" i="6"/>
  <c r="S2333" i="6"/>
  <c r="S2357" i="6"/>
  <c r="S2381" i="6"/>
  <c r="S2397" i="6"/>
  <c r="S2421" i="6"/>
  <c r="S2445" i="6"/>
  <c r="S2461" i="6"/>
  <c r="S2485" i="6"/>
  <c r="S1677" i="6"/>
  <c r="S1872" i="6"/>
  <c r="S1977" i="6"/>
  <c r="S2064" i="6"/>
  <c r="S2112" i="6"/>
  <c r="S2170" i="6"/>
  <c r="S2215" i="6"/>
  <c r="S2247" i="6"/>
  <c r="S2271" i="6"/>
  <c r="S2303" i="6"/>
  <c r="S2335" i="6"/>
  <c r="S2367" i="6"/>
  <c r="S2399" i="6"/>
  <c r="S2431" i="6"/>
  <c r="S2479" i="6"/>
  <c r="S1112" i="6"/>
  <c r="S1480" i="6"/>
  <c r="S1646" i="6"/>
  <c r="S1723" i="6"/>
  <c r="S1787" i="6"/>
  <c r="S1873" i="6"/>
  <c r="S1960" i="6"/>
  <c r="S2043" i="6"/>
  <c r="S2113" i="6"/>
  <c r="S2160" i="6"/>
  <c r="S2208" i="6"/>
  <c r="S2240" i="6"/>
  <c r="S2272" i="6"/>
  <c r="S2304" i="6"/>
  <c r="S2336" i="6"/>
  <c r="S2368" i="6"/>
  <c r="S2392" i="6"/>
  <c r="S2424" i="6"/>
  <c r="S2456" i="6"/>
  <c r="S2480" i="6"/>
  <c r="S2498" i="6"/>
  <c r="S415" i="6"/>
  <c r="S782" i="6"/>
  <c r="S954" i="6"/>
  <c r="S1067" i="6"/>
  <c r="S1189" i="6"/>
  <c r="S1306" i="6"/>
  <c r="S1374" i="6"/>
  <c r="S1419" i="6"/>
  <c r="S1464" i="6"/>
  <c r="S1502" i="6"/>
  <c r="S1547" i="6"/>
  <c r="S1592" i="6"/>
  <c r="S1630" i="6"/>
  <c r="S1668" i="6"/>
  <c r="S1696" i="6"/>
  <c r="S1715" i="6"/>
  <c r="S1737" i="6"/>
  <c r="S1760" i="6"/>
  <c r="S1779" i="6"/>
  <c r="S1801" i="6"/>
  <c r="S1824" i="6"/>
  <c r="S1843" i="6"/>
  <c r="S1865" i="6"/>
  <c r="S1888" i="6"/>
  <c r="S1907" i="6"/>
  <c r="S1929" i="6"/>
  <c r="S1952" i="6"/>
  <c r="S1971" i="6"/>
  <c r="S1993" i="6"/>
  <c r="S2016" i="6"/>
  <c r="S2035" i="6"/>
  <c r="S2057" i="6"/>
  <c r="S2075" i="6"/>
  <c r="S2091" i="6"/>
  <c r="S2107" i="6"/>
  <c r="S2123" i="6"/>
  <c r="S2139" i="6"/>
  <c r="S2154" i="6"/>
  <c r="S2168" i="6"/>
  <c r="S2179" i="6"/>
  <c r="S2193" i="6"/>
  <c r="S2203" i="6"/>
  <c r="S2213" i="6"/>
  <c r="S2221" i="6"/>
  <c r="S2229" i="6"/>
  <c r="S2245" i="6"/>
  <c r="S2261" i="6"/>
  <c r="S2269" i="6"/>
  <c r="S2277" i="6"/>
  <c r="S2301" i="6"/>
  <c r="S2317" i="6"/>
  <c r="S2349" i="6"/>
  <c r="S2373" i="6"/>
  <c r="S2405" i="6"/>
  <c r="S2437" i="6"/>
  <c r="S2469" i="6"/>
  <c r="S2493" i="6"/>
  <c r="S1560" i="6"/>
  <c r="S1785" i="6"/>
  <c r="S1827" i="6"/>
  <c r="S1913" i="6"/>
  <c r="S2000" i="6"/>
  <c r="S2080" i="6"/>
  <c r="S2144" i="6"/>
  <c r="S2195" i="6"/>
  <c r="S2231" i="6"/>
  <c r="S2279" i="6"/>
  <c r="S2319" i="6"/>
  <c r="S2351" i="6"/>
  <c r="S2383" i="6"/>
  <c r="S2423" i="6"/>
  <c r="S2455" i="6"/>
  <c r="S2495" i="6"/>
  <c r="S854" i="6"/>
  <c r="S1227" i="6"/>
  <c r="S1435" i="6"/>
  <c r="S1563" i="6"/>
  <c r="S1704" i="6"/>
  <c r="S1809" i="6"/>
  <c r="S1896" i="6"/>
  <c r="S2001" i="6"/>
  <c r="S2097" i="6"/>
  <c r="S2171" i="6"/>
  <c r="S2216" i="6"/>
  <c r="S2256" i="6"/>
  <c r="S2296" i="6"/>
  <c r="S2328" i="6"/>
  <c r="S2360" i="6"/>
  <c r="S2400" i="6"/>
  <c r="S2448" i="6"/>
  <c r="S2488" i="6"/>
  <c r="S2458" i="6"/>
  <c r="S2490" i="6"/>
  <c r="S570" i="6"/>
  <c r="S803" i="6"/>
  <c r="S957" i="6"/>
  <c r="S1096" i="6"/>
  <c r="S1195" i="6"/>
  <c r="S1314" i="6"/>
  <c r="S1384" i="6"/>
  <c r="S1422" i="6"/>
  <c r="S1467" i="6"/>
  <c r="S1512" i="6"/>
  <c r="S1550" i="6"/>
  <c r="S1595" i="6"/>
  <c r="S1640" i="6"/>
  <c r="S1670" i="6"/>
  <c r="S1697" i="6"/>
  <c r="S1720" i="6"/>
  <c r="S1739" i="6"/>
  <c r="S1761" i="6"/>
  <c r="S1784" i="6"/>
  <c r="S1803" i="6"/>
  <c r="S1825" i="6"/>
  <c r="S1848" i="6"/>
  <c r="S1867" i="6"/>
  <c r="S1889" i="6"/>
  <c r="S1912" i="6"/>
  <c r="S1931" i="6"/>
  <c r="S1953" i="6"/>
  <c r="S1976" i="6"/>
  <c r="S1995" i="6"/>
  <c r="S2017" i="6"/>
  <c r="S2040" i="6"/>
  <c r="S2059" i="6"/>
  <c r="S2078" i="6"/>
  <c r="S2094" i="6"/>
  <c r="S2110" i="6"/>
  <c r="S2126" i="6"/>
  <c r="S2142" i="6"/>
  <c r="S2155" i="6"/>
  <c r="S2169" i="6"/>
  <c r="S2182" i="6"/>
  <c r="S2194" i="6"/>
  <c r="S2206" i="6"/>
  <c r="S2214" i="6"/>
  <c r="S2222" i="6"/>
  <c r="S2230" i="6"/>
  <c r="S2238" i="6"/>
  <c r="S2246" i="6"/>
  <c r="S2254" i="6"/>
  <c r="S2262" i="6"/>
  <c r="S2270" i="6"/>
  <c r="S2278" i="6"/>
  <c r="S2286" i="6"/>
  <c r="S2294" i="6"/>
  <c r="S2302" i="6"/>
  <c r="S2310" i="6"/>
  <c r="S2318" i="6"/>
  <c r="S2326" i="6"/>
  <c r="S2334" i="6"/>
  <c r="S2342" i="6"/>
  <c r="S2350" i="6"/>
  <c r="S2358" i="6"/>
  <c r="S2366" i="6"/>
  <c r="S2374" i="6"/>
  <c r="S2382" i="6"/>
  <c r="S2390" i="6"/>
  <c r="S2398" i="6"/>
  <c r="S2406" i="6"/>
  <c r="S2414" i="6"/>
  <c r="S2422" i="6"/>
  <c r="S2430" i="6"/>
  <c r="S2438" i="6"/>
  <c r="S2446" i="6"/>
  <c r="S2454" i="6"/>
  <c r="S2462" i="6"/>
  <c r="S2470" i="6"/>
  <c r="S2478" i="6"/>
  <c r="S2486" i="6"/>
  <c r="S2494" i="6"/>
  <c r="S585" i="6"/>
  <c r="S849" i="6"/>
  <c r="S972" i="6"/>
  <c r="S1099" i="6"/>
  <c r="S1224" i="6"/>
  <c r="S1319" i="6"/>
  <c r="S1387" i="6"/>
  <c r="S1432" i="6"/>
  <c r="S1470" i="6"/>
  <c r="S1515" i="6"/>
  <c r="S1598" i="6"/>
  <c r="S1643" i="6"/>
  <c r="S1699" i="6"/>
  <c r="S1744" i="6"/>
  <c r="S1763" i="6"/>
  <c r="S1808" i="6"/>
  <c r="S1849" i="6"/>
  <c r="S1891" i="6"/>
  <c r="S1955" i="6"/>
  <c r="S2041" i="6"/>
  <c r="S2128" i="6"/>
  <c r="S2184" i="6"/>
  <c r="S2223" i="6"/>
  <c r="S2255" i="6"/>
  <c r="S2287" i="6"/>
  <c r="S2311" i="6"/>
  <c r="S2343" i="6"/>
  <c r="S2375" i="6"/>
  <c r="S2407" i="6"/>
  <c r="S2439" i="6"/>
  <c r="S2471" i="6"/>
  <c r="S1005" i="6"/>
  <c r="S1608" i="6"/>
  <c r="S1745" i="6"/>
  <c r="S1832" i="6"/>
  <c r="S1915" i="6"/>
  <c r="S1979" i="6"/>
  <c r="S2065" i="6"/>
  <c r="S2129" i="6"/>
  <c r="S2185" i="6"/>
  <c r="S2224" i="6"/>
  <c r="S2248" i="6"/>
  <c r="S2280" i="6"/>
  <c r="S2312" i="6"/>
  <c r="S2344" i="6"/>
  <c r="S2376" i="6"/>
  <c r="S2408" i="6"/>
  <c r="S2432" i="6"/>
  <c r="S2472" i="6"/>
  <c r="S693" i="6"/>
  <c r="S875" i="6"/>
  <c r="S1009" i="6"/>
  <c r="S1141" i="6"/>
  <c r="S1240" i="6"/>
  <c r="S1344" i="6"/>
  <c r="S1400" i="6"/>
  <c r="S1438" i="6"/>
  <c r="S1483" i="6"/>
  <c r="S1528" i="6"/>
  <c r="S1566" i="6"/>
  <c r="S1611" i="6"/>
  <c r="S1654" i="6"/>
  <c r="S1680" i="6"/>
  <c r="S1705" i="6"/>
  <c r="S1728" i="6"/>
  <c r="S1747" i="6"/>
  <c r="S1769" i="6"/>
  <c r="S1792" i="6"/>
  <c r="S1811" i="6"/>
  <c r="S1833" i="6"/>
  <c r="S1856" i="6"/>
  <c r="S1875" i="6"/>
  <c r="S1897" i="6"/>
  <c r="S1920" i="6"/>
  <c r="S1939" i="6"/>
  <c r="S1961" i="6"/>
  <c r="S1984" i="6"/>
  <c r="S2003" i="6"/>
  <c r="S2025" i="6"/>
  <c r="S2048" i="6"/>
  <c r="S2067" i="6"/>
  <c r="S2083" i="6"/>
  <c r="S2099" i="6"/>
  <c r="S2115" i="6"/>
  <c r="S2131" i="6"/>
  <c r="S2147" i="6"/>
  <c r="S2161" i="6"/>
  <c r="S2174" i="6"/>
  <c r="S2186" i="6"/>
  <c r="S2199" i="6"/>
  <c r="S2209" i="6"/>
  <c r="S2217" i="6"/>
  <c r="S2225" i="6"/>
  <c r="S2233" i="6"/>
  <c r="S2241" i="6"/>
  <c r="S2249" i="6"/>
  <c r="S2257" i="6"/>
  <c r="S2265" i="6"/>
  <c r="S2273" i="6"/>
  <c r="S2281" i="6"/>
  <c r="S2289" i="6"/>
  <c r="S2297" i="6"/>
  <c r="S2305" i="6"/>
  <c r="S2313" i="6"/>
  <c r="S2321" i="6"/>
  <c r="S2329" i="6"/>
  <c r="S2337" i="6"/>
  <c r="S2345" i="6"/>
  <c r="S2353" i="6"/>
  <c r="S2361" i="6"/>
  <c r="S2369" i="6"/>
  <c r="S2377" i="6"/>
  <c r="S2385" i="6"/>
  <c r="S2393" i="6"/>
  <c r="S2401" i="6"/>
  <c r="S2409" i="6"/>
  <c r="S2417" i="6"/>
  <c r="S2425" i="6"/>
  <c r="S2433" i="6"/>
  <c r="S2441" i="6"/>
  <c r="S2449" i="6"/>
  <c r="S2457" i="6"/>
  <c r="S2465" i="6"/>
  <c r="S2473" i="6"/>
  <c r="S2481" i="6"/>
  <c r="S2489" i="6"/>
  <c r="S2497" i="6"/>
  <c r="S718" i="6"/>
  <c r="S902" i="6"/>
  <c r="S1024" i="6"/>
  <c r="S1144" i="6"/>
  <c r="S1269" i="6"/>
  <c r="S1354" i="6"/>
  <c r="S1403" i="6"/>
  <c r="S1448" i="6"/>
  <c r="S1486" i="6"/>
  <c r="S1531" i="6"/>
  <c r="S1576" i="6"/>
  <c r="S1614" i="6"/>
  <c r="S1655" i="6"/>
  <c r="S1687" i="6"/>
  <c r="S1707" i="6"/>
  <c r="S1729" i="6"/>
  <c r="S1752" i="6"/>
  <c r="S1771" i="6"/>
  <c r="S1793" i="6"/>
  <c r="S1816" i="6"/>
  <c r="S1835" i="6"/>
  <c r="S1857" i="6"/>
  <c r="S1880" i="6"/>
  <c r="S1899" i="6"/>
  <c r="S1921" i="6"/>
  <c r="S1944" i="6"/>
  <c r="S1963" i="6"/>
  <c r="S1985" i="6"/>
  <c r="S2008" i="6"/>
  <c r="S2027" i="6"/>
  <c r="S2049" i="6"/>
  <c r="S2070" i="6"/>
  <c r="S2086" i="6"/>
  <c r="S2102" i="6"/>
  <c r="S2118" i="6"/>
  <c r="S2134" i="6"/>
  <c r="S2150" i="6"/>
  <c r="S2162" i="6"/>
  <c r="S2176" i="6"/>
  <c r="S2187" i="6"/>
  <c r="S2200" i="6"/>
  <c r="S2210" i="6"/>
  <c r="S2218" i="6"/>
  <c r="S2226" i="6"/>
  <c r="S2234" i="6"/>
  <c r="S2242" i="6"/>
  <c r="S2250" i="6"/>
  <c r="S2258" i="6"/>
  <c r="S2266" i="6"/>
  <c r="S2274" i="6"/>
  <c r="S2282" i="6"/>
  <c r="S2290" i="6"/>
  <c r="S2298" i="6"/>
  <c r="S2306" i="6"/>
  <c r="S2314" i="6"/>
  <c r="S2322" i="6"/>
  <c r="S2330" i="6"/>
  <c r="S2338" i="6"/>
  <c r="S2346" i="6"/>
  <c r="S2354" i="6"/>
  <c r="S2362" i="6"/>
  <c r="S2370" i="6"/>
  <c r="S2378" i="6"/>
  <c r="S2386" i="6"/>
  <c r="S2394" i="6"/>
  <c r="S2402" i="6"/>
  <c r="S2410" i="6"/>
  <c r="S2418" i="6"/>
  <c r="S2426" i="6"/>
  <c r="S2434" i="6"/>
  <c r="S2442" i="6"/>
  <c r="S2466" i="6"/>
  <c r="S2474" i="6"/>
  <c r="R4" i="6"/>
  <c r="R5" i="6"/>
  <c r="R13" i="6"/>
  <c r="R21" i="6"/>
  <c r="R29" i="6"/>
  <c r="R37" i="6"/>
  <c r="R45" i="6"/>
  <c r="R53" i="6"/>
  <c r="R61" i="6"/>
  <c r="R69" i="6"/>
  <c r="R77" i="6"/>
  <c r="R85" i="6"/>
  <c r="R93" i="6"/>
  <c r="R101" i="6"/>
  <c r="R109" i="6"/>
  <c r="R117" i="6"/>
  <c r="R125" i="6"/>
  <c r="R133" i="6"/>
  <c r="R141" i="6"/>
  <c r="R149" i="6"/>
  <c r="R157" i="6"/>
  <c r="R165" i="6"/>
  <c r="R173" i="6"/>
  <c r="R181" i="6"/>
  <c r="R189" i="6"/>
  <c r="R197" i="6"/>
  <c r="R205" i="6"/>
  <c r="R213" i="6"/>
  <c r="R221" i="6"/>
  <c r="R229" i="6"/>
  <c r="R237" i="6"/>
  <c r="R245" i="6"/>
  <c r="R253" i="6"/>
  <c r="R261" i="6"/>
  <c r="R269" i="6"/>
  <c r="R277" i="6"/>
  <c r="R285" i="6"/>
  <c r="R293" i="6"/>
  <c r="R301" i="6"/>
  <c r="R309" i="6"/>
  <c r="R317" i="6"/>
  <c r="R325" i="6"/>
  <c r="R333" i="6"/>
  <c r="R341" i="6"/>
  <c r="R349" i="6"/>
  <c r="R357" i="6"/>
  <c r="R365" i="6"/>
  <c r="R373" i="6"/>
  <c r="R381" i="6"/>
  <c r="R389" i="6"/>
  <c r="R397" i="6"/>
  <c r="R405" i="6"/>
  <c r="R413" i="6"/>
  <c r="R421" i="6"/>
  <c r="R429" i="6"/>
  <c r="R437" i="6"/>
  <c r="R445" i="6"/>
  <c r="R453" i="6"/>
  <c r="R461" i="6"/>
  <c r="R469" i="6"/>
  <c r="R477" i="6"/>
  <c r="R485" i="6"/>
  <c r="R493" i="6"/>
  <c r="R501" i="6"/>
  <c r="R509" i="6"/>
  <c r="R517" i="6"/>
  <c r="R525" i="6"/>
  <c r="R533" i="6"/>
  <c r="R541" i="6"/>
  <c r="R549" i="6"/>
  <c r="R557" i="6"/>
  <c r="R565" i="6"/>
  <c r="R573" i="6"/>
  <c r="R581" i="6"/>
  <c r="R589" i="6"/>
  <c r="R597" i="6"/>
  <c r="R605" i="6"/>
  <c r="R613" i="6"/>
  <c r="R621" i="6"/>
  <c r="R629" i="6"/>
  <c r="R637" i="6"/>
  <c r="R6" i="6"/>
  <c r="R14" i="6"/>
  <c r="R22" i="6"/>
  <c r="R30" i="6"/>
  <c r="R38" i="6"/>
  <c r="R46" i="6"/>
  <c r="R54" i="6"/>
  <c r="R62" i="6"/>
  <c r="R70" i="6"/>
  <c r="R78" i="6"/>
  <c r="R86" i="6"/>
  <c r="R94" i="6"/>
  <c r="R102" i="6"/>
  <c r="R110" i="6"/>
  <c r="R118" i="6"/>
  <c r="R126" i="6"/>
  <c r="R134" i="6"/>
  <c r="R142" i="6"/>
  <c r="R150" i="6"/>
  <c r="R158" i="6"/>
  <c r="R166" i="6"/>
  <c r="R174" i="6"/>
  <c r="R182" i="6"/>
  <c r="R190" i="6"/>
  <c r="R198" i="6"/>
  <c r="R206" i="6"/>
  <c r="R214" i="6"/>
  <c r="R222" i="6"/>
  <c r="R230" i="6"/>
  <c r="R238" i="6"/>
  <c r="R246" i="6"/>
  <c r="R254" i="6"/>
  <c r="R262" i="6"/>
  <c r="R270" i="6"/>
  <c r="R278" i="6"/>
  <c r="R286" i="6"/>
  <c r="R294" i="6"/>
  <c r="R302" i="6"/>
  <c r="R310" i="6"/>
  <c r="R318" i="6"/>
  <c r="R326" i="6"/>
  <c r="R334" i="6"/>
  <c r="R342" i="6"/>
  <c r="R350" i="6"/>
  <c r="R358" i="6"/>
  <c r="R366" i="6"/>
  <c r="R374" i="6"/>
  <c r="R382" i="6"/>
  <c r="R390" i="6"/>
  <c r="R398" i="6"/>
  <c r="R406" i="6"/>
  <c r="R414" i="6"/>
  <c r="R422" i="6"/>
  <c r="R430" i="6"/>
  <c r="R438" i="6"/>
  <c r="R446" i="6"/>
  <c r="R454" i="6"/>
  <c r="R462" i="6"/>
  <c r="R470" i="6"/>
  <c r="R478" i="6"/>
  <c r="R486" i="6"/>
  <c r="R494" i="6"/>
  <c r="R502" i="6"/>
  <c r="R510" i="6"/>
  <c r="R518" i="6"/>
  <c r="R526" i="6"/>
  <c r="R534" i="6"/>
  <c r="R542" i="6"/>
  <c r="R550" i="6"/>
  <c r="R558" i="6"/>
  <c r="R566" i="6"/>
  <c r="R574" i="6"/>
  <c r="R582" i="6"/>
  <c r="R590" i="6"/>
  <c r="R598" i="6"/>
  <c r="R606" i="6"/>
  <c r="R614" i="6"/>
  <c r="R622" i="6"/>
  <c r="R630" i="6"/>
  <c r="R638" i="6"/>
  <c r="R646" i="6"/>
  <c r="R654" i="6"/>
  <c r="R662" i="6"/>
  <c r="R670" i="6"/>
  <c r="R678" i="6"/>
  <c r="R7" i="6"/>
  <c r="R15" i="6"/>
  <c r="R23" i="6"/>
  <c r="R31" i="6"/>
  <c r="R39" i="6"/>
  <c r="R47" i="6"/>
  <c r="R55" i="6"/>
  <c r="R63" i="6"/>
  <c r="R71" i="6"/>
  <c r="R79" i="6"/>
  <c r="R87" i="6"/>
  <c r="R95" i="6"/>
  <c r="R103" i="6"/>
  <c r="R111" i="6"/>
  <c r="R119" i="6"/>
  <c r="R127" i="6"/>
  <c r="R135" i="6"/>
  <c r="R143" i="6"/>
  <c r="R151" i="6"/>
  <c r="R159" i="6"/>
  <c r="R167" i="6"/>
  <c r="R175" i="6"/>
  <c r="R183" i="6"/>
  <c r="R191" i="6"/>
  <c r="R199" i="6"/>
  <c r="R207" i="6"/>
  <c r="R215" i="6"/>
  <c r="R223" i="6"/>
  <c r="R231" i="6"/>
  <c r="R239" i="6"/>
  <c r="R247" i="6"/>
  <c r="R255" i="6"/>
  <c r="R263" i="6"/>
  <c r="R271" i="6"/>
  <c r="R279" i="6"/>
  <c r="R287" i="6"/>
  <c r="R295" i="6"/>
  <c r="R303" i="6"/>
  <c r="R311" i="6"/>
  <c r="R319" i="6"/>
  <c r="R327" i="6"/>
  <c r="R335" i="6"/>
  <c r="R343" i="6"/>
  <c r="R351" i="6"/>
  <c r="R359" i="6"/>
  <c r="R367" i="6"/>
  <c r="R375" i="6"/>
  <c r="R383" i="6"/>
  <c r="R391" i="6"/>
  <c r="R399" i="6"/>
  <c r="R407" i="6"/>
  <c r="R415" i="6"/>
  <c r="R423" i="6"/>
  <c r="R431" i="6"/>
  <c r="R439" i="6"/>
  <c r="R447" i="6"/>
  <c r="R455" i="6"/>
  <c r="R463" i="6"/>
  <c r="R471" i="6"/>
  <c r="R479" i="6"/>
  <c r="R487" i="6"/>
  <c r="R495" i="6"/>
  <c r="R503" i="6"/>
  <c r="R511" i="6"/>
  <c r="R519" i="6"/>
  <c r="R527" i="6"/>
  <c r="R535" i="6"/>
  <c r="R543" i="6"/>
  <c r="R551" i="6"/>
  <c r="R559" i="6"/>
  <c r="R567" i="6"/>
  <c r="R575" i="6"/>
  <c r="R583" i="6"/>
  <c r="R591" i="6"/>
  <c r="R599" i="6"/>
  <c r="R607" i="6"/>
  <c r="R615" i="6"/>
  <c r="R623" i="6"/>
  <c r="R631" i="6"/>
  <c r="R639" i="6"/>
  <c r="R647" i="6"/>
  <c r="R655" i="6"/>
  <c r="R663" i="6"/>
  <c r="R671" i="6"/>
  <c r="R679" i="6"/>
  <c r="R8" i="6"/>
  <c r="R16" i="6"/>
  <c r="R24" i="6"/>
  <c r="R32" i="6"/>
  <c r="R40" i="6"/>
  <c r="R48" i="6"/>
  <c r="R56" i="6"/>
  <c r="R64" i="6"/>
  <c r="R72" i="6"/>
  <c r="R80" i="6"/>
  <c r="R88" i="6"/>
  <c r="R96" i="6"/>
  <c r="R104" i="6"/>
  <c r="R112" i="6"/>
  <c r="R120" i="6"/>
  <c r="R128" i="6"/>
  <c r="R136" i="6"/>
  <c r="R144" i="6"/>
  <c r="R152" i="6"/>
  <c r="R160" i="6"/>
  <c r="R168" i="6"/>
  <c r="R176" i="6"/>
  <c r="R184" i="6"/>
  <c r="R192" i="6"/>
  <c r="R200" i="6"/>
  <c r="R208" i="6"/>
  <c r="R216" i="6"/>
  <c r="R224" i="6"/>
  <c r="R232" i="6"/>
  <c r="R240" i="6"/>
  <c r="R248" i="6"/>
  <c r="R256" i="6"/>
  <c r="R264" i="6"/>
  <c r="R272" i="6"/>
  <c r="R280" i="6"/>
  <c r="R288" i="6"/>
  <c r="R296" i="6"/>
  <c r="R304" i="6"/>
  <c r="R312" i="6"/>
  <c r="R320" i="6"/>
  <c r="R328" i="6"/>
  <c r="R336" i="6"/>
  <c r="R344" i="6"/>
  <c r="R352" i="6"/>
  <c r="R360" i="6"/>
  <c r="R368" i="6"/>
  <c r="R376" i="6"/>
  <c r="R384" i="6"/>
  <c r="R392" i="6"/>
  <c r="R400" i="6"/>
  <c r="R408" i="6"/>
  <c r="R416" i="6"/>
  <c r="R424" i="6"/>
  <c r="R432" i="6"/>
  <c r="R440" i="6"/>
  <c r="R448" i="6"/>
  <c r="R456" i="6"/>
  <c r="R464" i="6"/>
  <c r="R472" i="6"/>
  <c r="R480" i="6"/>
  <c r="R488" i="6"/>
  <c r="R496" i="6"/>
  <c r="R504" i="6"/>
  <c r="R512" i="6"/>
  <c r="R520" i="6"/>
  <c r="R528" i="6"/>
  <c r="R536" i="6"/>
  <c r="R544" i="6"/>
  <c r="R9" i="6"/>
  <c r="R17" i="6"/>
  <c r="R25" i="6"/>
  <c r="R33" i="6"/>
  <c r="R41" i="6"/>
  <c r="R49" i="6"/>
  <c r="R57" i="6"/>
  <c r="R65" i="6"/>
  <c r="R73" i="6"/>
  <c r="R81" i="6"/>
  <c r="R89" i="6"/>
  <c r="R97" i="6"/>
  <c r="R105" i="6"/>
  <c r="R113" i="6"/>
  <c r="R121" i="6"/>
  <c r="R129" i="6"/>
  <c r="R137" i="6"/>
  <c r="R145" i="6"/>
  <c r="R153" i="6"/>
  <c r="R161" i="6"/>
  <c r="R169" i="6"/>
  <c r="R177" i="6"/>
  <c r="R185" i="6"/>
  <c r="R193" i="6"/>
  <c r="R201" i="6"/>
  <c r="R209" i="6"/>
  <c r="R217" i="6"/>
  <c r="R225" i="6"/>
  <c r="R233" i="6"/>
  <c r="R241" i="6"/>
  <c r="R249" i="6"/>
  <c r="R257" i="6"/>
  <c r="R265" i="6"/>
  <c r="R273" i="6"/>
  <c r="R281" i="6"/>
  <c r="R289" i="6"/>
  <c r="R297" i="6"/>
  <c r="R305" i="6"/>
  <c r="R313" i="6"/>
  <c r="R321" i="6"/>
  <c r="R329" i="6"/>
  <c r="R337" i="6"/>
  <c r="R345" i="6"/>
  <c r="R353" i="6"/>
  <c r="R361" i="6"/>
  <c r="R369" i="6"/>
  <c r="R377" i="6"/>
  <c r="R385" i="6"/>
  <c r="R393" i="6"/>
  <c r="R401" i="6"/>
  <c r="R409" i="6"/>
  <c r="R417" i="6"/>
  <c r="R425" i="6"/>
  <c r="R433" i="6"/>
  <c r="R441" i="6"/>
  <c r="R449" i="6"/>
  <c r="R457" i="6"/>
  <c r="R465" i="6"/>
  <c r="R473" i="6"/>
  <c r="R481" i="6"/>
  <c r="R489" i="6"/>
  <c r="R497" i="6"/>
  <c r="R505" i="6"/>
  <c r="R513" i="6"/>
  <c r="R521" i="6"/>
  <c r="R529" i="6"/>
  <c r="R537" i="6"/>
  <c r="R545" i="6"/>
  <c r="R11" i="6"/>
  <c r="R19" i="6"/>
  <c r="R27" i="6"/>
  <c r="R35" i="6"/>
  <c r="R43" i="6"/>
  <c r="R51" i="6"/>
  <c r="R59" i="6"/>
  <c r="R67" i="6"/>
  <c r="R75" i="6"/>
  <c r="R83" i="6"/>
  <c r="R91" i="6"/>
  <c r="R99" i="6"/>
  <c r="R107" i="6"/>
  <c r="R115" i="6"/>
  <c r="R123" i="6"/>
  <c r="R131" i="6"/>
  <c r="R139" i="6"/>
  <c r="R147" i="6"/>
  <c r="R155" i="6"/>
  <c r="R163" i="6"/>
  <c r="R171" i="6"/>
  <c r="R179" i="6"/>
  <c r="R187" i="6"/>
  <c r="R195" i="6"/>
  <c r="R203" i="6"/>
  <c r="R211" i="6"/>
  <c r="R219" i="6"/>
  <c r="R227" i="6"/>
  <c r="R235" i="6"/>
  <c r="R243" i="6"/>
  <c r="R251" i="6"/>
  <c r="R259" i="6"/>
  <c r="R267" i="6"/>
  <c r="R275" i="6"/>
  <c r="R283" i="6"/>
  <c r="R291" i="6"/>
  <c r="R299" i="6"/>
  <c r="R307" i="6"/>
  <c r="R315" i="6"/>
  <c r="R323" i="6"/>
  <c r="R331" i="6"/>
  <c r="R339" i="6"/>
  <c r="R347" i="6"/>
  <c r="R355" i="6"/>
  <c r="R363" i="6"/>
  <c r="R371" i="6"/>
  <c r="R379" i="6"/>
  <c r="R387" i="6"/>
  <c r="R395" i="6"/>
  <c r="R403" i="6"/>
  <c r="R411" i="6"/>
  <c r="R419" i="6"/>
  <c r="R427" i="6"/>
  <c r="R435" i="6"/>
  <c r="R443" i="6"/>
  <c r="R451" i="6"/>
  <c r="R459" i="6"/>
  <c r="R467" i="6"/>
  <c r="R475" i="6"/>
  <c r="R483" i="6"/>
  <c r="R491" i="6"/>
  <c r="R499" i="6"/>
  <c r="R507" i="6"/>
  <c r="R515" i="6"/>
  <c r="R523" i="6"/>
  <c r="R531" i="6"/>
  <c r="R539" i="6"/>
  <c r="R547" i="6"/>
  <c r="R555" i="6"/>
  <c r="R563" i="6"/>
  <c r="R571" i="6"/>
  <c r="R579" i="6"/>
  <c r="R587" i="6"/>
  <c r="R595" i="6"/>
  <c r="R603" i="6"/>
  <c r="R611" i="6"/>
  <c r="R619" i="6"/>
  <c r="R627" i="6"/>
  <c r="R635" i="6"/>
  <c r="R643" i="6"/>
  <c r="R651" i="6"/>
  <c r="R659" i="6"/>
  <c r="R667" i="6"/>
  <c r="R675" i="6"/>
  <c r="R10" i="6"/>
  <c r="R42" i="6"/>
  <c r="R74" i="6"/>
  <c r="R106" i="6"/>
  <c r="R138" i="6"/>
  <c r="R170" i="6"/>
  <c r="R202" i="6"/>
  <c r="R234" i="6"/>
  <c r="R266" i="6"/>
  <c r="R298" i="6"/>
  <c r="R330" i="6"/>
  <c r="R362" i="6"/>
  <c r="R394" i="6"/>
  <c r="R426" i="6"/>
  <c r="R458" i="6"/>
  <c r="R490" i="6"/>
  <c r="R522" i="6"/>
  <c r="R552" i="6"/>
  <c r="R568" i="6"/>
  <c r="R584" i="6"/>
  <c r="R600" i="6"/>
  <c r="R616" i="6"/>
  <c r="R632" i="6"/>
  <c r="R645" i="6"/>
  <c r="R658" i="6"/>
  <c r="R672" i="6"/>
  <c r="R683" i="6"/>
  <c r="R691" i="6"/>
  <c r="R699" i="6"/>
  <c r="R707" i="6"/>
  <c r="R715" i="6"/>
  <c r="R723" i="6"/>
  <c r="R731" i="6"/>
  <c r="R739" i="6"/>
  <c r="R747" i="6"/>
  <c r="R755" i="6"/>
  <c r="R763" i="6"/>
  <c r="R771" i="6"/>
  <c r="R779" i="6"/>
  <c r="R787" i="6"/>
  <c r="R795" i="6"/>
  <c r="R803" i="6"/>
  <c r="R811" i="6"/>
  <c r="R819" i="6"/>
  <c r="R827" i="6"/>
  <c r="R835" i="6"/>
  <c r="R12" i="6"/>
  <c r="R44" i="6"/>
  <c r="R76" i="6"/>
  <c r="R108" i="6"/>
  <c r="R140" i="6"/>
  <c r="R172" i="6"/>
  <c r="R204" i="6"/>
  <c r="R236" i="6"/>
  <c r="R268" i="6"/>
  <c r="R300" i="6"/>
  <c r="R332" i="6"/>
  <c r="R364" i="6"/>
  <c r="R396" i="6"/>
  <c r="R428" i="6"/>
  <c r="R460" i="6"/>
  <c r="R492" i="6"/>
  <c r="R524" i="6"/>
  <c r="R553" i="6"/>
  <c r="R569" i="6"/>
  <c r="R585" i="6"/>
  <c r="R601" i="6"/>
  <c r="R617" i="6"/>
  <c r="R633" i="6"/>
  <c r="R648" i="6"/>
  <c r="R660" i="6"/>
  <c r="R673" i="6"/>
  <c r="R684" i="6"/>
  <c r="R692" i="6"/>
  <c r="R700" i="6"/>
  <c r="R708" i="6"/>
  <c r="R716" i="6"/>
  <c r="R724" i="6"/>
  <c r="R732" i="6"/>
  <c r="R740" i="6"/>
  <c r="R748" i="6"/>
  <c r="R756" i="6"/>
  <c r="R764" i="6"/>
  <c r="R772" i="6"/>
  <c r="R780" i="6"/>
  <c r="R788" i="6"/>
  <c r="R796" i="6"/>
  <c r="R804" i="6"/>
  <c r="R812" i="6"/>
  <c r="R820" i="6"/>
  <c r="R828" i="6"/>
  <c r="R836" i="6"/>
  <c r="R844" i="6"/>
  <c r="R852" i="6"/>
  <c r="R860" i="6"/>
  <c r="R868" i="6"/>
  <c r="R876" i="6"/>
  <c r="R884" i="6"/>
  <c r="R892" i="6"/>
  <c r="R900" i="6"/>
  <c r="R908" i="6"/>
  <c r="R916" i="6"/>
  <c r="R924" i="6"/>
  <c r="R932" i="6"/>
  <c r="R940" i="6"/>
  <c r="R948" i="6"/>
  <c r="R956" i="6"/>
  <c r="R964" i="6"/>
  <c r="R972" i="6"/>
  <c r="R980" i="6"/>
  <c r="R988" i="6"/>
  <c r="R996" i="6"/>
  <c r="R1004" i="6"/>
  <c r="R1012" i="6"/>
  <c r="R1020" i="6"/>
  <c r="R1028" i="6"/>
  <c r="R1036" i="6"/>
  <c r="R1044" i="6"/>
  <c r="R1052" i="6"/>
  <c r="R1060" i="6"/>
  <c r="R1068" i="6"/>
  <c r="R1076" i="6"/>
  <c r="R1084" i="6"/>
  <c r="R1092" i="6"/>
  <c r="R1100" i="6"/>
  <c r="R1108" i="6"/>
  <c r="R1116" i="6"/>
  <c r="R1124" i="6"/>
  <c r="R1132" i="6"/>
  <c r="R1140" i="6"/>
  <c r="R1148" i="6"/>
  <c r="R1156" i="6"/>
  <c r="R1164" i="6"/>
  <c r="R1172" i="6"/>
  <c r="R1180" i="6"/>
  <c r="R1188" i="6"/>
  <c r="R1196" i="6"/>
  <c r="R1204" i="6"/>
  <c r="R1212" i="6"/>
  <c r="R1220" i="6"/>
  <c r="R1228" i="6"/>
  <c r="R1236" i="6"/>
  <c r="R1244" i="6"/>
  <c r="R18" i="6"/>
  <c r="R50" i="6"/>
  <c r="R82" i="6"/>
  <c r="R114" i="6"/>
  <c r="R146" i="6"/>
  <c r="R178" i="6"/>
  <c r="R210" i="6"/>
  <c r="R242" i="6"/>
  <c r="R274" i="6"/>
  <c r="R306" i="6"/>
  <c r="R338" i="6"/>
  <c r="R370" i="6"/>
  <c r="R402" i="6"/>
  <c r="R434" i="6"/>
  <c r="R466" i="6"/>
  <c r="R498" i="6"/>
  <c r="R530" i="6"/>
  <c r="R554" i="6"/>
  <c r="R570" i="6"/>
  <c r="R586" i="6"/>
  <c r="R602" i="6"/>
  <c r="R618" i="6"/>
  <c r="R634" i="6"/>
  <c r="R649" i="6"/>
  <c r="R661" i="6"/>
  <c r="R674" i="6"/>
  <c r="R685" i="6"/>
  <c r="R693" i="6"/>
  <c r="R701" i="6"/>
  <c r="R709" i="6"/>
  <c r="R717" i="6"/>
  <c r="R725" i="6"/>
  <c r="R733" i="6"/>
  <c r="R741" i="6"/>
  <c r="R749" i="6"/>
  <c r="R757" i="6"/>
  <c r="R765" i="6"/>
  <c r="R773" i="6"/>
  <c r="R781" i="6"/>
  <c r="R789" i="6"/>
  <c r="R797" i="6"/>
  <c r="R805" i="6"/>
  <c r="R813" i="6"/>
  <c r="R821" i="6"/>
  <c r="R829" i="6"/>
  <c r="R837" i="6"/>
  <c r="R845" i="6"/>
  <c r="R853" i="6"/>
  <c r="R861" i="6"/>
  <c r="R869" i="6"/>
  <c r="R877" i="6"/>
  <c r="R885" i="6"/>
  <c r="R893" i="6"/>
  <c r="R901" i="6"/>
  <c r="R909" i="6"/>
  <c r="R20" i="6"/>
  <c r="R52" i="6"/>
  <c r="R84" i="6"/>
  <c r="R116" i="6"/>
  <c r="R148" i="6"/>
  <c r="R180" i="6"/>
  <c r="R212" i="6"/>
  <c r="R244" i="6"/>
  <c r="R276" i="6"/>
  <c r="R308" i="6"/>
  <c r="R340" i="6"/>
  <c r="R372" i="6"/>
  <c r="R404" i="6"/>
  <c r="R436" i="6"/>
  <c r="R468" i="6"/>
  <c r="R500" i="6"/>
  <c r="R532" i="6"/>
  <c r="R556" i="6"/>
  <c r="R572" i="6"/>
  <c r="R588" i="6"/>
  <c r="R604" i="6"/>
  <c r="R620" i="6"/>
  <c r="R636" i="6"/>
  <c r="R650" i="6"/>
  <c r="R664" i="6"/>
  <c r="R676" i="6"/>
  <c r="R686" i="6"/>
  <c r="R694" i="6"/>
  <c r="R702" i="6"/>
  <c r="R710" i="6"/>
  <c r="R718" i="6"/>
  <c r="R726" i="6"/>
  <c r="R734" i="6"/>
  <c r="R742" i="6"/>
  <c r="R750" i="6"/>
  <c r="R758" i="6"/>
  <c r="R766" i="6"/>
  <c r="R774" i="6"/>
  <c r="R782" i="6"/>
  <c r="R790" i="6"/>
  <c r="R798" i="6"/>
  <c r="R806" i="6"/>
  <c r="R814" i="6"/>
  <c r="R822" i="6"/>
  <c r="R830" i="6"/>
  <c r="R838" i="6"/>
  <c r="R846" i="6"/>
  <c r="R854" i="6"/>
  <c r="R862" i="6"/>
  <c r="R870" i="6"/>
  <c r="R878" i="6"/>
  <c r="R886" i="6"/>
  <c r="R894" i="6"/>
  <c r="R902" i="6"/>
  <c r="R910" i="6"/>
  <c r="R918" i="6"/>
  <c r="R926" i="6"/>
  <c r="R934" i="6"/>
  <c r="R942" i="6"/>
  <c r="R950" i="6"/>
  <c r="R958" i="6"/>
  <c r="R966" i="6"/>
  <c r="R974" i="6"/>
  <c r="R982" i="6"/>
  <c r="R990" i="6"/>
  <c r="R998" i="6"/>
  <c r="R1006" i="6"/>
  <c r="R1014" i="6"/>
  <c r="R1022" i="6"/>
  <c r="R1030" i="6"/>
  <c r="R1038" i="6"/>
  <c r="R1046" i="6"/>
  <c r="R1054" i="6"/>
  <c r="R1062" i="6"/>
  <c r="R1070" i="6"/>
  <c r="R1078" i="6"/>
  <c r="R1086" i="6"/>
  <c r="R1094" i="6"/>
  <c r="R1102" i="6"/>
  <c r="R1110" i="6"/>
  <c r="R1118" i="6"/>
  <c r="R1126" i="6"/>
  <c r="R1134" i="6"/>
  <c r="R1142" i="6"/>
  <c r="R1150" i="6"/>
  <c r="R26" i="6"/>
  <c r="R58" i="6"/>
  <c r="R90" i="6"/>
  <c r="R122" i="6"/>
  <c r="R154" i="6"/>
  <c r="R186" i="6"/>
  <c r="R218" i="6"/>
  <c r="R250" i="6"/>
  <c r="R282" i="6"/>
  <c r="R314" i="6"/>
  <c r="R346" i="6"/>
  <c r="R378" i="6"/>
  <c r="R410" i="6"/>
  <c r="R442" i="6"/>
  <c r="R474" i="6"/>
  <c r="R506" i="6"/>
  <c r="R538" i="6"/>
  <c r="R560" i="6"/>
  <c r="R576" i="6"/>
  <c r="R592" i="6"/>
  <c r="R608" i="6"/>
  <c r="R624" i="6"/>
  <c r="R640" i="6"/>
  <c r="R652" i="6"/>
  <c r="R665" i="6"/>
  <c r="R677" i="6"/>
  <c r="R687" i="6"/>
  <c r="R695" i="6"/>
  <c r="R703" i="6"/>
  <c r="R711" i="6"/>
  <c r="R719" i="6"/>
  <c r="R727" i="6"/>
  <c r="R735" i="6"/>
  <c r="R743" i="6"/>
  <c r="R751" i="6"/>
  <c r="R759" i="6"/>
  <c r="R767" i="6"/>
  <c r="R775" i="6"/>
  <c r="R783" i="6"/>
  <c r="R791" i="6"/>
  <c r="R799" i="6"/>
  <c r="R807" i="6"/>
  <c r="R815" i="6"/>
  <c r="R823" i="6"/>
  <c r="R831" i="6"/>
  <c r="R839" i="6"/>
  <c r="R34" i="6"/>
  <c r="R66" i="6"/>
  <c r="R98" i="6"/>
  <c r="R130" i="6"/>
  <c r="R162" i="6"/>
  <c r="R194" i="6"/>
  <c r="R226" i="6"/>
  <c r="R258" i="6"/>
  <c r="R290" i="6"/>
  <c r="R322" i="6"/>
  <c r="R354" i="6"/>
  <c r="R386" i="6"/>
  <c r="R418" i="6"/>
  <c r="R450" i="6"/>
  <c r="R482" i="6"/>
  <c r="R514" i="6"/>
  <c r="R546" i="6"/>
  <c r="R562" i="6"/>
  <c r="R578" i="6"/>
  <c r="R594" i="6"/>
  <c r="R610" i="6"/>
  <c r="R626" i="6"/>
  <c r="R642" i="6"/>
  <c r="R656" i="6"/>
  <c r="R668" i="6"/>
  <c r="R681" i="6"/>
  <c r="R689" i="6"/>
  <c r="R697" i="6"/>
  <c r="R705" i="6"/>
  <c r="R713" i="6"/>
  <c r="R721" i="6"/>
  <c r="R729" i="6"/>
  <c r="R737" i="6"/>
  <c r="R745" i="6"/>
  <c r="R753" i="6"/>
  <c r="R761" i="6"/>
  <c r="R769" i="6"/>
  <c r="R777" i="6"/>
  <c r="R785" i="6"/>
  <c r="R793" i="6"/>
  <c r="R801" i="6"/>
  <c r="R809" i="6"/>
  <c r="R817" i="6"/>
  <c r="R825" i="6"/>
  <c r="R833" i="6"/>
  <c r="R841" i="6"/>
  <c r="R849" i="6"/>
  <c r="R857" i="6"/>
  <c r="R865" i="6"/>
  <c r="R873" i="6"/>
  <c r="R881" i="6"/>
  <c r="R889" i="6"/>
  <c r="R897" i="6"/>
  <c r="R905" i="6"/>
  <c r="R913" i="6"/>
  <c r="R921" i="6"/>
  <c r="R929" i="6"/>
  <c r="R937" i="6"/>
  <c r="R945" i="6"/>
  <c r="R953" i="6"/>
  <c r="R961" i="6"/>
  <c r="R969" i="6"/>
  <c r="R977" i="6"/>
  <c r="R985" i="6"/>
  <c r="R993" i="6"/>
  <c r="R1001" i="6"/>
  <c r="R1009" i="6"/>
  <c r="R1017" i="6"/>
  <c r="R1025" i="6"/>
  <c r="R1033" i="6"/>
  <c r="R1041" i="6"/>
  <c r="R1049" i="6"/>
  <c r="R1057" i="6"/>
  <c r="R1065" i="6"/>
  <c r="R1073" i="6"/>
  <c r="R1081" i="6"/>
  <c r="R1089" i="6"/>
  <c r="R1097" i="6"/>
  <c r="R1105" i="6"/>
  <c r="R1113" i="6"/>
  <c r="R1121" i="6"/>
  <c r="R1129" i="6"/>
  <c r="R1137" i="6"/>
  <c r="R1145" i="6"/>
  <c r="R28" i="6"/>
  <c r="R156" i="6"/>
  <c r="R284" i="6"/>
  <c r="R412" i="6"/>
  <c r="R540" i="6"/>
  <c r="R609" i="6"/>
  <c r="R666" i="6"/>
  <c r="R704" i="6"/>
  <c r="R736" i="6"/>
  <c r="R768" i="6"/>
  <c r="R800" i="6"/>
  <c r="R832" i="6"/>
  <c r="R851" i="6"/>
  <c r="R867" i="6"/>
  <c r="R883" i="6"/>
  <c r="R899" i="6"/>
  <c r="R915" i="6"/>
  <c r="R928" i="6"/>
  <c r="R941" i="6"/>
  <c r="R954" i="6"/>
  <c r="R967" i="6"/>
  <c r="R979" i="6"/>
  <c r="R992" i="6"/>
  <c r="R1005" i="6"/>
  <c r="R1018" i="6"/>
  <c r="R1031" i="6"/>
  <c r="R1043" i="6"/>
  <c r="R1056" i="6"/>
  <c r="R1069" i="6"/>
  <c r="R1082" i="6"/>
  <c r="R1095" i="6"/>
  <c r="R1107" i="6"/>
  <c r="R1120" i="6"/>
  <c r="R36" i="6"/>
  <c r="R164" i="6"/>
  <c r="R292" i="6"/>
  <c r="R420" i="6"/>
  <c r="R548" i="6"/>
  <c r="R612" i="6"/>
  <c r="R669" i="6"/>
  <c r="R706" i="6"/>
  <c r="R738" i="6"/>
  <c r="R770" i="6"/>
  <c r="R802" i="6"/>
  <c r="R834" i="6"/>
  <c r="R855" i="6"/>
  <c r="R871" i="6"/>
  <c r="R887" i="6"/>
  <c r="R903" i="6"/>
  <c r="R917" i="6"/>
  <c r="R930" i="6"/>
  <c r="R943" i="6"/>
  <c r="R955" i="6"/>
  <c r="R968" i="6"/>
  <c r="R981" i="6"/>
  <c r="R994" i="6"/>
  <c r="R1007" i="6"/>
  <c r="R1019" i="6"/>
  <c r="R1032" i="6"/>
  <c r="R1045" i="6"/>
  <c r="R1058" i="6"/>
  <c r="R1071" i="6"/>
  <c r="R1083" i="6"/>
  <c r="R1096" i="6"/>
  <c r="R1109" i="6"/>
  <c r="R1122" i="6"/>
  <c r="R1135" i="6"/>
  <c r="R1147" i="6"/>
  <c r="R1158" i="6"/>
  <c r="R1167" i="6"/>
  <c r="R1176" i="6"/>
  <c r="R1185" i="6"/>
  <c r="R1194" i="6"/>
  <c r="R1203" i="6"/>
  <c r="R1213" i="6"/>
  <c r="R1222" i="6"/>
  <c r="R1231" i="6"/>
  <c r="R1240" i="6"/>
  <c r="R1249" i="6"/>
  <c r="R1257" i="6"/>
  <c r="R1265" i="6"/>
  <c r="R1273" i="6"/>
  <c r="R1281" i="6"/>
  <c r="R1289" i="6"/>
  <c r="R1297" i="6"/>
  <c r="R1305" i="6"/>
  <c r="R1313" i="6"/>
  <c r="R1321" i="6"/>
  <c r="R1329" i="6"/>
  <c r="R1337" i="6"/>
  <c r="R1345" i="6"/>
  <c r="R1353" i="6"/>
  <c r="R1361" i="6"/>
  <c r="R1369" i="6"/>
  <c r="R1377" i="6"/>
  <c r="R1385" i="6"/>
  <c r="R1393" i="6"/>
  <c r="R1401" i="6"/>
  <c r="R1409" i="6"/>
  <c r="R1417" i="6"/>
  <c r="R1425" i="6"/>
  <c r="R1433" i="6"/>
  <c r="R60" i="6"/>
  <c r="R188" i="6"/>
  <c r="R316" i="6"/>
  <c r="R444" i="6"/>
  <c r="R561" i="6"/>
  <c r="R625" i="6"/>
  <c r="R680" i="6"/>
  <c r="R712" i="6"/>
  <c r="R744" i="6"/>
  <c r="R776" i="6"/>
  <c r="R808" i="6"/>
  <c r="R840" i="6"/>
  <c r="R856" i="6"/>
  <c r="R872" i="6"/>
  <c r="R888" i="6"/>
  <c r="R904" i="6"/>
  <c r="R919" i="6"/>
  <c r="R931" i="6"/>
  <c r="R944" i="6"/>
  <c r="R957" i="6"/>
  <c r="R970" i="6"/>
  <c r="R983" i="6"/>
  <c r="R995" i="6"/>
  <c r="R1008" i="6"/>
  <c r="R1021" i="6"/>
  <c r="R1034" i="6"/>
  <c r="R1047" i="6"/>
  <c r="R1059" i="6"/>
  <c r="R1072" i="6"/>
  <c r="R1085" i="6"/>
  <c r="R1098" i="6"/>
  <c r="R1111" i="6"/>
  <c r="R1123" i="6"/>
  <c r="R1136" i="6"/>
  <c r="R1149" i="6"/>
  <c r="R1159" i="6"/>
  <c r="R1168" i="6"/>
  <c r="R1177" i="6"/>
  <c r="R1186" i="6"/>
  <c r="R1195" i="6"/>
  <c r="R1205" i="6"/>
  <c r="R1214" i="6"/>
  <c r="R1223" i="6"/>
  <c r="R1232" i="6"/>
  <c r="R1241" i="6"/>
  <c r="R1250" i="6"/>
  <c r="R1258" i="6"/>
  <c r="R1266" i="6"/>
  <c r="R1274" i="6"/>
  <c r="R1282" i="6"/>
  <c r="R1290" i="6"/>
  <c r="R1298" i="6"/>
  <c r="R1306" i="6"/>
  <c r="R1314" i="6"/>
  <c r="R1322" i="6"/>
  <c r="R1330" i="6"/>
  <c r="R1338" i="6"/>
  <c r="R1346" i="6"/>
  <c r="R1354" i="6"/>
  <c r="R1362" i="6"/>
  <c r="R1370" i="6"/>
  <c r="R1378" i="6"/>
  <c r="R1386" i="6"/>
  <c r="R1394" i="6"/>
  <c r="R1402" i="6"/>
  <c r="R1410" i="6"/>
  <c r="R1418" i="6"/>
  <c r="R1426" i="6"/>
  <c r="R1434" i="6"/>
  <c r="R1442" i="6"/>
  <c r="R1450" i="6"/>
  <c r="R1458" i="6"/>
  <c r="R1466" i="6"/>
  <c r="R1474" i="6"/>
  <c r="R1482" i="6"/>
  <c r="R1490" i="6"/>
  <c r="R1498" i="6"/>
  <c r="R1506" i="6"/>
  <c r="R1514" i="6"/>
  <c r="R1522" i="6"/>
  <c r="R1530" i="6"/>
  <c r="R1538" i="6"/>
  <c r="R68" i="6"/>
  <c r="R196" i="6"/>
  <c r="R324" i="6"/>
  <c r="R452" i="6"/>
  <c r="R564" i="6"/>
  <c r="R628" i="6"/>
  <c r="R682" i="6"/>
  <c r="R714" i="6"/>
  <c r="R746" i="6"/>
  <c r="R778" i="6"/>
  <c r="R810" i="6"/>
  <c r="R842" i="6"/>
  <c r="R858" i="6"/>
  <c r="R874" i="6"/>
  <c r="R890" i="6"/>
  <c r="R906" i="6"/>
  <c r="R920" i="6"/>
  <c r="R933" i="6"/>
  <c r="R946" i="6"/>
  <c r="R959" i="6"/>
  <c r="R971" i="6"/>
  <c r="R984" i="6"/>
  <c r="R997" i="6"/>
  <c r="R1010" i="6"/>
  <c r="R1023" i="6"/>
  <c r="R1035" i="6"/>
  <c r="R1048" i="6"/>
  <c r="R1061" i="6"/>
  <c r="R1074" i="6"/>
  <c r="R1087" i="6"/>
  <c r="R1099" i="6"/>
  <c r="R1112" i="6"/>
  <c r="R1125" i="6"/>
  <c r="R1138" i="6"/>
  <c r="R1151" i="6"/>
  <c r="R1160" i="6"/>
  <c r="R1169" i="6"/>
  <c r="R1178" i="6"/>
  <c r="R1187" i="6"/>
  <c r="R1197" i="6"/>
  <c r="R1206" i="6"/>
  <c r="R1215" i="6"/>
  <c r="R1224" i="6"/>
  <c r="R1233" i="6"/>
  <c r="R1242" i="6"/>
  <c r="R1251" i="6"/>
  <c r="R1259" i="6"/>
  <c r="R1267" i="6"/>
  <c r="R1275" i="6"/>
  <c r="R1283" i="6"/>
  <c r="R1291" i="6"/>
  <c r="R1299" i="6"/>
  <c r="R1307" i="6"/>
  <c r="R1315" i="6"/>
  <c r="R1323" i="6"/>
  <c r="R1331" i="6"/>
  <c r="R1339" i="6"/>
  <c r="R1347" i="6"/>
  <c r="R1355" i="6"/>
  <c r="R1363" i="6"/>
  <c r="R1371" i="6"/>
  <c r="R1379" i="6"/>
  <c r="R1387" i="6"/>
  <c r="R1395" i="6"/>
  <c r="R1403" i="6"/>
  <c r="R1411" i="6"/>
  <c r="R1419" i="6"/>
  <c r="R1427" i="6"/>
  <c r="R1435" i="6"/>
  <c r="R1443" i="6"/>
  <c r="R1451" i="6"/>
  <c r="R1459" i="6"/>
  <c r="R1467" i="6"/>
  <c r="R1475" i="6"/>
  <c r="R1483" i="6"/>
  <c r="R1491" i="6"/>
  <c r="R1499" i="6"/>
  <c r="R1507" i="6"/>
  <c r="R1515" i="6"/>
  <c r="R1523" i="6"/>
  <c r="R1531" i="6"/>
  <c r="R1539" i="6"/>
  <c r="R1547" i="6"/>
  <c r="R1555" i="6"/>
  <c r="R1563" i="6"/>
  <c r="R1571" i="6"/>
  <c r="R1579" i="6"/>
  <c r="R1587" i="6"/>
  <c r="R1595" i="6"/>
  <c r="R1603" i="6"/>
  <c r="R92" i="6"/>
  <c r="R220" i="6"/>
  <c r="R348" i="6"/>
  <c r="R476" i="6"/>
  <c r="R577" i="6"/>
  <c r="R641" i="6"/>
  <c r="R688" i="6"/>
  <c r="R720" i="6"/>
  <c r="R752" i="6"/>
  <c r="R784" i="6"/>
  <c r="R816" i="6"/>
  <c r="R843" i="6"/>
  <c r="R859" i="6"/>
  <c r="R875" i="6"/>
  <c r="R891" i="6"/>
  <c r="R907" i="6"/>
  <c r="R922" i="6"/>
  <c r="R935" i="6"/>
  <c r="R947" i="6"/>
  <c r="R960" i="6"/>
  <c r="R973" i="6"/>
  <c r="R986" i="6"/>
  <c r="R999" i="6"/>
  <c r="R1011" i="6"/>
  <c r="R1024" i="6"/>
  <c r="R1037" i="6"/>
  <c r="R1050" i="6"/>
  <c r="R1063" i="6"/>
  <c r="R1075" i="6"/>
  <c r="R1088" i="6"/>
  <c r="R1101" i="6"/>
  <c r="R1114" i="6"/>
  <c r="R1127" i="6"/>
  <c r="R1139" i="6"/>
  <c r="R100" i="6"/>
  <c r="R228" i="6"/>
  <c r="R356" i="6"/>
  <c r="R484" i="6"/>
  <c r="R580" i="6"/>
  <c r="R644" i="6"/>
  <c r="R690" i="6"/>
  <c r="R722" i="6"/>
  <c r="R754" i="6"/>
  <c r="R786" i="6"/>
  <c r="R818" i="6"/>
  <c r="R847" i="6"/>
  <c r="R863" i="6"/>
  <c r="R879" i="6"/>
  <c r="R895" i="6"/>
  <c r="R911" i="6"/>
  <c r="R923" i="6"/>
  <c r="R936" i="6"/>
  <c r="R949" i="6"/>
  <c r="R962" i="6"/>
  <c r="R975" i="6"/>
  <c r="R987" i="6"/>
  <c r="R1000" i="6"/>
  <c r="R1013" i="6"/>
  <c r="R1026" i="6"/>
  <c r="R1039" i="6"/>
  <c r="R1051" i="6"/>
  <c r="R1064" i="6"/>
  <c r="R1077" i="6"/>
  <c r="R1090" i="6"/>
  <c r="R1103" i="6"/>
  <c r="R1115" i="6"/>
  <c r="R1128" i="6"/>
  <c r="R1141" i="6"/>
  <c r="R1153" i="6"/>
  <c r="R1162" i="6"/>
  <c r="R1171" i="6"/>
  <c r="R1181" i="6"/>
  <c r="R1190" i="6"/>
  <c r="R1199" i="6"/>
  <c r="R1208" i="6"/>
  <c r="R1217" i="6"/>
  <c r="R1226" i="6"/>
  <c r="R1235" i="6"/>
  <c r="R1245" i="6"/>
  <c r="R1253" i="6"/>
  <c r="R1261" i="6"/>
  <c r="R1269" i="6"/>
  <c r="R1277" i="6"/>
  <c r="R1285" i="6"/>
  <c r="R1293" i="6"/>
  <c r="R1301" i="6"/>
  <c r="R1309" i="6"/>
  <c r="R1317" i="6"/>
  <c r="R1325" i="6"/>
  <c r="R1333" i="6"/>
  <c r="R1341" i="6"/>
  <c r="R1349" i="6"/>
  <c r="R1357" i="6"/>
  <c r="R1365" i="6"/>
  <c r="R1373" i="6"/>
  <c r="R1381" i="6"/>
  <c r="R1389" i="6"/>
  <c r="R1397" i="6"/>
  <c r="R1405" i="6"/>
  <c r="R1413" i="6"/>
  <c r="R1421" i="6"/>
  <c r="R1429" i="6"/>
  <c r="R124" i="6"/>
  <c r="R252" i="6"/>
  <c r="R380" i="6"/>
  <c r="R508" i="6"/>
  <c r="R593" i="6"/>
  <c r="R653" i="6"/>
  <c r="R696" i="6"/>
  <c r="R728" i="6"/>
  <c r="R760" i="6"/>
  <c r="R792" i="6"/>
  <c r="R824" i="6"/>
  <c r="R848" i="6"/>
  <c r="R864" i="6"/>
  <c r="R880" i="6"/>
  <c r="R896" i="6"/>
  <c r="R912" i="6"/>
  <c r="R925" i="6"/>
  <c r="R938" i="6"/>
  <c r="R951" i="6"/>
  <c r="R963" i="6"/>
  <c r="R976" i="6"/>
  <c r="R989" i="6"/>
  <c r="R1002" i="6"/>
  <c r="R1015" i="6"/>
  <c r="R1027" i="6"/>
  <c r="R1040" i="6"/>
  <c r="R1053" i="6"/>
  <c r="R1066" i="6"/>
  <c r="R1079" i="6"/>
  <c r="R1091" i="6"/>
  <c r="R1104" i="6"/>
  <c r="R1117" i="6"/>
  <c r="R1130" i="6"/>
  <c r="R1143" i="6"/>
  <c r="R1154" i="6"/>
  <c r="R1163" i="6"/>
  <c r="R1173" i="6"/>
  <c r="R1182" i="6"/>
  <c r="R1191" i="6"/>
  <c r="R1200" i="6"/>
  <c r="R1209" i="6"/>
  <c r="R1218" i="6"/>
  <c r="R1227" i="6"/>
  <c r="R1237" i="6"/>
  <c r="R1246" i="6"/>
  <c r="R1254" i="6"/>
  <c r="R1262" i="6"/>
  <c r="R1270" i="6"/>
  <c r="R1278" i="6"/>
  <c r="R1286" i="6"/>
  <c r="R1294" i="6"/>
  <c r="R1302" i="6"/>
  <c r="R1310" i="6"/>
  <c r="R1318" i="6"/>
  <c r="R1326" i="6"/>
  <c r="R1334" i="6"/>
  <c r="R1342" i="6"/>
  <c r="R1350" i="6"/>
  <c r="R1358" i="6"/>
  <c r="R1366" i="6"/>
  <c r="R1374" i="6"/>
  <c r="R1382" i="6"/>
  <c r="R1390" i="6"/>
  <c r="R1398" i="6"/>
  <c r="R1406" i="6"/>
  <c r="R1414" i="6"/>
  <c r="R1422" i="6"/>
  <c r="R1430" i="6"/>
  <c r="R1438" i="6"/>
  <c r="R1446" i="6"/>
  <c r="R1454" i="6"/>
  <c r="R1462" i="6"/>
  <c r="R1470" i="6"/>
  <c r="R1478" i="6"/>
  <c r="R1486" i="6"/>
  <c r="R1494" i="6"/>
  <c r="R1502" i="6"/>
  <c r="R1510" i="6"/>
  <c r="R1518" i="6"/>
  <c r="R1526" i="6"/>
  <c r="R1534" i="6"/>
  <c r="R1542" i="6"/>
  <c r="R1550" i="6"/>
  <c r="R1558" i="6"/>
  <c r="R1566" i="6"/>
  <c r="R132" i="6"/>
  <c r="R762" i="6"/>
  <c r="R927" i="6"/>
  <c r="R1029" i="6"/>
  <c r="R1131" i="6"/>
  <c r="R1165" i="6"/>
  <c r="R1189" i="6"/>
  <c r="R1211" i="6"/>
  <c r="R1238" i="6"/>
  <c r="R1260" i="6"/>
  <c r="R1280" i="6"/>
  <c r="R1303" i="6"/>
  <c r="R1324" i="6"/>
  <c r="R1344" i="6"/>
  <c r="R1367" i="6"/>
  <c r="R1388" i="6"/>
  <c r="R1408" i="6"/>
  <c r="R1431" i="6"/>
  <c r="R1445" i="6"/>
  <c r="R1457" i="6"/>
  <c r="R1471" i="6"/>
  <c r="R1484" i="6"/>
  <c r="R1496" i="6"/>
  <c r="R1509" i="6"/>
  <c r="R1521" i="6"/>
  <c r="R1535" i="6"/>
  <c r="R1546" i="6"/>
  <c r="R1557" i="6"/>
  <c r="R1568" i="6"/>
  <c r="R1577" i="6"/>
  <c r="R1586" i="6"/>
  <c r="R1596" i="6"/>
  <c r="R1605" i="6"/>
  <c r="R1613" i="6"/>
  <c r="R1621" i="6"/>
  <c r="R1629" i="6"/>
  <c r="R1637" i="6"/>
  <c r="R260" i="6"/>
  <c r="R794" i="6"/>
  <c r="R939" i="6"/>
  <c r="R1042" i="6"/>
  <c r="R1133" i="6"/>
  <c r="R1166" i="6"/>
  <c r="R1192" i="6"/>
  <c r="R1216" i="6"/>
  <c r="R1239" i="6"/>
  <c r="R1263" i="6"/>
  <c r="R1284" i="6"/>
  <c r="R1304" i="6"/>
  <c r="R1327" i="6"/>
  <c r="R1348" i="6"/>
  <c r="R1368" i="6"/>
  <c r="R1391" i="6"/>
  <c r="R1412" i="6"/>
  <c r="R1432" i="6"/>
  <c r="R1447" i="6"/>
  <c r="R1460" i="6"/>
  <c r="R1472" i="6"/>
  <c r="R1485" i="6"/>
  <c r="R1497" i="6"/>
  <c r="R1511" i="6"/>
  <c r="R1524" i="6"/>
  <c r="R1536" i="6"/>
  <c r="R1548" i="6"/>
  <c r="R1559" i="6"/>
  <c r="R1569" i="6"/>
  <c r="R1578" i="6"/>
  <c r="R1588" i="6"/>
  <c r="R1597" i="6"/>
  <c r="R1606" i="6"/>
  <c r="R1614" i="6"/>
  <c r="R1622" i="6"/>
  <c r="R1630" i="6"/>
  <c r="R1638" i="6"/>
  <c r="R1646" i="6"/>
  <c r="R1654" i="6"/>
  <c r="R1662" i="6"/>
  <c r="R1670" i="6"/>
  <c r="R1678" i="6"/>
  <c r="R1686" i="6"/>
  <c r="R1694" i="6"/>
  <c r="R1702" i="6"/>
  <c r="R1710" i="6"/>
  <c r="R1718" i="6"/>
  <c r="R1726" i="6"/>
  <c r="R1734" i="6"/>
  <c r="R1742" i="6"/>
  <c r="R1750" i="6"/>
  <c r="R1758" i="6"/>
  <c r="R1766" i="6"/>
  <c r="R1774" i="6"/>
  <c r="R1782" i="6"/>
  <c r="R1790" i="6"/>
  <c r="R1798" i="6"/>
  <c r="R1806" i="6"/>
  <c r="R1814" i="6"/>
  <c r="R1822" i="6"/>
  <c r="R1830" i="6"/>
  <c r="R1838" i="6"/>
  <c r="R1846" i="6"/>
  <c r="R1854" i="6"/>
  <c r="R1862" i="6"/>
  <c r="R1870" i="6"/>
  <c r="R1878" i="6"/>
  <c r="R1886" i="6"/>
  <c r="R1894" i="6"/>
  <c r="R1902" i="6"/>
  <c r="R1910" i="6"/>
  <c r="R1918" i="6"/>
  <c r="R1926" i="6"/>
  <c r="R1934" i="6"/>
  <c r="R1942" i="6"/>
  <c r="R1950" i="6"/>
  <c r="R1958" i="6"/>
  <c r="R1966" i="6"/>
  <c r="R1974" i="6"/>
  <c r="R1982" i="6"/>
  <c r="R1990" i="6"/>
  <c r="R1998" i="6"/>
  <c r="R2006" i="6"/>
  <c r="R2014" i="6"/>
  <c r="R2022" i="6"/>
  <c r="R2030" i="6"/>
  <c r="R2038" i="6"/>
  <c r="R2046" i="6"/>
  <c r="R2054" i="6"/>
  <c r="R2062" i="6"/>
  <c r="R2070" i="6"/>
  <c r="R2078" i="6"/>
  <c r="R2086" i="6"/>
  <c r="R2094" i="6"/>
  <c r="R2102" i="6"/>
  <c r="R2110" i="6"/>
  <c r="R2118" i="6"/>
  <c r="R388" i="6"/>
  <c r="R826" i="6"/>
  <c r="R952" i="6"/>
  <c r="R1055" i="6"/>
  <c r="R1144" i="6"/>
  <c r="R1170" i="6"/>
  <c r="R1193" i="6"/>
  <c r="R1219" i="6"/>
  <c r="R1243" i="6"/>
  <c r="R1264" i="6"/>
  <c r="R1287" i="6"/>
  <c r="R1308" i="6"/>
  <c r="R1328" i="6"/>
  <c r="R1351" i="6"/>
  <c r="R1372" i="6"/>
  <c r="R1392" i="6"/>
  <c r="R1415" i="6"/>
  <c r="R1436" i="6"/>
  <c r="R1448" i="6"/>
  <c r="R1461" i="6"/>
  <c r="R1473" i="6"/>
  <c r="R1487" i="6"/>
  <c r="R1500" i="6"/>
  <c r="R1512" i="6"/>
  <c r="R1525" i="6"/>
  <c r="R1537" i="6"/>
  <c r="R1549" i="6"/>
  <c r="R1560" i="6"/>
  <c r="R1570" i="6"/>
  <c r="R1580" i="6"/>
  <c r="R1589" i="6"/>
  <c r="R1598" i="6"/>
  <c r="R1607" i="6"/>
  <c r="R1615" i="6"/>
  <c r="R1623" i="6"/>
  <c r="R1631" i="6"/>
  <c r="R1639" i="6"/>
  <c r="R1647" i="6"/>
  <c r="R1655" i="6"/>
  <c r="R1663" i="6"/>
  <c r="R1671" i="6"/>
  <c r="R1679" i="6"/>
  <c r="R1687" i="6"/>
  <c r="R1695" i="6"/>
  <c r="R1703" i="6"/>
  <c r="R1711" i="6"/>
  <c r="R1719" i="6"/>
  <c r="R1727" i="6"/>
  <c r="R1735" i="6"/>
  <c r="R1743" i="6"/>
  <c r="R1751" i="6"/>
  <c r="R1759" i="6"/>
  <c r="R1767" i="6"/>
  <c r="R1775" i="6"/>
  <c r="R1783" i="6"/>
  <c r="R1791" i="6"/>
  <c r="R1799" i="6"/>
  <c r="R1807" i="6"/>
  <c r="R1815" i="6"/>
  <c r="R1823" i="6"/>
  <c r="R1831" i="6"/>
  <c r="R1839" i="6"/>
  <c r="R1847" i="6"/>
  <c r="R1855" i="6"/>
  <c r="R1863" i="6"/>
  <c r="R1871" i="6"/>
  <c r="R1879" i="6"/>
  <c r="R1887" i="6"/>
  <c r="R1895" i="6"/>
  <c r="R1903" i="6"/>
  <c r="R1911" i="6"/>
  <c r="R1919" i="6"/>
  <c r="R1927" i="6"/>
  <c r="R1935" i="6"/>
  <c r="R1943" i="6"/>
  <c r="R1951" i="6"/>
  <c r="R1959" i="6"/>
  <c r="R1967" i="6"/>
  <c r="R1975" i="6"/>
  <c r="R1983" i="6"/>
  <c r="R1991" i="6"/>
  <c r="R1999" i="6"/>
  <c r="R2007" i="6"/>
  <c r="R2015" i="6"/>
  <c r="R2023" i="6"/>
  <c r="R2031" i="6"/>
  <c r="R2039" i="6"/>
  <c r="R2047" i="6"/>
  <c r="R2055" i="6"/>
  <c r="R2063" i="6"/>
  <c r="R2071" i="6"/>
  <c r="R2079" i="6"/>
  <c r="R2087" i="6"/>
  <c r="R2095" i="6"/>
  <c r="R2103" i="6"/>
  <c r="R2111" i="6"/>
  <c r="R2119" i="6"/>
  <c r="R2127" i="6"/>
  <c r="R2135" i="6"/>
  <c r="R2143" i="6"/>
  <c r="R516" i="6"/>
  <c r="R850" i="6"/>
  <c r="R965" i="6"/>
  <c r="R1067" i="6"/>
  <c r="R1146" i="6"/>
  <c r="R1174" i="6"/>
  <c r="R1198" i="6"/>
  <c r="R1221" i="6"/>
  <c r="R1247" i="6"/>
  <c r="R1268" i="6"/>
  <c r="R1288" i="6"/>
  <c r="R1311" i="6"/>
  <c r="R1332" i="6"/>
  <c r="R1352" i="6"/>
  <c r="R1375" i="6"/>
  <c r="R1396" i="6"/>
  <c r="R1416" i="6"/>
  <c r="R1437" i="6"/>
  <c r="R1449" i="6"/>
  <c r="R1463" i="6"/>
  <c r="R1476" i="6"/>
  <c r="R1488" i="6"/>
  <c r="R1501" i="6"/>
  <c r="R1513" i="6"/>
  <c r="R1527" i="6"/>
  <c r="R1540" i="6"/>
  <c r="R1551" i="6"/>
  <c r="R1561" i="6"/>
  <c r="R1572" i="6"/>
  <c r="R1581" i="6"/>
  <c r="R1590" i="6"/>
  <c r="R1599" i="6"/>
  <c r="R1608" i="6"/>
  <c r="R1616" i="6"/>
  <c r="R1624" i="6"/>
  <c r="R1632" i="6"/>
  <c r="R1640" i="6"/>
  <c r="R1648" i="6"/>
  <c r="R596" i="6"/>
  <c r="R866" i="6"/>
  <c r="R978" i="6"/>
  <c r="R1080" i="6"/>
  <c r="R1152" i="6"/>
  <c r="R1175" i="6"/>
  <c r="R1201" i="6"/>
  <c r="R1225" i="6"/>
  <c r="R1248" i="6"/>
  <c r="R1271" i="6"/>
  <c r="R1292" i="6"/>
  <c r="R1312" i="6"/>
  <c r="R1335" i="6"/>
  <c r="R1356" i="6"/>
  <c r="R1376" i="6"/>
  <c r="R1399" i="6"/>
  <c r="R1420" i="6"/>
  <c r="R1439" i="6"/>
  <c r="R1452" i="6"/>
  <c r="R1464" i="6"/>
  <c r="R1477" i="6"/>
  <c r="R1489" i="6"/>
  <c r="R1503" i="6"/>
  <c r="R1516" i="6"/>
  <c r="R1528" i="6"/>
  <c r="R1541" i="6"/>
  <c r="R1552" i="6"/>
  <c r="R1562" i="6"/>
  <c r="R1573" i="6"/>
  <c r="R1582" i="6"/>
  <c r="R1591" i="6"/>
  <c r="R1600" i="6"/>
  <c r="R1609" i="6"/>
  <c r="R1617" i="6"/>
  <c r="R1625" i="6"/>
  <c r="R1633" i="6"/>
  <c r="R1641" i="6"/>
  <c r="R1649" i="6"/>
  <c r="R1657" i="6"/>
  <c r="R1665" i="6"/>
  <c r="R1673" i="6"/>
  <c r="R1681" i="6"/>
  <c r="R1689" i="6"/>
  <c r="R1697" i="6"/>
  <c r="R1705" i="6"/>
  <c r="R1713" i="6"/>
  <c r="R1721" i="6"/>
  <c r="R1729" i="6"/>
  <c r="R1737" i="6"/>
  <c r="R1745" i="6"/>
  <c r="R1753" i="6"/>
  <c r="R1761" i="6"/>
  <c r="R1769" i="6"/>
  <c r="R1777" i="6"/>
  <c r="R1785" i="6"/>
  <c r="R1793" i="6"/>
  <c r="R1801" i="6"/>
  <c r="R1809" i="6"/>
  <c r="R1817" i="6"/>
  <c r="R1825" i="6"/>
  <c r="R1833" i="6"/>
  <c r="R1841" i="6"/>
  <c r="R1849" i="6"/>
  <c r="R1857" i="6"/>
  <c r="R1865" i="6"/>
  <c r="R1873" i="6"/>
  <c r="R1881" i="6"/>
  <c r="R1889" i="6"/>
  <c r="R1897" i="6"/>
  <c r="R1905" i="6"/>
  <c r="R1913" i="6"/>
  <c r="R1921" i="6"/>
  <c r="R1929" i="6"/>
  <c r="R1937" i="6"/>
  <c r="R1945" i="6"/>
  <c r="R1953" i="6"/>
  <c r="R1961" i="6"/>
  <c r="R1969" i="6"/>
  <c r="R1977" i="6"/>
  <c r="R1985" i="6"/>
  <c r="R1993" i="6"/>
  <c r="R2001" i="6"/>
  <c r="R2009" i="6"/>
  <c r="R2017" i="6"/>
  <c r="R2025" i="6"/>
  <c r="R657" i="6"/>
  <c r="R882" i="6"/>
  <c r="R991" i="6"/>
  <c r="R1093" i="6"/>
  <c r="R1155" i="6"/>
  <c r="R1179" i="6"/>
  <c r="R1202" i="6"/>
  <c r="R1229" i="6"/>
  <c r="R1252" i="6"/>
  <c r="R1272" i="6"/>
  <c r="R1295" i="6"/>
  <c r="R1316" i="6"/>
  <c r="R1336" i="6"/>
  <c r="R1359" i="6"/>
  <c r="R1380" i="6"/>
  <c r="R1400" i="6"/>
  <c r="R1423" i="6"/>
  <c r="R1440" i="6"/>
  <c r="R1453" i="6"/>
  <c r="R1465" i="6"/>
  <c r="R1479" i="6"/>
  <c r="R1492" i="6"/>
  <c r="R1504" i="6"/>
  <c r="R1517" i="6"/>
  <c r="R1529" i="6"/>
  <c r="R1543" i="6"/>
  <c r="R1553" i="6"/>
  <c r="R1564" i="6"/>
  <c r="R1574" i="6"/>
  <c r="R1583" i="6"/>
  <c r="R1592" i="6"/>
  <c r="R1601" i="6"/>
  <c r="R1610" i="6"/>
  <c r="R1618" i="6"/>
  <c r="R1626" i="6"/>
  <c r="R1634" i="6"/>
  <c r="R1642" i="6"/>
  <c r="R1650" i="6"/>
  <c r="R1658" i="6"/>
  <c r="R1666" i="6"/>
  <c r="R1674" i="6"/>
  <c r="R1682" i="6"/>
  <c r="R1690" i="6"/>
  <c r="R1698" i="6"/>
  <c r="R1706" i="6"/>
  <c r="R1714" i="6"/>
  <c r="R1722" i="6"/>
  <c r="R1730" i="6"/>
  <c r="R1738" i="6"/>
  <c r="R1746" i="6"/>
  <c r="R1754" i="6"/>
  <c r="R1762" i="6"/>
  <c r="R1770" i="6"/>
  <c r="R1778" i="6"/>
  <c r="R1786" i="6"/>
  <c r="R1794" i="6"/>
  <c r="R1802" i="6"/>
  <c r="R1810" i="6"/>
  <c r="R1818" i="6"/>
  <c r="R1826" i="6"/>
  <c r="R1834" i="6"/>
  <c r="R1842" i="6"/>
  <c r="R1850" i="6"/>
  <c r="R1858" i="6"/>
  <c r="R1866" i="6"/>
  <c r="R1874" i="6"/>
  <c r="R1882" i="6"/>
  <c r="R1890" i="6"/>
  <c r="R1898" i="6"/>
  <c r="R1906" i="6"/>
  <c r="R1914" i="6"/>
  <c r="R1922" i="6"/>
  <c r="R1930" i="6"/>
  <c r="R1938" i="6"/>
  <c r="R1946" i="6"/>
  <c r="R1954" i="6"/>
  <c r="R1962" i="6"/>
  <c r="R1970" i="6"/>
  <c r="R1978" i="6"/>
  <c r="R1986" i="6"/>
  <c r="R1994" i="6"/>
  <c r="R2002" i="6"/>
  <c r="R2010" i="6"/>
  <c r="R2018" i="6"/>
  <c r="R2026" i="6"/>
  <c r="R698" i="6"/>
  <c r="R898" i="6"/>
  <c r="R1003" i="6"/>
  <c r="R1106" i="6"/>
  <c r="R1157" i="6"/>
  <c r="R1183" i="6"/>
  <c r="R1207" i="6"/>
  <c r="R1230" i="6"/>
  <c r="R1255" i="6"/>
  <c r="R1276" i="6"/>
  <c r="R1296" i="6"/>
  <c r="R1319" i="6"/>
  <c r="R1340" i="6"/>
  <c r="R1360" i="6"/>
  <c r="R1383" i="6"/>
  <c r="R1404" i="6"/>
  <c r="R1424" i="6"/>
  <c r="R730" i="6"/>
  <c r="R1256" i="6"/>
  <c r="R1428" i="6"/>
  <c r="R1481" i="6"/>
  <c r="R1533" i="6"/>
  <c r="R1576" i="6"/>
  <c r="R1612" i="6"/>
  <c r="R1644" i="6"/>
  <c r="R1661" i="6"/>
  <c r="R1677" i="6"/>
  <c r="R1693" i="6"/>
  <c r="R1709" i="6"/>
  <c r="R1725" i="6"/>
  <c r="R1741" i="6"/>
  <c r="R1757" i="6"/>
  <c r="R1773" i="6"/>
  <c r="R1789" i="6"/>
  <c r="R1805" i="6"/>
  <c r="R1821" i="6"/>
  <c r="R1837" i="6"/>
  <c r="R1853" i="6"/>
  <c r="R1869" i="6"/>
  <c r="R1885" i="6"/>
  <c r="R1901" i="6"/>
  <c r="R1917" i="6"/>
  <c r="R1933" i="6"/>
  <c r="R1949" i="6"/>
  <c r="R1965" i="6"/>
  <c r="R1981" i="6"/>
  <c r="R1997" i="6"/>
  <c r="R2013" i="6"/>
  <c r="R2029" i="6"/>
  <c r="R2041" i="6"/>
  <c r="R2051" i="6"/>
  <c r="R2061" i="6"/>
  <c r="R2073" i="6"/>
  <c r="R2083" i="6"/>
  <c r="R2093" i="6"/>
  <c r="R2105" i="6"/>
  <c r="R2115" i="6"/>
  <c r="R2125" i="6"/>
  <c r="R2134" i="6"/>
  <c r="R2144" i="6"/>
  <c r="R2152" i="6"/>
  <c r="R2160" i="6"/>
  <c r="R2168" i="6"/>
  <c r="R2176" i="6"/>
  <c r="R2184" i="6"/>
  <c r="R2192" i="6"/>
  <c r="R2200" i="6"/>
  <c r="R2208" i="6"/>
  <c r="R2216" i="6"/>
  <c r="R2224" i="6"/>
  <c r="R2232" i="6"/>
  <c r="R2240" i="6"/>
  <c r="R2248" i="6"/>
  <c r="R2256" i="6"/>
  <c r="R2264" i="6"/>
  <c r="R2272" i="6"/>
  <c r="R2280" i="6"/>
  <c r="R2288" i="6"/>
  <c r="R2296" i="6"/>
  <c r="R2304" i="6"/>
  <c r="R2312" i="6"/>
  <c r="R2320" i="6"/>
  <c r="R2328" i="6"/>
  <c r="R2336" i="6"/>
  <c r="R2344" i="6"/>
  <c r="R2352" i="6"/>
  <c r="R2360" i="6"/>
  <c r="R2368" i="6"/>
  <c r="R2376" i="6"/>
  <c r="R2384" i="6"/>
  <c r="R2392" i="6"/>
  <c r="R2400" i="6"/>
  <c r="R2408" i="6"/>
  <c r="R2416" i="6"/>
  <c r="R2424" i="6"/>
  <c r="R2432" i="6"/>
  <c r="R2440" i="6"/>
  <c r="R2448" i="6"/>
  <c r="R2456" i="6"/>
  <c r="R2464" i="6"/>
  <c r="R2472" i="6"/>
  <c r="R2480" i="6"/>
  <c r="R914" i="6"/>
  <c r="R1279" i="6"/>
  <c r="R1441" i="6"/>
  <c r="R1493" i="6"/>
  <c r="R1544" i="6"/>
  <c r="R1584" i="6"/>
  <c r="R1619" i="6"/>
  <c r="R1645" i="6"/>
  <c r="R1664" i="6"/>
  <c r="R1680" i="6"/>
  <c r="R1696" i="6"/>
  <c r="R1712" i="6"/>
  <c r="R1728" i="6"/>
  <c r="R1744" i="6"/>
  <c r="R1760" i="6"/>
  <c r="R1776" i="6"/>
  <c r="R1792" i="6"/>
  <c r="R1808" i="6"/>
  <c r="R1824" i="6"/>
  <c r="R1840" i="6"/>
  <c r="R1856" i="6"/>
  <c r="R1872" i="6"/>
  <c r="R1888" i="6"/>
  <c r="R1904" i="6"/>
  <c r="R1920" i="6"/>
  <c r="R1936" i="6"/>
  <c r="R1952" i="6"/>
  <c r="R1968" i="6"/>
  <c r="R1984" i="6"/>
  <c r="R2000" i="6"/>
  <c r="R2016" i="6"/>
  <c r="R2032" i="6"/>
  <c r="R2042" i="6"/>
  <c r="R2052" i="6"/>
  <c r="R2064" i="6"/>
  <c r="R2074" i="6"/>
  <c r="R2084" i="6"/>
  <c r="R2096" i="6"/>
  <c r="R2106" i="6"/>
  <c r="R2116" i="6"/>
  <c r="R2126" i="6"/>
  <c r="R2136" i="6"/>
  <c r="R2145" i="6"/>
  <c r="R2153" i="6"/>
  <c r="R2161" i="6"/>
  <c r="R2169" i="6"/>
  <c r="R1016" i="6"/>
  <c r="R1300" i="6"/>
  <c r="R1444" i="6"/>
  <c r="R1495" i="6"/>
  <c r="R1545" i="6"/>
  <c r="R1585" i="6"/>
  <c r="R1620" i="6"/>
  <c r="R1651" i="6"/>
  <c r="R1667" i="6"/>
  <c r="R1683" i="6"/>
  <c r="R1699" i="6"/>
  <c r="R1715" i="6"/>
  <c r="R1731" i="6"/>
  <c r="R1747" i="6"/>
  <c r="R1763" i="6"/>
  <c r="R1779" i="6"/>
  <c r="R1795" i="6"/>
  <c r="R1811" i="6"/>
  <c r="R1827" i="6"/>
  <c r="R1843" i="6"/>
  <c r="R1859" i="6"/>
  <c r="R1875" i="6"/>
  <c r="R1891" i="6"/>
  <c r="R1907" i="6"/>
  <c r="R1923" i="6"/>
  <c r="R1939" i="6"/>
  <c r="R1955" i="6"/>
  <c r="R1971" i="6"/>
  <c r="R1987" i="6"/>
  <c r="R2003" i="6"/>
  <c r="R2019" i="6"/>
  <c r="R2033" i="6"/>
  <c r="R2043" i="6"/>
  <c r="R2053" i="6"/>
  <c r="R2065" i="6"/>
  <c r="R2075" i="6"/>
  <c r="R2085" i="6"/>
  <c r="R2097" i="6"/>
  <c r="R2107" i="6"/>
  <c r="R2117" i="6"/>
  <c r="R2128" i="6"/>
  <c r="R2137" i="6"/>
  <c r="R2146" i="6"/>
  <c r="R2154" i="6"/>
  <c r="R2162" i="6"/>
  <c r="R2170" i="6"/>
  <c r="R2178" i="6"/>
  <c r="R2186" i="6"/>
  <c r="R2194" i="6"/>
  <c r="R2202" i="6"/>
  <c r="R2210" i="6"/>
  <c r="R2218" i="6"/>
  <c r="R2226" i="6"/>
  <c r="R2234" i="6"/>
  <c r="R2242" i="6"/>
  <c r="R2250" i="6"/>
  <c r="R2258" i="6"/>
  <c r="R2266" i="6"/>
  <c r="R2274" i="6"/>
  <c r="R2282" i="6"/>
  <c r="R2290" i="6"/>
  <c r="R2298" i="6"/>
  <c r="R2306" i="6"/>
  <c r="R2314" i="6"/>
  <c r="R2322" i="6"/>
  <c r="R2330" i="6"/>
  <c r="R2338" i="6"/>
  <c r="R2346" i="6"/>
  <c r="R2354" i="6"/>
  <c r="R2362" i="6"/>
  <c r="R2370" i="6"/>
  <c r="R2378" i="6"/>
  <c r="R2386" i="6"/>
  <c r="R2394" i="6"/>
  <c r="R2402" i="6"/>
  <c r="R2410" i="6"/>
  <c r="R2418" i="6"/>
  <c r="R2426" i="6"/>
  <c r="R2434" i="6"/>
  <c r="R2442" i="6"/>
  <c r="R2450" i="6"/>
  <c r="R2458" i="6"/>
  <c r="R2466" i="6"/>
  <c r="R1119" i="6"/>
  <c r="R1320" i="6"/>
  <c r="R1455" i="6"/>
  <c r="R1505" i="6"/>
  <c r="R1554" i="6"/>
  <c r="R1593" i="6"/>
  <c r="R1627" i="6"/>
  <c r="R1652" i="6"/>
  <c r="R1668" i="6"/>
  <c r="R1684" i="6"/>
  <c r="R1700" i="6"/>
  <c r="R1716" i="6"/>
  <c r="R1732" i="6"/>
  <c r="R1748" i="6"/>
  <c r="R1764" i="6"/>
  <c r="R1780" i="6"/>
  <c r="R1796" i="6"/>
  <c r="R1812" i="6"/>
  <c r="R1828" i="6"/>
  <c r="R1844" i="6"/>
  <c r="R1860" i="6"/>
  <c r="R1876" i="6"/>
  <c r="R1892" i="6"/>
  <c r="R1908" i="6"/>
  <c r="R1924" i="6"/>
  <c r="R1940" i="6"/>
  <c r="R1956" i="6"/>
  <c r="R1972" i="6"/>
  <c r="R1988" i="6"/>
  <c r="R2004" i="6"/>
  <c r="R2020" i="6"/>
  <c r="R2034" i="6"/>
  <c r="R2044" i="6"/>
  <c r="R2056" i="6"/>
  <c r="R2066" i="6"/>
  <c r="R2076" i="6"/>
  <c r="R2088" i="6"/>
  <c r="R2098" i="6"/>
  <c r="R2108" i="6"/>
  <c r="R2120" i="6"/>
  <c r="R2129" i="6"/>
  <c r="R2138" i="6"/>
  <c r="R2147" i="6"/>
  <c r="R2155" i="6"/>
  <c r="R2163" i="6"/>
  <c r="R2171" i="6"/>
  <c r="R2179" i="6"/>
  <c r="R2187" i="6"/>
  <c r="R2195" i="6"/>
  <c r="R2203" i="6"/>
  <c r="R2211" i="6"/>
  <c r="R2219" i="6"/>
  <c r="R2227" i="6"/>
  <c r="R2235" i="6"/>
  <c r="R2243" i="6"/>
  <c r="R2251" i="6"/>
  <c r="R2259" i="6"/>
  <c r="R2267" i="6"/>
  <c r="R2275" i="6"/>
  <c r="R2283" i="6"/>
  <c r="R2291" i="6"/>
  <c r="R2299" i="6"/>
  <c r="R2307" i="6"/>
  <c r="R2315" i="6"/>
  <c r="R2323" i="6"/>
  <c r="R2331" i="6"/>
  <c r="R2339" i="6"/>
  <c r="R2347" i="6"/>
  <c r="R2355" i="6"/>
  <c r="R2363" i="6"/>
  <c r="R2371" i="6"/>
  <c r="R2379" i="6"/>
  <c r="R2387" i="6"/>
  <c r="R2395" i="6"/>
  <c r="R2403" i="6"/>
  <c r="R2411" i="6"/>
  <c r="R2419" i="6"/>
  <c r="R2427" i="6"/>
  <c r="R2435" i="6"/>
  <c r="R2443" i="6"/>
  <c r="R2451" i="6"/>
  <c r="R2459" i="6"/>
  <c r="R2467" i="6"/>
  <c r="R2475" i="6"/>
  <c r="R2483" i="6"/>
  <c r="R2491" i="6"/>
  <c r="R2499" i="6"/>
  <c r="R2276" i="6"/>
  <c r="R2308" i="6"/>
  <c r="R2324" i="6"/>
  <c r="R2340" i="6"/>
  <c r="R2356" i="6"/>
  <c r="R2372" i="6"/>
  <c r="R2388" i="6"/>
  <c r="R2404" i="6"/>
  <c r="R2420" i="6"/>
  <c r="R2436" i="6"/>
  <c r="R2452" i="6"/>
  <c r="R2468" i="6"/>
  <c r="R2484" i="6"/>
  <c r="R2500" i="6"/>
  <c r="R1772" i="6"/>
  <c r="R1852" i="6"/>
  <c r="R1900" i="6"/>
  <c r="R1948" i="6"/>
  <c r="R1161" i="6"/>
  <c r="R1343" i="6"/>
  <c r="R1456" i="6"/>
  <c r="R1508" i="6"/>
  <c r="R1556" i="6"/>
  <c r="R1594" i="6"/>
  <c r="R1628" i="6"/>
  <c r="R1653" i="6"/>
  <c r="R1669" i="6"/>
  <c r="R1685" i="6"/>
  <c r="R1701" i="6"/>
  <c r="R1717" i="6"/>
  <c r="R1733" i="6"/>
  <c r="R1749" i="6"/>
  <c r="R1765" i="6"/>
  <c r="R1781" i="6"/>
  <c r="R1797" i="6"/>
  <c r="R1813" i="6"/>
  <c r="R1829" i="6"/>
  <c r="R1845" i="6"/>
  <c r="R1861" i="6"/>
  <c r="R1877" i="6"/>
  <c r="R1893" i="6"/>
  <c r="R1909" i="6"/>
  <c r="R1925" i="6"/>
  <c r="R1941" i="6"/>
  <c r="R1957" i="6"/>
  <c r="R1973" i="6"/>
  <c r="R1989" i="6"/>
  <c r="R2005" i="6"/>
  <c r="R2021" i="6"/>
  <c r="R2035" i="6"/>
  <c r="R2045" i="6"/>
  <c r="R2057" i="6"/>
  <c r="R2067" i="6"/>
  <c r="R2077" i="6"/>
  <c r="R2089" i="6"/>
  <c r="R2099" i="6"/>
  <c r="R2109" i="6"/>
  <c r="R2121" i="6"/>
  <c r="R2130" i="6"/>
  <c r="R2139" i="6"/>
  <c r="R2148" i="6"/>
  <c r="R2156" i="6"/>
  <c r="R2164" i="6"/>
  <c r="R2172" i="6"/>
  <c r="R2180" i="6"/>
  <c r="R2188" i="6"/>
  <c r="R2196" i="6"/>
  <c r="R2204" i="6"/>
  <c r="R2212" i="6"/>
  <c r="R2220" i="6"/>
  <c r="R2228" i="6"/>
  <c r="R2236" i="6"/>
  <c r="R2244" i="6"/>
  <c r="R2252" i="6"/>
  <c r="R2260" i="6"/>
  <c r="R2268" i="6"/>
  <c r="R2284" i="6"/>
  <c r="R2292" i="6"/>
  <c r="R2300" i="6"/>
  <c r="R2316" i="6"/>
  <c r="R2332" i="6"/>
  <c r="R2348" i="6"/>
  <c r="R2364" i="6"/>
  <c r="R2380" i="6"/>
  <c r="R2396" i="6"/>
  <c r="R2412" i="6"/>
  <c r="R2428" i="6"/>
  <c r="R2444" i="6"/>
  <c r="R2460" i="6"/>
  <c r="R2476" i="6"/>
  <c r="R2492" i="6"/>
  <c r="R1184" i="6"/>
  <c r="R1364" i="6"/>
  <c r="R1468" i="6"/>
  <c r="R1519" i="6"/>
  <c r="R1565" i="6"/>
  <c r="R1602" i="6"/>
  <c r="R1635" i="6"/>
  <c r="R1656" i="6"/>
  <c r="R1672" i="6"/>
  <c r="R1688" i="6"/>
  <c r="R1704" i="6"/>
  <c r="R1720" i="6"/>
  <c r="R1736" i="6"/>
  <c r="R1752" i="6"/>
  <c r="R1768" i="6"/>
  <c r="R1784" i="6"/>
  <c r="R1800" i="6"/>
  <c r="R1816" i="6"/>
  <c r="R1832" i="6"/>
  <c r="R1848" i="6"/>
  <c r="R1864" i="6"/>
  <c r="R1880" i="6"/>
  <c r="R1896" i="6"/>
  <c r="R1912" i="6"/>
  <c r="R1928" i="6"/>
  <c r="R1944" i="6"/>
  <c r="R1960" i="6"/>
  <c r="R1976" i="6"/>
  <c r="R1992" i="6"/>
  <c r="R2008" i="6"/>
  <c r="R2024" i="6"/>
  <c r="R2036" i="6"/>
  <c r="R2048" i="6"/>
  <c r="R2058" i="6"/>
  <c r="R2068" i="6"/>
  <c r="R2080" i="6"/>
  <c r="R2090" i="6"/>
  <c r="R2100" i="6"/>
  <c r="R2112" i="6"/>
  <c r="R2122" i="6"/>
  <c r="R2131" i="6"/>
  <c r="R2140" i="6"/>
  <c r="R2149" i="6"/>
  <c r="R2157" i="6"/>
  <c r="R2165" i="6"/>
  <c r="R2173" i="6"/>
  <c r="R2181" i="6"/>
  <c r="R2189" i="6"/>
  <c r="R2197" i="6"/>
  <c r="R2205" i="6"/>
  <c r="R2213" i="6"/>
  <c r="R2221" i="6"/>
  <c r="R2229" i="6"/>
  <c r="R2237" i="6"/>
  <c r="R2245" i="6"/>
  <c r="R2253" i="6"/>
  <c r="R2261" i="6"/>
  <c r="R2269" i="6"/>
  <c r="R2277" i="6"/>
  <c r="R2285" i="6"/>
  <c r="R2293" i="6"/>
  <c r="R2301" i="6"/>
  <c r="R2309" i="6"/>
  <c r="R2317" i="6"/>
  <c r="R2325" i="6"/>
  <c r="R2333" i="6"/>
  <c r="R2341" i="6"/>
  <c r="R2349" i="6"/>
  <c r="R2357" i="6"/>
  <c r="R2365" i="6"/>
  <c r="R2373" i="6"/>
  <c r="R2381" i="6"/>
  <c r="R2389" i="6"/>
  <c r="R2397" i="6"/>
  <c r="R2405" i="6"/>
  <c r="R2413" i="6"/>
  <c r="R2421" i="6"/>
  <c r="R2429" i="6"/>
  <c r="R2437" i="6"/>
  <c r="R2445" i="6"/>
  <c r="R2453" i="6"/>
  <c r="R2461" i="6"/>
  <c r="R2469" i="6"/>
  <c r="R2477" i="6"/>
  <c r="R2485" i="6"/>
  <c r="R2493" i="6"/>
  <c r="R1724" i="6"/>
  <c r="R1868" i="6"/>
  <c r="R1916" i="6"/>
  <c r="R1210" i="6"/>
  <c r="R1384" i="6"/>
  <c r="R1469" i="6"/>
  <c r="R1520" i="6"/>
  <c r="R1567" i="6"/>
  <c r="R1604" i="6"/>
  <c r="R1636" i="6"/>
  <c r="R1659" i="6"/>
  <c r="R1675" i="6"/>
  <c r="R1691" i="6"/>
  <c r="R1707" i="6"/>
  <c r="R1723" i="6"/>
  <c r="R1739" i="6"/>
  <c r="R1755" i="6"/>
  <c r="R1771" i="6"/>
  <c r="R1787" i="6"/>
  <c r="R1803" i="6"/>
  <c r="R1819" i="6"/>
  <c r="R1835" i="6"/>
  <c r="R1851" i="6"/>
  <c r="R1867" i="6"/>
  <c r="R1883" i="6"/>
  <c r="R1899" i="6"/>
  <c r="R1915" i="6"/>
  <c r="R1931" i="6"/>
  <c r="R1947" i="6"/>
  <c r="R1963" i="6"/>
  <c r="R1979" i="6"/>
  <c r="R1995" i="6"/>
  <c r="R2011" i="6"/>
  <c r="R2027" i="6"/>
  <c r="R2037" i="6"/>
  <c r="R2049" i="6"/>
  <c r="R2059" i="6"/>
  <c r="R2069" i="6"/>
  <c r="R2081" i="6"/>
  <c r="R2091" i="6"/>
  <c r="R2101" i="6"/>
  <c r="R2113" i="6"/>
  <c r="R2123" i="6"/>
  <c r="R2132" i="6"/>
  <c r="R2141" i="6"/>
  <c r="R2150" i="6"/>
  <c r="R2158" i="6"/>
  <c r="R2166" i="6"/>
  <c r="R2174" i="6"/>
  <c r="R2182" i="6"/>
  <c r="R2190" i="6"/>
  <c r="R2198" i="6"/>
  <c r="R2206" i="6"/>
  <c r="R2214" i="6"/>
  <c r="R2222" i="6"/>
  <c r="R2230" i="6"/>
  <c r="R2238" i="6"/>
  <c r="R2246" i="6"/>
  <c r="R2254" i="6"/>
  <c r="R2262" i="6"/>
  <c r="R2270" i="6"/>
  <c r="R2278" i="6"/>
  <c r="R2286" i="6"/>
  <c r="R2294" i="6"/>
  <c r="R2302" i="6"/>
  <c r="R2310" i="6"/>
  <c r="R2318" i="6"/>
  <c r="R2326" i="6"/>
  <c r="R2334" i="6"/>
  <c r="R2342" i="6"/>
  <c r="R2350" i="6"/>
  <c r="R2358" i="6"/>
  <c r="R2366" i="6"/>
  <c r="R2374" i="6"/>
  <c r="R2382" i="6"/>
  <c r="R2390" i="6"/>
  <c r="R2398" i="6"/>
  <c r="R2406" i="6"/>
  <c r="R2414" i="6"/>
  <c r="R2422" i="6"/>
  <c r="R2430" i="6"/>
  <c r="R2438" i="6"/>
  <c r="R2446" i="6"/>
  <c r="R2454" i="6"/>
  <c r="R2462" i="6"/>
  <c r="R2470" i="6"/>
  <c r="R2478" i="6"/>
  <c r="R2486" i="6"/>
  <c r="R2494" i="6"/>
  <c r="R1234" i="6"/>
  <c r="R1407" i="6"/>
  <c r="R1480" i="6"/>
  <c r="R1532" i="6"/>
  <c r="R1575" i="6"/>
  <c r="R1611" i="6"/>
  <c r="R1643" i="6"/>
  <c r="R1660" i="6"/>
  <c r="R1676" i="6"/>
  <c r="R1692" i="6"/>
  <c r="R1708" i="6"/>
  <c r="R1740" i="6"/>
  <c r="R1756" i="6"/>
  <c r="R1788" i="6"/>
  <c r="R1804" i="6"/>
  <c r="R1820" i="6"/>
  <c r="R1836" i="6"/>
  <c r="R1884" i="6"/>
  <c r="R1932" i="6"/>
  <c r="R1980" i="6"/>
  <c r="R2082" i="6"/>
  <c r="R2159" i="6"/>
  <c r="R2199" i="6"/>
  <c r="R2231" i="6"/>
  <c r="R2263" i="6"/>
  <c r="R2295" i="6"/>
  <c r="R2327" i="6"/>
  <c r="R2359" i="6"/>
  <c r="R2391" i="6"/>
  <c r="R2423" i="6"/>
  <c r="R2455" i="6"/>
  <c r="R2481" i="6"/>
  <c r="R2497" i="6"/>
  <c r="R2457" i="6"/>
  <c r="R2498" i="6"/>
  <c r="R1996" i="6"/>
  <c r="R2092" i="6"/>
  <c r="R2167" i="6"/>
  <c r="R2201" i="6"/>
  <c r="R2233" i="6"/>
  <c r="R2265" i="6"/>
  <c r="R2297" i="6"/>
  <c r="R2329" i="6"/>
  <c r="R2361" i="6"/>
  <c r="R2393" i="6"/>
  <c r="R2425" i="6"/>
  <c r="R2482" i="6"/>
  <c r="R2012" i="6"/>
  <c r="R2104" i="6"/>
  <c r="R2175" i="6"/>
  <c r="R2207" i="6"/>
  <c r="R2239" i="6"/>
  <c r="R2271" i="6"/>
  <c r="R2303" i="6"/>
  <c r="R2335" i="6"/>
  <c r="R2367" i="6"/>
  <c r="R2399" i="6"/>
  <c r="R2431" i="6"/>
  <c r="R2463" i="6"/>
  <c r="R2487" i="6"/>
  <c r="R2151" i="6"/>
  <c r="R2289" i="6"/>
  <c r="R2417" i="6"/>
  <c r="R2028" i="6"/>
  <c r="R2114" i="6"/>
  <c r="R2177" i="6"/>
  <c r="R2209" i="6"/>
  <c r="R2241" i="6"/>
  <c r="R2273" i="6"/>
  <c r="R2305" i="6"/>
  <c r="R2337" i="6"/>
  <c r="R2369" i="6"/>
  <c r="R2401" i="6"/>
  <c r="R2433" i="6"/>
  <c r="R2465" i="6"/>
  <c r="R2488" i="6"/>
  <c r="R2471" i="6"/>
  <c r="R2060" i="6"/>
  <c r="R2223" i="6"/>
  <c r="R2255" i="6"/>
  <c r="R2319" i="6"/>
  <c r="R2415" i="6"/>
  <c r="R2495" i="6"/>
  <c r="R1964" i="6"/>
  <c r="R2225" i="6"/>
  <c r="R2353" i="6"/>
  <c r="R2449" i="6"/>
  <c r="R2040" i="6"/>
  <c r="R2124" i="6"/>
  <c r="R2183" i="6"/>
  <c r="R2215" i="6"/>
  <c r="R2247" i="6"/>
  <c r="R2279" i="6"/>
  <c r="R2311" i="6"/>
  <c r="R2343" i="6"/>
  <c r="R2375" i="6"/>
  <c r="R2407" i="6"/>
  <c r="R2439" i="6"/>
  <c r="R2489" i="6"/>
  <c r="R2191" i="6"/>
  <c r="R2383" i="6"/>
  <c r="R2474" i="6"/>
  <c r="R2072" i="6"/>
  <c r="R2257" i="6"/>
  <c r="R2385" i="6"/>
  <c r="R2496" i="6"/>
  <c r="R2050" i="6"/>
  <c r="R2133" i="6"/>
  <c r="R2185" i="6"/>
  <c r="R2217" i="6"/>
  <c r="R2249" i="6"/>
  <c r="R2281" i="6"/>
  <c r="R2313" i="6"/>
  <c r="R2345" i="6"/>
  <c r="R2377" i="6"/>
  <c r="R2409" i="6"/>
  <c r="R2441" i="6"/>
  <c r="R2473" i="6"/>
  <c r="R2490" i="6"/>
  <c r="R2142" i="6"/>
  <c r="R2287" i="6"/>
  <c r="R2351" i="6"/>
  <c r="R2447" i="6"/>
  <c r="R2193" i="6"/>
  <c r="R2321" i="6"/>
  <c r="R2479" i="6"/>
  <c r="Q4" i="6"/>
  <c r="Q5" i="6"/>
  <c r="Q13" i="6"/>
  <c r="Q21" i="6"/>
  <c r="Q29" i="6"/>
  <c r="Q37" i="6"/>
  <c r="Q45" i="6"/>
  <c r="Q53" i="6"/>
  <c r="Q61" i="6"/>
  <c r="Q69" i="6"/>
  <c r="Q77" i="6"/>
  <c r="Q85" i="6"/>
  <c r="Q93" i="6"/>
  <c r="Q101" i="6"/>
  <c r="Q109" i="6"/>
  <c r="Q117" i="6"/>
  <c r="Q125" i="6"/>
  <c r="Q133" i="6"/>
  <c r="Q141" i="6"/>
  <c r="Q149" i="6"/>
  <c r="Q157" i="6"/>
  <c r="Q165" i="6"/>
  <c r="Q173" i="6"/>
  <c r="Q181" i="6"/>
  <c r="Q189" i="6"/>
  <c r="Q197" i="6"/>
  <c r="Q205" i="6"/>
  <c r="Q213" i="6"/>
  <c r="Q221" i="6"/>
  <c r="Q229" i="6"/>
  <c r="Q237" i="6"/>
  <c r="Q245" i="6"/>
  <c r="Q253" i="6"/>
  <c r="Q261" i="6"/>
  <c r="Q269" i="6"/>
  <c r="Q277" i="6"/>
  <c r="Q285" i="6"/>
  <c r="Q293" i="6"/>
  <c r="Q301" i="6"/>
  <c r="Q309" i="6"/>
  <c r="Q317" i="6"/>
  <c r="Q325" i="6"/>
  <c r="Q333" i="6"/>
  <c r="Q341" i="6"/>
  <c r="Q349" i="6"/>
  <c r="Q357" i="6"/>
  <c r="Q365" i="6"/>
  <c r="Q373" i="6"/>
  <c r="Q381" i="6"/>
  <c r="Q389" i="6"/>
  <c r="Q397" i="6"/>
  <c r="Q405" i="6"/>
  <c r="Q413" i="6"/>
  <c r="Q421" i="6"/>
  <c r="Q429" i="6"/>
  <c r="Q437" i="6"/>
  <c r="Q445" i="6"/>
  <c r="Q453" i="6"/>
  <c r="Q461" i="6"/>
  <c r="Q469" i="6"/>
  <c r="Q477" i="6"/>
  <c r="Q485" i="6"/>
  <c r="Q493" i="6"/>
  <c r="Q501" i="6"/>
  <c r="Q509" i="6"/>
  <c r="Q517" i="6"/>
  <c r="Q525" i="6"/>
  <c r="Q533" i="6"/>
  <c r="Q541" i="6"/>
  <c r="Q549" i="6"/>
  <c r="Q557" i="6"/>
  <c r="Q565" i="6"/>
  <c r="Q573" i="6"/>
  <c r="Q581" i="6"/>
  <c r="Q589" i="6"/>
  <c r="Q597" i="6"/>
  <c r="Q605" i="6"/>
  <c r="Q613" i="6"/>
  <c r="Q621" i="6"/>
  <c r="Q629" i="6"/>
  <c r="Q637" i="6"/>
  <c r="Q6" i="6"/>
  <c r="Q14" i="6"/>
  <c r="Q22" i="6"/>
  <c r="Q30" i="6"/>
  <c r="Q38" i="6"/>
  <c r="Q46" i="6"/>
  <c r="Q54" i="6"/>
  <c r="Q62" i="6"/>
  <c r="Q70" i="6"/>
  <c r="Q78" i="6"/>
  <c r="Q86" i="6"/>
  <c r="Q94" i="6"/>
  <c r="Q102" i="6"/>
  <c r="Q110" i="6"/>
  <c r="Q118" i="6"/>
  <c r="Q126" i="6"/>
  <c r="Q134" i="6"/>
  <c r="Q142" i="6"/>
  <c r="Q150" i="6"/>
  <c r="Q158" i="6"/>
  <c r="Q166" i="6"/>
  <c r="Q174" i="6"/>
  <c r="Q182" i="6"/>
  <c r="Q190" i="6"/>
  <c r="Q198" i="6"/>
  <c r="Q206" i="6"/>
  <c r="Q214" i="6"/>
  <c r="Q222" i="6"/>
  <c r="Q230" i="6"/>
  <c r="Q238" i="6"/>
  <c r="Q246" i="6"/>
  <c r="Q254" i="6"/>
  <c r="Q262" i="6"/>
  <c r="Q270" i="6"/>
  <c r="Q278" i="6"/>
  <c r="Q286" i="6"/>
  <c r="Q294" i="6"/>
  <c r="Q302" i="6"/>
  <c r="Q310" i="6"/>
  <c r="Q318" i="6"/>
  <c r="Q326" i="6"/>
  <c r="Q334" i="6"/>
  <c r="Q342" i="6"/>
  <c r="Q7" i="6"/>
  <c r="Q15" i="6"/>
  <c r="Q23" i="6"/>
  <c r="Q31" i="6"/>
  <c r="Q39" i="6"/>
  <c r="Q47" i="6"/>
  <c r="Q55" i="6"/>
  <c r="Q63" i="6"/>
  <c r="Q71" i="6"/>
  <c r="Q79" i="6"/>
  <c r="Q87" i="6"/>
  <c r="Q95" i="6"/>
  <c r="Q103" i="6"/>
  <c r="Q111" i="6"/>
  <c r="Q119" i="6"/>
  <c r="Q127" i="6"/>
  <c r="Q135" i="6"/>
  <c r="Q143" i="6"/>
  <c r="Q151" i="6"/>
  <c r="Q159" i="6"/>
  <c r="Q167" i="6"/>
  <c r="Q175" i="6"/>
  <c r="Q183" i="6"/>
  <c r="Q191" i="6"/>
  <c r="Q199" i="6"/>
  <c r="Q207" i="6"/>
  <c r="Q215" i="6"/>
  <c r="Q223" i="6"/>
  <c r="Q231" i="6"/>
  <c r="Q239" i="6"/>
  <c r="Q247" i="6"/>
  <c r="Q255" i="6"/>
  <c r="Q263" i="6"/>
  <c r="Q271" i="6"/>
  <c r="Q279" i="6"/>
  <c r="Q287" i="6"/>
  <c r="Q295" i="6"/>
  <c r="Q303" i="6"/>
  <c r="Q311" i="6"/>
  <c r="Q319" i="6"/>
  <c r="Q327" i="6"/>
  <c r="Q335" i="6"/>
  <c r="Q343" i="6"/>
  <c r="Q351" i="6"/>
  <c r="Q359" i="6"/>
  <c r="Q367" i="6"/>
  <c r="Q375" i="6"/>
  <c r="Q383" i="6"/>
  <c r="Q391" i="6"/>
  <c r="Q399" i="6"/>
  <c r="Q407" i="6"/>
  <c r="Q415" i="6"/>
  <c r="Q423" i="6"/>
  <c r="Q431" i="6"/>
  <c r="Q439" i="6"/>
  <c r="Q447" i="6"/>
  <c r="Q455" i="6"/>
  <c r="Q463" i="6"/>
  <c r="Q471" i="6"/>
  <c r="Q479" i="6"/>
  <c r="Q487" i="6"/>
  <c r="Q495" i="6"/>
  <c r="Q503" i="6"/>
  <c r="Q511" i="6"/>
  <c r="Q519" i="6"/>
  <c r="Q527" i="6"/>
  <c r="Q535" i="6"/>
  <c r="Q543" i="6"/>
  <c r="Q551" i="6"/>
  <c r="Q559" i="6"/>
  <c r="Q567" i="6"/>
  <c r="Q575" i="6"/>
  <c r="Q583" i="6"/>
  <c r="Q591" i="6"/>
  <c r="Q599" i="6"/>
  <c r="Q607" i="6"/>
  <c r="Q615" i="6"/>
  <c r="Q623" i="6"/>
  <c r="Q631" i="6"/>
  <c r="Q639" i="6"/>
  <c r="Q647" i="6"/>
  <c r="Q655" i="6"/>
  <c r="Q663" i="6"/>
  <c r="Q671" i="6"/>
  <c r="Q679" i="6"/>
  <c r="Q8" i="6"/>
  <c r="Q16" i="6"/>
  <c r="Q24" i="6"/>
  <c r="Q32" i="6"/>
  <c r="Q40" i="6"/>
  <c r="Q48" i="6"/>
  <c r="Q56" i="6"/>
  <c r="Q64" i="6"/>
  <c r="Q72" i="6"/>
  <c r="Q80" i="6"/>
  <c r="Q88" i="6"/>
  <c r="Q96" i="6"/>
  <c r="Q104" i="6"/>
  <c r="Q112" i="6"/>
  <c r="Q120" i="6"/>
  <c r="Q128" i="6"/>
  <c r="Q136" i="6"/>
  <c r="Q144" i="6"/>
  <c r="Q152" i="6"/>
  <c r="Q160" i="6"/>
  <c r="Q168" i="6"/>
  <c r="Q176" i="6"/>
  <c r="Q184" i="6"/>
  <c r="Q192" i="6"/>
  <c r="Q200" i="6"/>
  <c r="Q208" i="6"/>
  <c r="Q216" i="6"/>
  <c r="Q224" i="6"/>
  <c r="Q232" i="6"/>
  <c r="Q240" i="6"/>
  <c r="Q248" i="6"/>
  <c r="Q256" i="6"/>
  <c r="Q264" i="6"/>
  <c r="Q272" i="6"/>
  <c r="Q280" i="6"/>
  <c r="Q288" i="6"/>
  <c r="Q296" i="6"/>
  <c r="Q304" i="6"/>
  <c r="Q312" i="6"/>
  <c r="Q320" i="6"/>
  <c r="Q328" i="6"/>
  <c r="Q336" i="6"/>
  <c r="Q344" i="6"/>
  <c r="Q352" i="6"/>
  <c r="Q360" i="6"/>
  <c r="Q368" i="6"/>
  <c r="Q376" i="6"/>
  <c r="Q384" i="6"/>
  <c r="Q392" i="6"/>
  <c r="Q400" i="6"/>
  <c r="Q408" i="6"/>
  <c r="Q416" i="6"/>
  <c r="Q424" i="6"/>
  <c r="Q432" i="6"/>
  <c r="Q440" i="6"/>
  <c r="Q448" i="6"/>
  <c r="Q456" i="6"/>
  <c r="Q464" i="6"/>
  <c r="Q472" i="6"/>
  <c r="Q480" i="6"/>
  <c r="Q488" i="6"/>
  <c r="Q496" i="6"/>
  <c r="Q504" i="6"/>
  <c r="Q512" i="6"/>
  <c r="Q520" i="6"/>
  <c r="Q528" i="6"/>
  <c r="Q536" i="6"/>
  <c r="Q544" i="6"/>
  <c r="Q552" i="6"/>
  <c r="Q560" i="6"/>
  <c r="Q568" i="6"/>
  <c r="Q576" i="6"/>
  <c r="Q584" i="6"/>
  <c r="Q592" i="6"/>
  <c r="Q600" i="6"/>
  <c r="Q608" i="6"/>
  <c r="Q616" i="6"/>
  <c r="Q624" i="6"/>
  <c r="Q632" i="6"/>
  <c r="Q640" i="6"/>
  <c r="Q648" i="6"/>
  <c r="Q656" i="6"/>
  <c r="Q664" i="6"/>
  <c r="Q672" i="6"/>
  <c r="Q680" i="6"/>
  <c r="Q9" i="6"/>
  <c r="Q17" i="6"/>
  <c r="Q25" i="6"/>
  <c r="Q33" i="6"/>
  <c r="Q41" i="6"/>
  <c r="Q49" i="6"/>
  <c r="Q57" i="6"/>
  <c r="Q65" i="6"/>
  <c r="Q73" i="6"/>
  <c r="Q81" i="6"/>
  <c r="Q89" i="6"/>
  <c r="Q97" i="6"/>
  <c r="Q105" i="6"/>
  <c r="Q113" i="6"/>
  <c r="Q121" i="6"/>
  <c r="Q129" i="6"/>
  <c r="Q137" i="6"/>
  <c r="Q145" i="6"/>
  <c r="Q153" i="6"/>
  <c r="Q161" i="6"/>
  <c r="Q169" i="6"/>
  <c r="Q177" i="6"/>
  <c r="Q185" i="6"/>
  <c r="Q193" i="6"/>
  <c r="Q201" i="6"/>
  <c r="Q209" i="6"/>
  <c r="Q217" i="6"/>
  <c r="Q225" i="6"/>
  <c r="Q233" i="6"/>
  <c r="Q241" i="6"/>
  <c r="Q249" i="6"/>
  <c r="Q257" i="6"/>
  <c r="Q265" i="6"/>
  <c r="Q273" i="6"/>
  <c r="Q281" i="6"/>
  <c r="Q289" i="6"/>
  <c r="Q297" i="6"/>
  <c r="Q305" i="6"/>
  <c r="Q313" i="6"/>
  <c r="Q321" i="6"/>
  <c r="Q329" i="6"/>
  <c r="Q337" i="6"/>
  <c r="Q345" i="6"/>
  <c r="Q353" i="6"/>
  <c r="Q361" i="6"/>
  <c r="Q369" i="6"/>
  <c r="Q377" i="6"/>
  <c r="Q385" i="6"/>
  <c r="Q393" i="6"/>
  <c r="Q401" i="6"/>
  <c r="Q409" i="6"/>
  <c r="Q417" i="6"/>
  <c r="Q425" i="6"/>
  <c r="Q433" i="6"/>
  <c r="Q441" i="6"/>
  <c r="Q449" i="6"/>
  <c r="Q457" i="6"/>
  <c r="Q465" i="6"/>
  <c r="Q473" i="6"/>
  <c r="Q481" i="6"/>
  <c r="Q489" i="6"/>
  <c r="Q497" i="6"/>
  <c r="Q505" i="6"/>
  <c r="Q513" i="6"/>
  <c r="Q521" i="6"/>
  <c r="Q529" i="6"/>
  <c r="Q537" i="6"/>
  <c r="Q545" i="6"/>
  <c r="Q553" i="6"/>
  <c r="Q561" i="6"/>
  <c r="Q569" i="6"/>
  <c r="Q577" i="6"/>
  <c r="Q585" i="6"/>
  <c r="Q593" i="6"/>
  <c r="Q601" i="6"/>
  <c r="Q609" i="6"/>
  <c r="Q617" i="6"/>
  <c r="Q625" i="6"/>
  <c r="Q633" i="6"/>
  <c r="Q641" i="6"/>
  <c r="Q10" i="6"/>
  <c r="Q18" i="6"/>
  <c r="Q26" i="6"/>
  <c r="Q34" i="6"/>
  <c r="Q42" i="6"/>
  <c r="Q50" i="6"/>
  <c r="Q58" i="6"/>
  <c r="Q66" i="6"/>
  <c r="Q74" i="6"/>
  <c r="Q82" i="6"/>
  <c r="Q90" i="6"/>
  <c r="Q98" i="6"/>
  <c r="Q106" i="6"/>
  <c r="Q114" i="6"/>
  <c r="Q122" i="6"/>
  <c r="Q130" i="6"/>
  <c r="Q138" i="6"/>
  <c r="Q146" i="6"/>
  <c r="Q154" i="6"/>
  <c r="Q162" i="6"/>
  <c r="Q170" i="6"/>
  <c r="Q178" i="6"/>
  <c r="Q186" i="6"/>
  <c r="Q194" i="6"/>
  <c r="Q202" i="6"/>
  <c r="Q210" i="6"/>
  <c r="Q218" i="6"/>
  <c r="Q226" i="6"/>
  <c r="Q234" i="6"/>
  <c r="Q242" i="6"/>
  <c r="Q250" i="6"/>
  <c r="Q258" i="6"/>
  <c r="Q266" i="6"/>
  <c r="Q274" i="6"/>
  <c r="Q282" i="6"/>
  <c r="Q290" i="6"/>
  <c r="Q298" i="6"/>
  <c r="Q306" i="6"/>
  <c r="Q314" i="6"/>
  <c r="Q322" i="6"/>
  <c r="Q330" i="6"/>
  <c r="Q11" i="6"/>
  <c r="Q19" i="6"/>
  <c r="Q27" i="6"/>
  <c r="Q35" i="6"/>
  <c r="Q43" i="6"/>
  <c r="Q51" i="6"/>
  <c r="Q59" i="6"/>
  <c r="Q67" i="6"/>
  <c r="Q75" i="6"/>
  <c r="Q83" i="6"/>
  <c r="Q91" i="6"/>
  <c r="Q99" i="6"/>
  <c r="Q107" i="6"/>
  <c r="Q115" i="6"/>
  <c r="Q123" i="6"/>
  <c r="Q131" i="6"/>
  <c r="Q139" i="6"/>
  <c r="Q147" i="6"/>
  <c r="Q155" i="6"/>
  <c r="Q163" i="6"/>
  <c r="Q171" i="6"/>
  <c r="Q179" i="6"/>
  <c r="Q187" i="6"/>
  <c r="Q195" i="6"/>
  <c r="Q203" i="6"/>
  <c r="Q211" i="6"/>
  <c r="Q219" i="6"/>
  <c r="Q227" i="6"/>
  <c r="Q235" i="6"/>
  <c r="Q243" i="6"/>
  <c r="Q251" i="6"/>
  <c r="Q259" i="6"/>
  <c r="Q267" i="6"/>
  <c r="Q275" i="6"/>
  <c r="Q283" i="6"/>
  <c r="Q291" i="6"/>
  <c r="Q299" i="6"/>
  <c r="Q307" i="6"/>
  <c r="Q315" i="6"/>
  <c r="Q323" i="6"/>
  <c r="Q331" i="6"/>
  <c r="Q339" i="6"/>
  <c r="Q347" i="6"/>
  <c r="Q355" i="6"/>
  <c r="Q363" i="6"/>
  <c r="Q371" i="6"/>
  <c r="Q379" i="6"/>
  <c r="Q387" i="6"/>
  <c r="Q395" i="6"/>
  <c r="Q403" i="6"/>
  <c r="Q411" i="6"/>
  <c r="Q419" i="6"/>
  <c r="Q427" i="6"/>
  <c r="Q435" i="6"/>
  <c r="Q443" i="6"/>
  <c r="Q451" i="6"/>
  <c r="Q459" i="6"/>
  <c r="Q467" i="6"/>
  <c r="Q475" i="6"/>
  <c r="Q483" i="6"/>
  <c r="Q491" i="6"/>
  <c r="Q499" i="6"/>
  <c r="Q507" i="6"/>
  <c r="Q515" i="6"/>
  <c r="Q523" i="6"/>
  <c r="Q531" i="6"/>
  <c r="Q539" i="6"/>
  <c r="Q547" i="6"/>
  <c r="Q555" i="6"/>
  <c r="Q563" i="6"/>
  <c r="Q571" i="6"/>
  <c r="Q579" i="6"/>
  <c r="Q587" i="6"/>
  <c r="Q595" i="6"/>
  <c r="Q603" i="6"/>
  <c r="Q611" i="6"/>
  <c r="Q619" i="6"/>
  <c r="Q627" i="6"/>
  <c r="Q635" i="6"/>
  <c r="Q643" i="6"/>
  <c r="Q651" i="6"/>
  <c r="Q659" i="6"/>
  <c r="Q667" i="6"/>
  <c r="Q12" i="6"/>
  <c r="Q76" i="6"/>
  <c r="Q140" i="6"/>
  <c r="Q204" i="6"/>
  <c r="Q268" i="6"/>
  <c r="Q332" i="6"/>
  <c r="Q358" i="6"/>
  <c r="Q380" i="6"/>
  <c r="Q402" i="6"/>
  <c r="Q422" i="6"/>
  <c r="Q444" i="6"/>
  <c r="Q466" i="6"/>
  <c r="Q486" i="6"/>
  <c r="Q508" i="6"/>
  <c r="Q530" i="6"/>
  <c r="Q550" i="6"/>
  <c r="Q572" i="6"/>
  <c r="Q594" i="6"/>
  <c r="Q614" i="6"/>
  <c r="Q636" i="6"/>
  <c r="Q652" i="6"/>
  <c r="Q665" i="6"/>
  <c r="Q676" i="6"/>
  <c r="Q686" i="6"/>
  <c r="Q694" i="6"/>
  <c r="Q702" i="6"/>
  <c r="Q710" i="6"/>
  <c r="Q718" i="6"/>
  <c r="Q726" i="6"/>
  <c r="Q734" i="6"/>
  <c r="Q742" i="6"/>
  <c r="Q750" i="6"/>
  <c r="Q758" i="6"/>
  <c r="Q766" i="6"/>
  <c r="Q774" i="6"/>
  <c r="Q782" i="6"/>
  <c r="Q790" i="6"/>
  <c r="Q798" i="6"/>
  <c r="Q806" i="6"/>
  <c r="Q814" i="6"/>
  <c r="Q822" i="6"/>
  <c r="Q830" i="6"/>
  <c r="Q838" i="6"/>
  <c r="Q846" i="6"/>
  <c r="Q854" i="6"/>
  <c r="Q862" i="6"/>
  <c r="Q870" i="6"/>
  <c r="Q878" i="6"/>
  <c r="Q886" i="6"/>
  <c r="Q894" i="6"/>
  <c r="Q902" i="6"/>
  <c r="Q910" i="6"/>
  <c r="Q918" i="6"/>
  <c r="Q926" i="6"/>
  <c r="Q934" i="6"/>
  <c r="Q942" i="6"/>
  <c r="Q20" i="6"/>
  <c r="Q84" i="6"/>
  <c r="Q148" i="6"/>
  <c r="Q212" i="6"/>
  <c r="Q276" i="6"/>
  <c r="Q338" i="6"/>
  <c r="Q362" i="6"/>
  <c r="Q382" i="6"/>
  <c r="Q404" i="6"/>
  <c r="Q426" i="6"/>
  <c r="Q446" i="6"/>
  <c r="Q468" i="6"/>
  <c r="Q490" i="6"/>
  <c r="Q510" i="6"/>
  <c r="Q532" i="6"/>
  <c r="Q554" i="6"/>
  <c r="Q574" i="6"/>
  <c r="Q596" i="6"/>
  <c r="Q618" i="6"/>
  <c r="Q638" i="6"/>
  <c r="Q653" i="6"/>
  <c r="Q666" i="6"/>
  <c r="Q677" i="6"/>
  <c r="Q687" i="6"/>
  <c r="Q695" i="6"/>
  <c r="Q703" i="6"/>
  <c r="Q711" i="6"/>
  <c r="Q719" i="6"/>
  <c r="Q727" i="6"/>
  <c r="Q735" i="6"/>
  <c r="Q743" i="6"/>
  <c r="Q751" i="6"/>
  <c r="Q759" i="6"/>
  <c r="Q767" i="6"/>
  <c r="Q775" i="6"/>
  <c r="Q783" i="6"/>
  <c r="Q791" i="6"/>
  <c r="Q799" i="6"/>
  <c r="Q807" i="6"/>
  <c r="Q815" i="6"/>
  <c r="Q823" i="6"/>
  <c r="Q831" i="6"/>
  <c r="Q839" i="6"/>
  <c r="Q847" i="6"/>
  <c r="Q855" i="6"/>
  <c r="Q863" i="6"/>
  <c r="Q871" i="6"/>
  <c r="Q879" i="6"/>
  <c r="Q887" i="6"/>
  <c r="Q895" i="6"/>
  <c r="Q903" i="6"/>
  <c r="Q911" i="6"/>
  <c r="Q919" i="6"/>
  <c r="Q927" i="6"/>
  <c r="Q935" i="6"/>
  <c r="Q943" i="6"/>
  <c r="Q951" i="6"/>
  <c r="Q959" i="6"/>
  <c r="Q967" i="6"/>
  <c r="Q975" i="6"/>
  <c r="Q983" i="6"/>
  <c r="Q991" i="6"/>
  <c r="Q999" i="6"/>
  <c r="Q1007" i="6"/>
  <c r="Q1015" i="6"/>
  <c r="Q1023" i="6"/>
  <c r="Q1031" i="6"/>
  <c r="Q1039" i="6"/>
  <c r="Q1047" i="6"/>
  <c r="Q1055" i="6"/>
  <c r="Q1063" i="6"/>
  <c r="Q1071" i="6"/>
  <c r="Q1079" i="6"/>
  <c r="Q1087" i="6"/>
  <c r="Q1095" i="6"/>
  <c r="Q1103" i="6"/>
  <c r="Q1111" i="6"/>
  <c r="Q1119" i="6"/>
  <c r="Q1127" i="6"/>
  <c r="Q1135" i="6"/>
  <c r="Q1143" i="6"/>
  <c r="Q1151" i="6"/>
  <c r="Q1159" i="6"/>
  <c r="Q1167" i="6"/>
  <c r="Q1175" i="6"/>
  <c r="Q28" i="6"/>
  <c r="Q92" i="6"/>
  <c r="Q156" i="6"/>
  <c r="Q220" i="6"/>
  <c r="Q284" i="6"/>
  <c r="Q340" i="6"/>
  <c r="Q364" i="6"/>
  <c r="Q386" i="6"/>
  <c r="Q406" i="6"/>
  <c r="Q428" i="6"/>
  <c r="Q450" i="6"/>
  <c r="Q470" i="6"/>
  <c r="Q492" i="6"/>
  <c r="Q514" i="6"/>
  <c r="Q534" i="6"/>
  <c r="Q556" i="6"/>
  <c r="Q578" i="6"/>
  <c r="Q598" i="6"/>
  <c r="Q620" i="6"/>
  <c r="Q642" i="6"/>
  <c r="Q654" i="6"/>
  <c r="Q668" i="6"/>
  <c r="Q678" i="6"/>
  <c r="Q688" i="6"/>
  <c r="Q696" i="6"/>
  <c r="Q704" i="6"/>
  <c r="Q712" i="6"/>
  <c r="Q720" i="6"/>
  <c r="Q728" i="6"/>
  <c r="Q736" i="6"/>
  <c r="Q744" i="6"/>
  <c r="Q752" i="6"/>
  <c r="Q760" i="6"/>
  <c r="Q768" i="6"/>
  <c r="Q776" i="6"/>
  <c r="Q784" i="6"/>
  <c r="Q792" i="6"/>
  <c r="Q800" i="6"/>
  <c r="Q808" i="6"/>
  <c r="Q816" i="6"/>
  <c r="Q824" i="6"/>
  <c r="Q832" i="6"/>
  <c r="Q840" i="6"/>
  <c r="Q848" i="6"/>
  <c r="Q856" i="6"/>
  <c r="Q864" i="6"/>
  <c r="Q872" i="6"/>
  <c r="Q880" i="6"/>
  <c r="Q888" i="6"/>
  <c r="Q896" i="6"/>
  <c r="Q904" i="6"/>
  <c r="Q912" i="6"/>
  <c r="Q920" i="6"/>
  <c r="Q928" i="6"/>
  <c r="Q936" i="6"/>
  <c r="Q944" i="6"/>
  <c r="Q36" i="6"/>
  <c r="Q100" i="6"/>
  <c r="Q164" i="6"/>
  <c r="Q228" i="6"/>
  <c r="Q292" i="6"/>
  <c r="Q346" i="6"/>
  <c r="Q366" i="6"/>
  <c r="Q388" i="6"/>
  <c r="Q410" i="6"/>
  <c r="Q430" i="6"/>
  <c r="Q452" i="6"/>
  <c r="Q474" i="6"/>
  <c r="Q494" i="6"/>
  <c r="Q516" i="6"/>
  <c r="Q538" i="6"/>
  <c r="Q558" i="6"/>
  <c r="Q580" i="6"/>
  <c r="Q602" i="6"/>
  <c r="Q622" i="6"/>
  <c r="Q644" i="6"/>
  <c r="Q657" i="6"/>
  <c r="Q669" i="6"/>
  <c r="Q681" i="6"/>
  <c r="Q689" i="6"/>
  <c r="Q697" i="6"/>
  <c r="Q705" i="6"/>
  <c r="Q713" i="6"/>
  <c r="Q721" i="6"/>
  <c r="Q729" i="6"/>
  <c r="Q737" i="6"/>
  <c r="Q745" i="6"/>
  <c r="Q753" i="6"/>
  <c r="Q761" i="6"/>
  <c r="Q769" i="6"/>
  <c r="Q777" i="6"/>
  <c r="Q785" i="6"/>
  <c r="Q793" i="6"/>
  <c r="Q801" i="6"/>
  <c r="Q809" i="6"/>
  <c r="Q817" i="6"/>
  <c r="Q825" i="6"/>
  <c r="Q833" i="6"/>
  <c r="Q841" i="6"/>
  <c r="Q849" i="6"/>
  <c r="Q857" i="6"/>
  <c r="Q865" i="6"/>
  <c r="Q873" i="6"/>
  <c r="Q881" i="6"/>
  <c r="Q889" i="6"/>
  <c r="Q897" i="6"/>
  <c r="Q905" i="6"/>
  <c r="Q913" i="6"/>
  <c r="Q921" i="6"/>
  <c r="Q929" i="6"/>
  <c r="Q937" i="6"/>
  <c r="Q945" i="6"/>
  <c r="Q953" i="6"/>
  <c r="Q961" i="6"/>
  <c r="Q969" i="6"/>
  <c r="Q977" i="6"/>
  <c r="Q985" i="6"/>
  <c r="Q993" i="6"/>
  <c r="Q1001" i="6"/>
  <c r="Q1009" i="6"/>
  <c r="Q1017" i="6"/>
  <c r="Q1025" i="6"/>
  <c r="Q1033" i="6"/>
  <c r="Q1041" i="6"/>
  <c r="Q1049" i="6"/>
  <c r="Q1057" i="6"/>
  <c r="Q1065" i="6"/>
  <c r="Q1073" i="6"/>
  <c r="Q1081" i="6"/>
  <c r="Q1089" i="6"/>
  <c r="Q1097" i="6"/>
  <c r="Q1105" i="6"/>
  <c r="Q1113" i="6"/>
  <c r="Q1121" i="6"/>
  <c r="Q1129" i="6"/>
  <c r="Q1137" i="6"/>
  <c r="Q1145" i="6"/>
  <c r="Q1153" i="6"/>
  <c r="Q1161" i="6"/>
  <c r="Q1169" i="6"/>
  <c r="Q1177" i="6"/>
  <c r="Q1185" i="6"/>
  <c r="Q1193" i="6"/>
  <c r="Q44" i="6"/>
  <c r="Q108" i="6"/>
  <c r="Q172" i="6"/>
  <c r="Q236" i="6"/>
  <c r="Q300" i="6"/>
  <c r="Q348" i="6"/>
  <c r="Q370" i="6"/>
  <c r="Q390" i="6"/>
  <c r="Q412" i="6"/>
  <c r="Q434" i="6"/>
  <c r="Q454" i="6"/>
  <c r="Q476" i="6"/>
  <c r="Q498" i="6"/>
  <c r="Q518" i="6"/>
  <c r="Q540" i="6"/>
  <c r="Q562" i="6"/>
  <c r="Q582" i="6"/>
  <c r="Q604" i="6"/>
  <c r="Q626" i="6"/>
  <c r="Q645" i="6"/>
  <c r="Q658" i="6"/>
  <c r="Q670" i="6"/>
  <c r="Q682" i="6"/>
  <c r="Q690" i="6"/>
  <c r="Q698" i="6"/>
  <c r="Q706" i="6"/>
  <c r="Q714" i="6"/>
  <c r="Q722" i="6"/>
  <c r="Q730" i="6"/>
  <c r="Q738" i="6"/>
  <c r="Q746" i="6"/>
  <c r="Q754" i="6"/>
  <c r="Q762" i="6"/>
  <c r="Q770" i="6"/>
  <c r="Q778" i="6"/>
  <c r="Q786" i="6"/>
  <c r="Q794" i="6"/>
  <c r="Q802" i="6"/>
  <c r="Q810" i="6"/>
  <c r="Q818" i="6"/>
  <c r="Q826" i="6"/>
  <c r="Q834" i="6"/>
  <c r="Q842" i="6"/>
  <c r="Q850" i="6"/>
  <c r="Q858" i="6"/>
  <c r="Q866" i="6"/>
  <c r="Q874" i="6"/>
  <c r="Q882" i="6"/>
  <c r="Q890" i="6"/>
  <c r="Q898" i="6"/>
  <c r="Q906" i="6"/>
  <c r="Q914" i="6"/>
  <c r="Q922" i="6"/>
  <c r="Q930" i="6"/>
  <c r="Q938" i="6"/>
  <c r="Q946" i="6"/>
  <c r="Q954" i="6"/>
  <c r="Q962" i="6"/>
  <c r="Q970" i="6"/>
  <c r="Q978" i="6"/>
  <c r="Q986" i="6"/>
  <c r="Q994" i="6"/>
  <c r="Q1002" i="6"/>
  <c r="Q1010" i="6"/>
  <c r="Q1018" i="6"/>
  <c r="Q1026" i="6"/>
  <c r="Q1034" i="6"/>
  <c r="Q1042" i="6"/>
  <c r="Q1050" i="6"/>
  <c r="Q1058" i="6"/>
  <c r="Q1066" i="6"/>
  <c r="Q1074" i="6"/>
  <c r="Q1082" i="6"/>
  <c r="Q1090" i="6"/>
  <c r="Q1098" i="6"/>
  <c r="Q1106" i="6"/>
  <c r="Q1114" i="6"/>
  <c r="Q1122" i="6"/>
  <c r="Q1130" i="6"/>
  <c r="Q1138" i="6"/>
  <c r="Q1146" i="6"/>
  <c r="Q1154" i="6"/>
  <c r="Q1162" i="6"/>
  <c r="Q1170" i="6"/>
  <c r="Q1178" i="6"/>
  <c r="Q60" i="6"/>
  <c r="Q124" i="6"/>
  <c r="Q188" i="6"/>
  <c r="Q252" i="6"/>
  <c r="Q316" i="6"/>
  <c r="Q354" i="6"/>
  <c r="Q374" i="6"/>
  <c r="Q396" i="6"/>
  <c r="Q418" i="6"/>
  <c r="Q438" i="6"/>
  <c r="Q460" i="6"/>
  <c r="Q482" i="6"/>
  <c r="Q502" i="6"/>
  <c r="Q524" i="6"/>
  <c r="Q546" i="6"/>
  <c r="Q566" i="6"/>
  <c r="Q588" i="6"/>
  <c r="Q610" i="6"/>
  <c r="Q630" i="6"/>
  <c r="Q649" i="6"/>
  <c r="Q661" i="6"/>
  <c r="Q674" i="6"/>
  <c r="Q684" i="6"/>
  <c r="Q692" i="6"/>
  <c r="Q52" i="6"/>
  <c r="Q308" i="6"/>
  <c r="Q414" i="6"/>
  <c r="Q500" i="6"/>
  <c r="Q586" i="6"/>
  <c r="Q660" i="6"/>
  <c r="Q699" i="6"/>
  <c r="Q717" i="6"/>
  <c r="Q740" i="6"/>
  <c r="Q763" i="6"/>
  <c r="Q781" i="6"/>
  <c r="Q68" i="6"/>
  <c r="Q324" i="6"/>
  <c r="Q420" i="6"/>
  <c r="Q506" i="6"/>
  <c r="Q590" i="6"/>
  <c r="Q662" i="6"/>
  <c r="Q700" i="6"/>
  <c r="Q723" i="6"/>
  <c r="Q741" i="6"/>
  <c r="Q764" i="6"/>
  <c r="Q787" i="6"/>
  <c r="Q116" i="6"/>
  <c r="Q350" i="6"/>
  <c r="Q436" i="6"/>
  <c r="Q522" i="6"/>
  <c r="Q606" i="6"/>
  <c r="Q673" i="6"/>
  <c r="Q701" i="6"/>
  <c r="Q724" i="6"/>
  <c r="Q747" i="6"/>
  <c r="Q765" i="6"/>
  <c r="Q788" i="6"/>
  <c r="Q811" i="6"/>
  <c r="Q829" i="6"/>
  <c r="Q852" i="6"/>
  <c r="Q875" i="6"/>
  <c r="Q893" i="6"/>
  <c r="Q916" i="6"/>
  <c r="Q939" i="6"/>
  <c r="Q955" i="6"/>
  <c r="Q966" i="6"/>
  <c r="Q980" i="6"/>
  <c r="Q992" i="6"/>
  <c r="Q1005" i="6"/>
  <c r="Q1019" i="6"/>
  <c r="Q1030" i="6"/>
  <c r="Q1044" i="6"/>
  <c r="Q1056" i="6"/>
  <c r="Q1069" i="6"/>
  <c r="Q1083" i="6"/>
  <c r="Q1094" i="6"/>
  <c r="Q1108" i="6"/>
  <c r="Q1120" i="6"/>
  <c r="Q1133" i="6"/>
  <c r="Q1147" i="6"/>
  <c r="Q1158" i="6"/>
  <c r="Q1172" i="6"/>
  <c r="Q1183" i="6"/>
  <c r="Q1192" i="6"/>
  <c r="Q1201" i="6"/>
  <c r="Q1209" i="6"/>
  <c r="Q1217" i="6"/>
  <c r="Q1225" i="6"/>
  <c r="Q1233" i="6"/>
  <c r="Q1241" i="6"/>
  <c r="Q1249" i="6"/>
  <c r="Q1257" i="6"/>
  <c r="Q1265" i="6"/>
  <c r="Q1273" i="6"/>
  <c r="Q1281" i="6"/>
  <c r="Q1289" i="6"/>
  <c r="Q1297" i="6"/>
  <c r="Q1305" i="6"/>
  <c r="Q1313" i="6"/>
  <c r="Q1321" i="6"/>
  <c r="Q1329" i="6"/>
  <c r="Q1337" i="6"/>
  <c r="Q1345" i="6"/>
  <c r="Q1353" i="6"/>
  <c r="Q1361" i="6"/>
  <c r="Q1369" i="6"/>
  <c r="Q1377" i="6"/>
  <c r="Q1385" i="6"/>
  <c r="Q1393" i="6"/>
  <c r="Q1401" i="6"/>
  <c r="Q1409" i="6"/>
  <c r="Q1417" i="6"/>
  <c r="Q1425" i="6"/>
  <c r="Q1433" i="6"/>
  <c r="Q1441" i="6"/>
  <c r="Q1449" i="6"/>
  <c r="Q1457" i="6"/>
  <c r="Q1465" i="6"/>
  <c r="Q1473" i="6"/>
  <c r="Q1481" i="6"/>
  <c r="Q1489" i="6"/>
  <c r="Q1497" i="6"/>
  <c r="Q1505" i="6"/>
  <c r="Q1513" i="6"/>
  <c r="Q1521" i="6"/>
  <c r="Q1529" i="6"/>
  <c r="Q1537" i="6"/>
  <c r="Q1545" i="6"/>
  <c r="Q1553" i="6"/>
  <c r="Q1561" i="6"/>
  <c r="Q1569" i="6"/>
  <c r="Q1577" i="6"/>
  <c r="Q1585" i="6"/>
  <c r="Q1593" i="6"/>
  <c r="Q1601" i="6"/>
  <c r="Q1609" i="6"/>
  <c r="Q1617" i="6"/>
  <c r="Q1625" i="6"/>
  <c r="Q1633" i="6"/>
  <c r="Q1641" i="6"/>
  <c r="Q1649" i="6"/>
  <c r="Q1657" i="6"/>
  <c r="Q1665" i="6"/>
  <c r="Q132" i="6"/>
  <c r="Q356" i="6"/>
  <c r="Q442" i="6"/>
  <c r="Q526" i="6"/>
  <c r="Q612" i="6"/>
  <c r="Q675" i="6"/>
  <c r="Q707" i="6"/>
  <c r="Q725" i="6"/>
  <c r="Q748" i="6"/>
  <c r="Q771" i="6"/>
  <c r="Q789" i="6"/>
  <c r="Q812" i="6"/>
  <c r="Q835" i="6"/>
  <c r="Q853" i="6"/>
  <c r="Q876" i="6"/>
  <c r="Q899" i="6"/>
  <c r="Q917" i="6"/>
  <c r="Q940" i="6"/>
  <c r="Q956" i="6"/>
  <c r="Q968" i="6"/>
  <c r="Q981" i="6"/>
  <c r="Q995" i="6"/>
  <c r="Q1006" i="6"/>
  <c r="Q1020" i="6"/>
  <c r="Q1032" i="6"/>
  <c r="Q1045" i="6"/>
  <c r="Q1059" i="6"/>
  <c r="Q1070" i="6"/>
  <c r="Q1084" i="6"/>
  <c r="Q1096" i="6"/>
  <c r="Q1109" i="6"/>
  <c r="Q1123" i="6"/>
  <c r="Q1134" i="6"/>
  <c r="Q1148" i="6"/>
  <c r="Q1160" i="6"/>
  <c r="Q1173" i="6"/>
  <c r="Q1184" i="6"/>
  <c r="Q1194" i="6"/>
  <c r="Q1202" i="6"/>
  <c r="Q1210" i="6"/>
  <c r="Q1218" i="6"/>
  <c r="Q1226" i="6"/>
  <c r="Q1234" i="6"/>
  <c r="Q1242" i="6"/>
  <c r="Q1250" i="6"/>
  <c r="Q1258" i="6"/>
  <c r="Q1266" i="6"/>
  <c r="Q1274" i="6"/>
  <c r="Q1282" i="6"/>
  <c r="Q1290" i="6"/>
  <c r="Q1298" i="6"/>
  <c r="Q1306" i="6"/>
  <c r="Q1314" i="6"/>
  <c r="Q1322" i="6"/>
  <c r="Q1330" i="6"/>
  <c r="Q1338" i="6"/>
  <c r="Q1346" i="6"/>
  <c r="Q1354" i="6"/>
  <c r="Q1362" i="6"/>
  <c r="Q1370" i="6"/>
  <c r="Q1378" i="6"/>
  <c r="Q1386" i="6"/>
  <c r="Q1394" i="6"/>
  <c r="Q1402" i="6"/>
  <c r="Q1410" i="6"/>
  <c r="Q1418" i="6"/>
  <c r="Q1426" i="6"/>
  <c r="Q1434" i="6"/>
  <c r="Q1442" i="6"/>
  <c r="Q1450" i="6"/>
  <c r="Q1458" i="6"/>
  <c r="Q1466" i="6"/>
  <c r="Q1474" i="6"/>
  <c r="Q1482" i="6"/>
  <c r="Q1490" i="6"/>
  <c r="Q1498" i="6"/>
  <c r="Q1506" i="6"/>
  <c r="Q1514" i="6"/>
  <c r="Q1522" i="6"/>
  <c r="Q1530" i="6"/>
  <c r="Q1538" i="6"/>
  <c r="Q1546" i="6"/>
  <c r="Q1554" i="6"/>
  <c r="Q1562" i="6"/>
  <c r="Q1570" i="6"/>
  <c r="Q1578" i="6"/>
  <c r="Q1586" i="6"/>
  <c r="Q1594" i="6"/>
  <c r="Q1602" i="6"/>
  <c r="Q1610" i="6"/>
  <c r="Q1618" i="6"/>
  <c r="Q1626" i="6"/>
  <c r="Q1634" i="6"/>
  <c r="Q1642" i="6"/>
  <c r="Q1650" i="6"/>
  <c r="Q1658" i="6"/>
  <c r="Q180" i="6"/>
  <c r="Q372" i="6"/>
  <c r="Q458" i="6"/>
  <c r="Q542" i="6"/>
  <c r="Q628" i="6"/>
  <c r="Q683" i="6"/>
  <c r="Q708" i="6"/>
  <c r="Q731" i="6"/>
  <c r="Q749" i="6"/>
  <c r="Q772" i="6"/>
  <c r="Q795" i="6"/>
  <c r="Q813" i="6"/>
  <c r="Q836" i="6"/>
  <c r="Q859" i="6"/>
  <c r="Q877" i="6"/>
  <c r="Q900" i="6"/>
  <c r="Q923" i="6"/>
  <c r="Q941" i="6"/>
  <c r="Q957" i="6"/>
  <c r="Q971" i="6"/>
  <c r="Q982" i="6"/>
  <c r="Q996" i="6"/>
  <c r="Q1008" i="6"/>
  <c r="Q1021" i="6"/>
  <c r="Q1035" i="6"/>
  <c r="Q1046" i="6"/>
  <c r="Q1060" i="6"/>
  <c r="Q1072" i="6"/>
  <c r="Q1085" i="6"/>
  <c r="Q1099" i="6"/>
  <c r="Q1110" i="6"/>
  <c r="Q1124" i="6"/>
  <c r="Q1136" i="6"/>
  <c r="Q1149" i="6"/>
  <c r="Q1163" i="6"/>
  <c r="Q1174" i="6"/>
  <c r="Q1186" i="6"/>
  <c r="Q1195" i="6"/>
  <c r="Q1203" i="6"/>
  <c r="Q1211" i="6"/>
  <c r="Q1219" i="6"/>
  <c r="Q1227" i="6"/>
  <c r="Q1235" i="6"/>
  <c r="Q1243" i="6"/>
  <c r="Q1251" i="6"/>
  <c r="Q1259" i="6"/>
  <c r="Q1267" i="6"/>
  <c r="Q1275" i="6"/>
  <c r="Q1283" i="6"/>
  <c r="Q1291" i="6"/>
  <c r="Q1299" i="6"/>
  <c r="Q1307" i="6"/>
  <c r="Q1315" i="6"/>
  <c r="Q1323" i="6"/>
  <c r="Q1331" i="6"/>
  <c r="Q1339" i="6"/>
  <c r="Q1347" i="6"/>
  <c r="Q1355" i="6"/>
  <c r="Q1363" i="6"/>
  <c r="Q1371" i="6"/>
  <c r="Q1379" i="6"/>
  <c r="Q1387" i="6"/>
  <c r="Q1395" i="6"/>
  <c r="Q1403" i="6"/>
  <c r="Q1411" i="6"/>
  <c r="Q1419" i="6"/>
  <c r="Q1427" i="6"/>
  <c r="Q1435" i="6"/>
  <c r="Q1443" i="6"/>
  <c r="Q1451" i="6"/>
  <c r="Q1459" i="6"/>
  <c r="Q1467" i="6"/>
  <c r="Q1475" i="6"/>
  <c r="Q1483" i="6"/>
  <c r="Q1491" i="6"/>
  <c r="Q1499" i="6"/>
  <c r="Q1507" i="6"/>
  <c r="Q1515" i="6"/>
  <c r="Q1523" i="6"/>
  <c r="Q1531" i="6"/>
  <c r="Q1539" i="6"/>
  <c r="Q1547" i="6"/>
  <c r="Q1555" i="6"/>
  <c r="Q1563" i="6"/>
  <c r="Q1571" i="6"/>
  <c r="Q1579" i="6"/>
  <c r="Q1587" i="6"/>
  <c r="Q1595" i="6"/>
  <c r="Q1603" i="6"/>
  <c r="Q1611" i="6"/>
  <c r="Q1619" i="6"/>
  <c r="Q1627" i="6"/>
  <c r="Q1635" i="6"/>
  <c r="Q1643" i="6"/>
  <c r="Q1651" i="6"/>
  <c r="Q1659" i="6"/>
  <c r="Q196" i="6"/>
  <c r="Q378" i="6"/>
  <c r="Q462" i="6"/>
  <c r="Q548" i="6"/>
  <c r="Q634" i="6"/>
  <c r="Q685" i="6"/>
  <c r="Q709" i="6"/>
  <c r="Q732" i="6"/>
  <c r="Q755" i="6"/>
  <c r="Q773" i="6"/>
  <c r="Q796" i="6"/>
  <c r="Q819" i="6"/>
  <c r="Q837" i="6"/>
  <c r="Q860" i="6"/>
  <c r="Q883" i="6"/>
  <c r="Q901" i="6"/>
  <c r="Q924" i="6"/>
  <c r="Q947" i="6"/>
  <c r="Q958" i="6"/>
  <c r="Q972" i="6"/>
  <c r="Q984" i="6"/>
  <c r="Q997" i="6"/>
  <c r="Q1011" i="6"/>
  <c r="Q1022" i="6"/>
  <c r="Q1036" i="6"/>
  <c r="Q1048" i="6"/>
  <c r="Q1061" i="6"/>
  <c r="Q1075" i="6"/>
  <c r="Q1086" i="6"/>
  <c r="Q1100" i="6"/>
  <c r="Q1112" i="6"/>
  <c r="Q1125" i="6"/>
  <c r="Q1139" i="6"/>
  <c r="Q1150" i="6"/>
  <c r="Q1164" i="6"/>
  <c r="Q1176" i="6"/>
  <c r="Q1187" i="6"/>
  <c r="Q1196" i="6"/>
  <c r="Q1204" i="6"/>
  <c r="Q1212" i="6"/>
  <c r="Q1220" i="6"/>
  <c r="Q1228" i="6"/>
  <c r="Q1236" i="6"/>
  <c r="Q1244" i="6"/>
  <c r="Q1252" i="6"/>
  <c r="Q1260" i="6"/>
  <c r="Q1268" i="6"/>
  <c r="Q1276" i="6"/>
  <c r="Q1284" i="6"/>
  <c r="Q1292" i="6"/>
  <c r="Q1300" i="6"/>
  <c r="Q1308" i="6"/>
  <c r="Q1316" i="6"/>
  <c r="Q1324" i="6"/>
  <c r="Q1332" i="6"/>
  <c r="Q1340" i="6"/>
  <c r="Q1348" i="6"/>
  <c r="Q1356" i="6"/>
  <c r="Q1364" i="6"/>
  <c r="Q1372" i="6"/>
  <c r="Q1380" i="6"/>
  <c r="Q1388" i="6"/>
  <c r="Q1396" i="6"/>
  <c r="Q1404" i="6"/>
  <c r="Q1412" i="6"/>
  <c r="Q1420" i="6"/>
  <c r="Q1428" i="6"/>
  <c r="Q1436" i="6"/>
  <c r="Q1444" i="6"/>
  <c r="Q1452" i="6"/>
  <c r="Q1460" i="6"/>
  <c r="Q1468" i="6"/>
  <c r="Q1476" i="6"/>
  <c r="Q1484" i="6"/>
  <c r="Q1492" i="6"/>
  <c r="Q1500" i="6"/>
  <c r="Q1508" i="6"/>
  <c r="Q1516" i="6"/>
  <c r="Q1524" i="6"/>
  <c r="Q1532" i="6"/>
  <c r="Q1540" i="6"/>
  <c r="Q1548" i="6"/>
  <c r="Q1556" i="6"/>
  <c r="Q1564" i="6"/>
  <c r="Q1572" i="6"/>
  <c r="Q244" i="6"/>
  <c r="Q646" i="6"/>
  <c r="Q756" i="6"/>
  <c r="Q820" i="6"/>
  <c r="Q861" i="6"/>
  <c r="Q907" i="6"/>
  <c r="Q948" i="6"/>
  <c r="Q973" i="6"/>
  <c r="Q998" i="6"/>
  <c r="Q1024" i="6"/>
  <c r="Q1051" i="6"/>
  <c r="Q1076" i="6"/>
  <c r="Q1101" i="6"/>
  <c r="Q1126" i="6"/>
  <c r="Q1152" i="6"/>
  <c r="Q1179" i="6"/>
  <c r="Q1197" i="6"/>
  <c r="Q1213" i="6"/>
  <c r="Q1229" i="6"/>
  <c r="Q1245" i="6"/>
  <c r="Q1261" i="6"/>
  <c r="Q1277" i="6"/>
  <c r="Q1293" i="6"/>
  <c r="Q1309" i="6"/>
  <c r="Q1325" i="6"/>
  <c r="Q1341" i="6"/>
  <c r="Q1357" i="6"/>
  <c r="Q1373" i="6"/>
  <c r="Q1389" i="6"/>
  <c r="Q1405" i="6"/>
  <c r="Q1421" i="6"/>
  <c r="Q1437" i="6"/>
  <c r="Q1453" i="6"/>
  <c r="Q1469" i="6"/>
  <c r="Q1485" i="6"/>
  <c r="Q1501" i="6"/>
  <c r="Q1517" i="6"/>
  <c r="Q1533" i="6"/>
  <c r="Q1549" i="6"/>
  <c r="Q1565" i="6"/>
  <c r="Q1580" i="6"/>
  <c r="Q1591" i="6"/>
  <c r="Q1605" i="6"/>
  <c r="Q1616" i="6"/>
  <c r="Q1630" i="6"/>
  <c r="Q1644" i="6"/>
  <c r="Q1655" i="6"/>
  <c r="Q1667" i="6"/>
  <c r="Q1675" i="6"/>
  <c r="Q1683" i="6"/>
  <c r="Q1691" i="6"/>
  <c r="Q1699" i="6"/>
  <c r="Q1707" i="6"/>
  <c r="Q1715" i="6"/>
  <c r="Q1723" i="6"/>
  <c r="Q1731" i="6"/>
  <c r="Q1739" i="6"/>
  <c r="Q1747" i="6"/>
  <c r="Q1755" i="6"/>
  <c r="Q1763" i="6"/>
  <c r="Q1771" i="6"/>
  <c r="Q1779" i="6"/>
  <c r="Q1787" i="6"/>
  <c r="Q1795" i="6"/>
  <c r="Q1803" i="6"/>
  <c r="Q1811" i="6"/>
  <c r="Q1819" i="6"/>
  <c r="Q1827" i="6"/>
  <c r="Q1835" i="6"/>
  <c r="Q1843" i="6"/>
  <c r="Q1851" i="6"/>
  <c r="Q1859" i="6"/>
  <c r="Q1867" i="6"/>
  <c r="Q1875" i="6"/>
  <c r="Q1883" i="6"/>
  <c r="Q1891" i="6"/>
  <c r="Q1899" i="6"/>
  <c r="Q1907" i="6"/>
  <c r="Q1915" i="6"/>
  <c r="Q1923" i="6"/>
  <c r="Q1931" i="6"/>
  <c r="Q1939" i="6"/>
  <c r="Q1947" i="6"/>
  <c r="Q1955" i="6"/>
  <c r="Q1963" i="6"/>
  <c r="Q260" i="6"/>
  <c r="Q650" i="6"/>
  <c r="Q757" i="6"/>
  <c r="Q821" i="6"/>
  <c r="Q867" i="6"/>
  <c r="Q908" i="6"/>
  <c r="Q949" i="6"/>
  <c r="Q974" i="6"/>
  <c r="Q1000" i="6"/>
  <c r="Q1027" i="6"/>
  <c r="Q1052" i="6"/>
  <c r="Q1077" i="6"/>
  <c r="Q1102" i="6"/>
  <c r="Q1128" i="6"/>
  <c r="Q1155" i="6"/>
  <c r="Q1180" i="6"/>
  <c r="Q1198" i="6"/>
  <c r="Q1214" i="6"/>
  <c r="Q1230" i="6"/>
  <c r="Q1246" i="6"/>
  <c r="Q1262" i="6"/>
  <c r="Q1278" i="6"/>
  <c r="Q1294" i="6"/>
  <c r="Q1310" i="6"/>
  <c r="Q1326" i="6"/>
  <c r="Q1342" i="6"/>
  <c r="Q1358" i="6"/>
  <c r="Q1374" i="6"/>
  <c r="Q1390" i="6"/>
  <c r="Q1406" i="6"/>
  <c r="Q1422" i="6"/>
  <c r="Q1438" i="6"/>
  <c r="Q1454" i="6"/>
  <c r="Q1470" i="6"/>
  <c r="Q1486" i="6"/>
  <c r="Q1502" i="6"/>
  <c r="Q1518" i="6"/>
  <c r="Q1534" i="6"/>
  <c r="Q1550" i="6"/>
  <c r="Q1566" i="6"/>
  <c r="Q1581" i="6"/>
  <c r="Q1592" i="6"/>
  <c r="Q1606" i="6"/>
  <c r="Q1620" i="6"/>
  <c r="Q1631" i="6"/>
  <c r="Q1645" i="6"/>
  <c r="Q1656" i="6"/>
  <c r="Q1668" i="6"/>
  <c r="Q1676" i="6"/>
  <c r="Q1684" i="6"/>
  <c r="Q1692" i="6"/>
  <c r="Q1700" i="6"/>
  <c r="Q1708" i="6"/>
  <c r="Q1716" i="6"/>
  <c r="Q1724" i="6"/>
  <c r="Q1732" i="6"/>
  <c r="Q1740" i="6"/>
  <c r="Q1748" i="6"/>
  <c r="Q1756" i="6"/>
  <c r="Q1764" i="6"/>
  <c r="Q1772" i="6"/>
  <c r="Q1780" i="6"/>
  <c r="Q1788" i="6"/>
  <c r="Q1796" i="6"/>
  <c r="Q1804" i="6"/>
  <c r="Q1812" i="6"/>
  <c r="Q1820" i="6"/>
  <c r="Q1828" i="6"/>
  <c r="Q1836" i="6"/>
  <c r="Q1844" i="6"/>
  <c r="Q1852" i="6"/>
  <c r="Q1860" i="6"/>
  <c r="Q1868" i="6"/>
  <c r="Q1876" i="6"/>
  <c r="Q1884" i="6"/>
  <c r="Q1892" i="6"/>
  <c r="Q1900" i="6"/>
  <c r="Q1908" i="6"/>
  <c r="Q1916" i="6"/>
  <c r="Q1924" i="6"/>
  <c r="Q1932" i="6"/>
  <c r="Q1940" i="6"/>
  <c r="Q1948" i="6"/>
  <c r="Q1956" i="6"/>
  <c r="Q1964" i="6"/>
  <c r="Q1972" i="6"/>
  <c r="Q1980" i="6"/>
  <c r="Q1988" i="6"/>
  <c r="Q1996" i="6"/>
  <c r="Q2004" i="6"/>
  <c r="Q2012" i="6"/>
  <c r="Q2020" i="6"/>
  <c r="Q2028" i="6"/>
  <c r="Q2036" i="6"/>
  <c r="Q2044" i="6"/>
  <c r="Q2052" i="6"/>
  <c r="Q2060" i="6"/>
  <c r="Q2068" i="6"/>
  <c r="Q2076" i="6"/>
  <c r="Q2084" i="6"/>
  <c r="Q2092" i="6"/>
  <c r="Q2100" i="6"/>
  <c r="Q2108" i="6"/>
  <c r="Q2116" i="6"/>
  <c r="Q2124" i="6"/>
  <c r="Q2132" i="6"/>
  <c r="Q2140" i="6"/>
  <c r="Q2148" i="6"/>
  <c r="Q2156" i="6"/>
  <c r="Q2164" i="6"/>
  <c r="Q2172" i="6"/>
  <c r="Q2180" i="6"/>
  <c r="Q2188" i="6"/>
  <c r="Q2196" i="6"/>
  <c r="Q2204" i="6"/>
  <c r="Q2212" i="6"/>
  <c r="Q2220" i="6"/>
  <c r="Q2228" i="6"/>
  <c r="Q2236" i="6"/>
  <c r="Q2244" i="6"/>
  <c r="Q2252" i="6"/>
  <c r="Q2260" i="6"/>
  <c r="Q2268" i="6"/>
  <c r="Q2276" i="6"/>
  <c r="Q2284" i="6"/>
  <c r="Q2292" i="6"/>
  <c r="Q2300" i="6"/>
  <c r="Q2308" i="6"/>
  <c r="Q2316" i="6"/>
  <c r="Q2324" i="6"/>
  <c r="Q2332" i="6"/>
  <c r="Q2340" i="6"/>
  <c r="Q2348" i="6"/>
  <c r="Q2356" i="6"/>
  <c r="Q2364" i="6"/>
  <c r="Q2372" i="6"/>
  <c r="Q2380" i="6"/>
  <c r="Q2388" i="6"/>
  <c r="Q2396" i="6"/>
  <c r="Q2404" i="6"/>
  <c r="Q2412" i="6"/>
  <c r="Q2420" i="6"/>
  <c r="Q2428" i="6"/>
  <c r="Q2436" i="6"/>
  <c r="Q2444" i="6"/>
  <c r="Q2452" i="6"/>
  <c r="Q2460" i="6"/>
  <c r="Q2468" i="6"/>
  <c r="Q2476" i="6"/>
  <c r="Q2484" i="6"/>
  <c r="Q2492" i="6"/>
  <c r="Q2500" i="6"/>
  <c r="Q394" i="6"/>
  <c r="Q691" i="6"/>
  <c r="Q779" i="6"/>
  <c r="Q827" i="6"/>
  <c r="Q868" i="6"/>
  <c r="Q909" i="6"/>
  <c r="Q950" i="6"/>
  <c r="Q976" i="6"/>
  <c r="Q1003" i="6"/>
  <c r="Q1028" i="6"/>
  <c r="Q1053" i="6"/>
  <c r="Q1078" i="6"/>
  <c r="Q1104" i="6"/>
  <c r="Q1131" i="6"/>
  <c r="Q1156" i="6"/>
  <c r="Q1181" i="6"/>
  <c r="Q1199" i="6"/>
  <c r="Q1215" i="6"/>
  <c r="Q1231" i="6"/>
  <c r="Q1247" i="6"/>
  <c r="Q1263" i="6"/>
  <c r="Q1279" i="6"/>
  <c r="Q1295" i="6"/>
  <c r="Q1311" i="6"/>
  <c r="Q1327" i="6"/>
  <c r="Q1343" i="6"/>
  <c r="Q1359" i="6"/>
  <c r="Q1375" i="6"/>
  <c r="Q1391" i="6"/>
  <c r="Q1407" i="6"/>
  <c r="Q1423" i="6"/>
  <c r="Q1439" i="6"/>
  <c r="Q1455" i="6"/>
  <c r="Q1471" i="6"/>
  <c r="Q1487" i="6"/>
  <c r="Q1503" i="6"/>
  <c r="Q1519" i="6"/>
  <c r="Q1535" i="6"/>
  <c r="Q1551" i="6"/>
  <c r="Q1567" i="6"/>
  <c r="Q1582" i="6"/>
  <c r="Q1596" i="6"/>
  <c r="Q1607" i="6"/>
  <c r="Q1621" i="6"/>
  <c r="Q1632" i="6"/>
  <c r="Q1646" i="6"/>
  <c r="Q1660" i="6"/>
  <c r="Q1669" i="6"/>
  <c r="Q1677" i="6"/>
  <c r="Q1685" i="6"/>
  <c r="Q1693" i="6"/>
  <c r="Q1701" i="6"/>
  <c r="Q1709" i="6"/>
  <c r="Q1717" i="6"/>
  <c r="Q1725" i="6"/>
  <c r="Q1733" i="6"/>
  <c r="Q1741" i="6"/>
  <c r="Q1749" i="6"/>
  <c r="Q1757" i="6"/>
  <c r="Q1765" i="6"/>
  <c r="Q1773" i="6"/>
  <c r="Q1781" i="6"/>
  <c r="Q1789" i="6"/>
  <c r="Q1797" i="6"/>
  <c r="Q1805" i="6"/>
  <c r="Q1813" i="6"/>
  <c r="Q1821" i="6"/>
  <c r="Q1829" i="6"/>
  <c r="Q1837" i="6"/>
  <c r="Q1845" i="6"/>
  <c r="Q1853" i="6"/>
  <c r="Q1861" i="6"/>
  <c r="Q1869" i="6"/>
  <c r="Q1877" i="6"/>
  <c r="Q1885" i="6"/>
  <c r="Q1893" i="6"/>
  <c r="Q1901" i="6"/>
  <c r="Q1909" i="6"/>
  <c r="Q1917" i="6"/>
  <c r="Q1925" i="6"/>
  <c r="Q1933" i="6"/>
  <c r="Q1941" i="6"/>
  <c r="Q1949" i="6"/>
  <c r="Q1957" i="6"/>
  <c r="Q1965" i="6"/>
  <c r="Q1973" i="6"/>
  <c r="Q1981" i="6"/>
  <c r="Q1989" i="6"/>
  <c r="Q1997" i="6"/>
  <c r="Q2005" i="6"/>
  <c r="Q2013" i="6"/>
  <c r="Q2021" i="6"/>
  <c r="Q2029" i="6"/>
  <c r="Q2037" i="6"/>
  <c r="Q2045" i="6"/>
  <c r="Q2053" i="6"/>
  <c r="Q2061" i="6"/>
  <c r="Q2069" i="6"/>
  <c r="Q2077" i="6"/>
  <c r="Q2085" i="6"/>
  <c r="Q2093" i="6"/>
  <c r="Q2101" i="6"/>
  <c r="Q2109" i="6"/>
  <c r="Q2117" i="6"/>
  <c r="Q2125" i="6"/>
  <c r="Q2133" i="6"/>
  <c r="Q2141" i="6"/>
  <c r="Q2149" i="6"/>
  <c r="Q2157" i="6"/>
  <c r="Q2165" i="6"/>
  <c r="Q2173" i="6"/>
  <c r="Q2181" i="6"/>
  <c r="Q2189" i="6"/>
  <c r="Q2197" i="6"/>
  <c r="Q2205" i="6"/>
  <c r="Q2213" i="6"/>
  <c r="Q2221" i="6"/>
  <c r="Q2229" i="6"/>
  <c r="Q2237" i="6"/>
  <c r="Q2245" i="6"/>
  <c r="Q2253" i="6"/>
  <c r="Q2261" i="6"/>
  <c r="Q2269" i="6"/>
  <c r="Q2277" i="6"/>
  <c r="Q2285" i="6"/>
  <c r="Q2293" i="6"/>
  <c r="Q2301" i="6"/>
  <c r="Q2309" i="6"/>
  <c r="Q2317" i="6"/>
  <c r="Q2325" i="6"/>
  <c r="Q2333" i="6"/>
  <c r="Q2341" i="6"/>
  <c r="Q2349" i="6"/>
  <c r="Q2357" i="6"/>
  <c r="Q2365" i="6"/>
  <c r="Q2373" i="6"/>
  <c r="Q2381" i="6"/>
  <c r="Q2389" i="6"/>
  <c r="Q2397" i="6"/>
  <c r="Q2405" i="6"/>
  <c r="Q2413" i="6"/>
  <c r="Q2421" i="6"/>
  <c r="Q2429" i="6"/>
  <c r="Q2437" i="6"/>
  <c r="Q2445" i="6"/>
  <c r="Q2453" i="6"/>
  <c r="Q398" i="6"/>
  <c r="Q693" i="6"/>
  <c r="Q780" i="6"/>
  <c r="Q828" i="6"/>
  <c r="Q869" i="6"/>
  <c r="Q915" i="6"/>
  <c r="Q952" i="6"/>
  <c r="Q979" i="6"/>
  <c r="Q1004" i="6"/>
  <c r="Q1029" i="6"/>
  <c r="Q1054" i="6"/>
  <c r="Q1080" i="6"/>
  <c r="Q1107" i="6"/>
  <c r="Q1132" i="6"/>
  <c r="Q1157" i="6"/>
  <c r="Q1182" i="6"/>
  <c r="Q1200" i="6"/>
  <c r="Q1216" i="6"/>
  <c r="Q1232" i="6"/>
  <c r="Q1248" i="6"/>
  <c r="Q1264" i="6"/>
  <c r="Q1280" i="6"/>
  <c r="Q1296" i="6"/>
  <c r="Q1312" i="6"/>
  <c r="Q1328" i="6"/>
  <c r="Q1344" i="6"/>
  <c r="Q1360" i="6"/>
  <c r="Q1376" i="6"/>
  <c r="Q1392" i="6"/>
  <c r="Q1408" i="6"/>
  <c r="Q1424" i="6"/>
  <c r="Q1440" i="6"/>
  <c r="Q1456" i="6"/>
  <c r="Q1472" i="6"/>
  <c r="Q1488" i="6"/>
  <c r="Q1504" i="6"/>
  <c r="Q1520" i="6"/>
  <c r="Q1536" i="6"/>
  <c r="Q1552" i="6"/>
  <c r="Q1568" i="6"/>
  <c r="Q1583" i="6"/>
  <c r="Q1597" i="6"/>
  <c r="Q1608" i="6"/>
  <c r="Q1622" i="6"/>
  <c r="Q1636" i="6"/>
  <c r="Q1647" i="6"/>
  <c r="Q1661" i="6"/>
  <c r="Q1670" i="6"/>
  <c r="Q1678" i="6"/>
  <c r="Q1686" i="6"/>
  <c r="Q1694" i="6"/>
  <c r="Q1702" i="6"/>
  <c r="Q1710" i="6"/>
  <c r="Q1718" i="6"/>
  <c r="Q1726" i="6"/>
  <c r="Q1734" i="6"/>
  <c r="Q1742" i="6"/>
  <c r="Q1750" i="6"/>
  <c r="Q1758" i="6"/>
  <c r="Q1766" i="6"/>
  <c r="Q1774" i="6"/>
  <c r="Q1782" i="6"/>
  <c r="Q1790" i="6"/>
  <c r="Q1798" i="6"/>
  <c r="Q1806" i="6"/>
  <c r="Q1814" i="6"/>
  <c r="Q1822" i="6"/>
  <c r="Q1830" i="6"/>
  <c r="Q1838" i="6"/>
  <c r="Q1846" i="6"/>
  <c r="Q1854" i="6"/>
  <c r="Q1862" i="6"/>
  <c r="Q1870" i="6"/>
  <c r="Q1878" i="6"/>
  <c r="Q1886" i="6"/>
  <c r="Q1894" i="6"/>
  <c r="Q1902" i="6"/>
  <c r="Q1910" i="6"/>
  <c r="Q1918" i="6"/>
  <c r="Q1926" i="6"/>
  <c r="Q1934" i="6"/>
  <c r="Q1942" i="6"/>
  <c r="Q1950" i="6"/>
  <c r="Q1958" i="6"/>
  <c r="Q1966" i="6"/>
  <c r="Q1974" i="6"/>
  <c r="Q1982" i="6"/>
  <c r="Q1990" i="6"/>
  <c r="Q1998" i="6"/>
  <c r="Q2006" i="6"/>
  <c r="Q2014" i="6"/>
  <c r="Q2022" i="6"/>
  <c r="Q2030" i="6"/>
  <c r="Q2038" i="6"/>
  <c r="Q2046" i="6"/>
  <c r="Q2054" i="6"/>
  <c r="Q2062" i="6"/>
  <c r="Q2070" i="6"/>
  <c r="Q2078" i="6"/>
  <c r="Q2086" i="6"/>
  <c r="Q2094" i="6"/>
  <c r="Q2102" i="6"/>
  <c r="Q2110" i="6"/>
  <c r="Q2118" i="6"/>
  <c r="Q2126" i="6"/>
  <c r="Q2134" i="6"/>
  <c r="Q2142" i="6"/>
  <c r="Q2150" i="6"/>
  <c r="Q2158" i="6"/>
  <c r="Q2166" i="6"/>
  <c r="Q2174" i="6"/>
  <c r="Q2182" i="6"/>
  <c r="Q2190" i="6"/>
  <c r="Q2198" i="6"/>
  <c r="Q2206" i="6"/>
  <c r="Q2214" i="6"/>
  <c r="Q2222" i="6"/>
  <c r="Q2230" i="6"/>
  <c r="Q2238" i="6"/>
  <c r="Q2246" i="6"/>
  <c r="Q2254" i="6"/>
  <c r="Q2262" i="6"/>
  <c r="Q2270" i="6"/>
  <c r="Q2278" i="6"/>
  <c r="Q2286" i="6"/>
  <c r="Q2294" i="6"/>
  <c r="Q2302" i="6"/>
  <c r="Q2310" i="6"/>
  <c r="Q2318" i="6"/>
  <c r="Q2326" i="6"/>
  <c r="Q2334" i="6"/>
  <c r="Q2342" i="6"/>
  <c r="Q2350" i="6"/>
  <c r="Q2358" i="6"/>
  <c r="Q2366" i="6"/>
  <c r="Q2374" i="6"/>
  <c r="Q2382" i="6"/>
  <c r="Q2390" i="6"/>
  <c r="Q2398" i="6"/>
  <c r="Q2406" i="6"/>
  <c r="Q2414" i="6"/>
  <c r="Q2422" i="6"/>
  <c r="Q2430" i="6"/>
  <c r="Q2438" i="6"/>
  <c r="Q2446" i="6"/>
  <c r="Q2454" i="6"/>
  <c r="Q2462" i="6"/>
  <c r="Q2470" i="6"/>
  <c r="Q2478" i="6"/>
  <c r="Q478" i="6"/>
  <c r="Q715" i="6"/>
  <c r="Q797" i="6"/>
  <c r="Q843" i="6"/>
  <c r="Q884" i="6"/>
  <c r="Q925" i="6"/>
  <c r="Q960" i="6"/>
  <c r="Q987" i="6"/>
  <c r="Q1012" i="6"/>
  <c r="Q1037" i="6"/>
  <c r="Q1062" i="6"/>
  <c r="Q1088" i="6"/>
  <c r="Q1115" i="6"/>
  <c r="Q1140" i="6"/>
  <c r="Q1165" i="6"/>
  <c r="Q1188" i="6"/>
  <c r="Q1205" i="6"/>
  <c r="Q1221" i="6"/>
  <c r="Q1237" i="6"/>
  <c r="Q1253" i="6"/>
  <c r="Q1269" i="6"/>
  <c r="Q1285" i="6"/>
  <c r="Q1301" i="6"/>
  <c r="Q1317" i="6"/>
  <c r="Q1333" i="6"/>
  <c r="Q1349" i="6"/>
  <c r="Q1365" i="6"/>
  <c r="Q1381" i="6"/>
  <c r="Q1397" i="6"/>
  <c r="Q1413" i="6"/>
  <c r="Q1429" i="6"/>
  <c r="Q1445" i="6"/>
  <c r="Q1461" i="6"/>
  <c r="Q1477" i="6"/>
  <c r="Q1493" i="6"/>
  <c r="Q1509" i="6"/>
  <c r="Q1525" i="6"/>
  <c r="Q1541" i="6"/>
  <c r="Q1557" i="6"/>
  <c r="Q1573" i="6"/>
  <c r="Q1584" i="6"/>
  <c r="Q1598" i="6"/>
  <c r="Q1612" i="6"/>
  <c r="Q1623" i="6"/>
  <c r="Q1637" i="6"/>
  <c r="Q1648" i="6"/>
  <c r="Q1662" i="6"/>
  <c r="Q1671" i="6"/>
  <c r="Q1679" i="6"/>
  <c r="Q1687" i="6"/>
  <c r="Q1695" i="6"/>
  <c r="Q1703" i="6"/>
  <c r="Q1711" i="6"/>
  <c r="Q1719" i="6"/>
  <c r="Q1727" i="6"/>
  <c r="Q1735" i="6"/>
  <c r="Q1743" i="6"/>
  <c r="Q1751" i="6"/>
  <c r="Q1759" i="6"/>
  <c r="Q1767" i="6"/>
  <c r="Q1775" i="6"/>
  <c r="Q1783" i="6"/>
  <c r="Q1791" i="6"/>
  <c r="Q1799" i="6"/>
  <c r="Q1807" i="6"/>
  <c r="Q1815" i="6"/>
  <c r="Q1823" i="6"/>
  <c r="Q1831" i="6"/>
  <c r="Q1839" i="6"/>
  <c r="Q1847" i="6"/>
  <c r="Q1855" i="6"/>
  <c r="Q1863" i="6"/>
  <c r="Q1871" i="6"/>
  <c r="Q1879" i="6"/>
  <c r="Q1887" i="6"/>
  <c r="Q1895" i="6"/>
  <c r="Q1903" i="6"/>
  <c r="Q1911" i="6"/>
  <c r="Q1919" i="6"/>
  <c r="Q1927" i="6"/>
  <c r="Q1935" i="6"/>
  <c r="Q1943" i="6"/>
  <c r="Q1951" i="6"/>
  <c r="Q1959" i="6"/>
  <c r="Q1967" i="6"/>
  <c r="Q484" i="6"/>
  <c r="Q716" i="6"/>
  <c r="Q803" i="6"/>
  <c r="Q844" i="6"/>
  <c r="Q885" i="6"/>
  <c r="Q931" i="6"/>
  <c r="Q963" i="6"/>
  <c r="Q988" i="6"/>
  <c r="Q1013" i="6"/>
  <c r="Q1038" i="6"/>
  <c r="Q1064" i="6"/>
  <c r="Q1091" i="6"/>
  <c r="Q1116" i="6"/>
  <c r="Q1141" i="6"/>
  <c r="Q1166" i="6"/>
  <c r="Q1189" i="6"/>
  <c r="Q1206" i="6"/>
  <c r="Q1222" i="6"/>
  <c r="Q1238" i="6"/>
  <c r="Q1254" i="6"/>
  <c r="Q1270" i="6"/>
  <c r="Q1286" i="6"/>
  <c r="Q1302" i="6"/>
  <c r="Q1318" i="6"/>
  <c r="Q1334" i="6"/>
  <c r="Q1350" i="6"/>
  <c r="Q1366" i="6"/>
  <c r="Q1382" i="6"/>
  <c r="Q1398" i="6"/>
  <c r="Q1414" i="6"/>
  <c r="Q1430" i="6"/>
  <c r="Q1446" i="6"/>
  <c r="Q1462" i="6"/>
  <c r="Q1478" i="6"/>
  <c r="Q1494" i="6"/>
  <c r="Q1510" i="6"/>
  <c r="Q1526" i="6"/>
  <c r="Q1542" i="6"/>
  <c r="Q1558" i="6"/>
  <c r="Q1574" i="6"/>
  <c r="Q1588" i="6"/>
  <c r="Q1599" i="6"/>
  <c r="Q1613" i="6"/>
  <c r="Q1624" i="6"/>
  <c r="Q1638" i="6"/>
  <c r="Q1652" i="6"/>
  <c r="Q1663" i="6"/>
  <c r="Q1672" i="6"/>
  <c r="Q1680" i="6"/>
  <c r="Q1688" i="6"/>
  <c r="Q1696" i="6"/>
  <c r="Q1704" i="6"/>
  <c r="Q1712" i="6"/>
  <c r="Q1720" i="6"/>
  <c r="Q1728" i="6"/>
  <c r="Q1736" i="6"/>
  <c r="Q1744" i="6"/>
  <c r="Q1752" i="6"/>
  <c r="Q1760" i="6"/>
  <c r="Q1768" i="6"/>
  <c r="Q1776" i="6"/>
  <c r="Q1784" i="6"/>
  <c r="Q1792" i="6"/>
  <c r="Q1800" i="6"/>
  <c r="Q1808" i="6"/>
  <c r="Q1816" i="6"/>
  <c r="Q1824" i="6"/>
  <c r="Q1832" i="6"/>
  <c r="Q1840" i="6"/>
  <c r="Q1848" i="6"/>
  <c r="Q1856" i="6"/>
  <c r="Q1864" i="6"/>
  <c r="Q1872" i="6"/>
  <c r="Q1880" i="6"/>
  <c r="Q1888" i="6"/>
  <c r="Q1896" i="6"/>
  <c r="Q1904" i="6"/>
  <c r="Q1912" i="6"/>
  <c r="Q1920" i="6"/>
  <c r="Q1928" i="6"/>
  <c r="Q1936" i="6"/>
  <c r="Q1944" i="6"/>
  <c r="Q1952" i="6"/>
  <c r="Q1960" i="6"/>
  <c r="Q1968" i="6"/>
  <c r="Q1976" i="6"/>
  <c r="Q1984" i="6"/>
  <c r="Q1992" i="6"/>
  <c r="Q2000" i="6"/>
  <c r="Q2008" i="6"/>
  <c r="Q2016" i="6"/>
  <c r="Q2024" i="6"/>
  <c r="Q2032" i="6"/>
  <c r="Q2040" i="6"/>
  <c r="Q2048" i="6"/>
  <c r="Q2056" i="6"/>
  <c r="Q2064" i="6"/>
  <c r="Q2072" i="6"/>
  <c r="Q2080" i="6"/>
  <c r="Q2088" i="6"/>
  <c r="Q2096" i="6"/>
  <c r="Q2104" i="6"/>
  <c r="Q2112" i="6"/>
  <c r="Q2120" i="6"/>
  <c r="Q2128" i="6"/>
  <c r="Q2136" i="6"/>
  <c r="Q2144" i="6"/>
  <c r="Q2152" i="6"/>
  <c r="Q2160" i="6"/>
  <c r="Q2168" i="6"/>
  <c r="Q2176" i="6"/>
  <c r="Q2184" i="6"/>
  <c r="Q2192" i="6"/>
  <c r="Q2200" i="6"/>
  <c r="Q2208" i="6"/>
  <c r="Q2216" i="6"/>
  <c r="Q2224" i="6"/>
  <c r="Q2232" i="6"/>
  <c r="Q2240" i="6"/>
  <c r="Q2248" i="6"/>
  <c r="Q2256" i="6"/>
  <c r="Q2264" i="6"/>
  <c r="Q2272" i="6"/>
  <c r="Q2280" i="6"/>
  <c r="Q2288" i="6"/>
  <c r="Q2296" i="6"/>
  <c r="Q2304" i="6"/>
  <c r="Q2312" i="6"/>
  <c r="Q2320" i="6"/>
  <c r="Q2328" i="6"/>
  <c r="Q2336" i="6"/>
  <c r="Q2344" i="6"/>
  <c r="Q2352" i="6"/>
  <c r="Q2360" i="6"/>
  <c r="Q2368" i="6"/>
  <c r="Q2376" i="6"/>
  <c r="Q564" i="6"/>
  <c r="Q891" i="6"/>
  <c r="Q1014" i="6"/>
  <c r="Q1117" i="6"/>
  <c r="Q1207" i="6"/>
  <c r="Q1271" i="6"/>
  <c r="Q1335" i="6"/>
  <c r="Q1399" i="6"/>
  <c r="Q1463" i="6"/>
  <c r="Q1527" i="6"/>
  <c r="Q1589" i="6"/>
  <c r="Q1639" i="6"/>
  <c r="Q1681" i="6"/>
  <c r="Q1713" i="6"/>
  <c r="Q1745" i="6"/>
  <c r="Q1777" i="6"/>
  <c r="Q1809" i="6"/>
  <c r="Q1841" i="6"/>
  <c r="Q1873" i="6"/>
  <c r="Q1905" i="6"/>
  <c r="Q1937" i="6"/>
  <c r="Q1969" i="6"/>
  <c r="Q1985" i="6"/>
  <c r="Q2001" i="6"/>
  <c r="Q2017" i="6"/>
  <c r="Q2033" i="6"/>
  <c r="Q2049" i="6"/>
  <c r="Q2065" i="6"/>
  <c r="Q2081" i="6"/>
  <c r="Q2097" i="6"/>
  <c r="Q2113" i="6"/>
  <c r="Q2129" i="6"/>
  <c r="Q2145" i="6"/>
  <c r="Q2161" i="6"/>
  <c r="Q2177" i="6"/>
  <c r="Q2193" i="6"/>
  <c r="Q2209" i="6"/>
  <c r="Q2225" i="6"/>
  <c r="Q2241" i="6"/>
  <c r="Q2257" i="6"/>
  <c r="Q2273" i="6"/>
  <c r="Q2289" i="6"/>
  <c r="Q2305" i="6"/>
  <c r="Q2321" i="6"/>
  <c r="Q2337" i="6"/>
  <c r="Q2353" i="6"/>
  <c r="Q2369" i="6"/>
  <c r="Q2384" i="6"/>
  <c r="Q2395" i="6"/>
  <c r="Q2409" i="6"/>
  <c r="Q2423" i="6"/>
  <c r="Q2434" i="6"/>
  <c r="Q2448" i="6"/>
  <c r="Q2459" i="6"/>
  <c r="Q2471" i="6"/>
  <c r="Q2481" i="6"/>
  <c r="Q2490" i="6"/>
  <c r="Q2499" i="6"/>
  <c r="Q2207" i="6"/>
  <c r="Q2458" i="6"/>
  <c r="Q570" i="6"/>
  <c r="Q892" i="6"/>
  <c r="Q1016" i="6"/>
  <c r="Q1118" i="6"/>
  <c r="Q1208" i="6"/>
  <c r="Q1272" i="6"/>
  <c r="Q1336" i="6"/>
  <c r="Q1400" i="6"/>
  <c r="Q1464" i="6"/>
  <c r="Q1528" i="6"/>
  <c r="Q1590" i="6"/>
  <c r="Q1640" i="6"/>
  <c r="Q1682" i="6"/>
  <c r="Q1714" i="6"/>
  <c r="Q1746" i="6"/>
  <c r="Q1778" i="6"/>
  <c r="Q1810" i="6"/>
  <c r="Q1842" i="6"/>
  <c r="Q1874" i="6"/>
  <c r="Q1906" i="6"/>
  <c r="Q1938" i="6"/>
  <c r="Q1970" i="6"/>
  <c r="Q1986" i="6"/>
  <c r="Q2002" i="6"/>
  <c r="Q2018" i="6"/>
  <c r="Q2034" i="6"/>
  <c r="Q2050" i="6"/>
  <c r="Q2066" i="6"/>
  <c r="Q2082" i="6"/>
  <c r="Q2098" i="6"/>
  <c r="Q2114" i="6"/>
  <c r="Q2130" i="6"/>
  <c r="Q2146" i="6"/>
  <c r="Q2162" i="6"/>
  <c r="Q2178" i="6"/>
  <c r="Q2194" i="6"/>
  <c r="Q2210" i="6"/>
  <c r="Q2226" i="6"/>
  <c r="Q2242" i="6"/>
  <c r="Q2258" i="6"/>
  <c r="Q2274" i="6"/>
  <c r="Q2290" i="6"/>
  <c r="Q2306" i="6"/>
  <c r="Q2322" i="6"/>
  <c r="Q2338" i="6"/>
  <c r="Q2354" i="6"/>
  <c r="Q2370" i="6"/>
  <c r="Q2385" i="6"/>
  <c r="Q2399" i="6"/>
  <c r="Q2410" i="6"/>
  <c r="Q2424" i="6"/>
  <c r="Q2435" i="6"/>
  <c r="Q2449" i="6"/>
  <c r="Q2461" i="6"/>
  <c r="Q2472" i="6"/>
  <c r="Q2482" i="6"/>
  <c r="Q2491" i="6"/>
  <c r="Q2223" i="6"/>
  <c r="Q2419" i="6"/>
  <c r="Q733" i="6"/>
  <c r="Q932" i="6"/>
  <c r="Q1040" i="6"/>
  <c r="Q1142" i="6"/>
  <c r="Q1223" i="6"/>
  <c r="Q1287" i="6"/>
  <c r="Q1351" i="6"/>
  <c r="Q1415" i="6"/>
  <c r="Q1479" i="6"/>
  <c r="Q1543" i="6"/>
  <c r="Q1600" i="6"/>
  <c r="Q1653" i="6"/>
  <c r="Q1689" i="6"/>
  <c r="Q1721" i="6"/>
  <c r="Q1753" i="6"/>
  <c r="Q1785" i="6"/>
  <c r="Q1817" i="6"/>
  <c r="Q1849" i="6"/>
  <c r="Q1881" i="6"/>
  <c r="Q1913" i="6"/>
  <c r="Q1945" i="6"/>
  <c r="Q1971" i="6"/>
  <c r="Q1987" i="6"/>
  <c r="Q2003" i="6"/>
  <c r="Q2019" i="6"/>
  <c r="Q2035" i="6"/>
  <c r="Q2051" i="6"/>
  <c r="Q2067" i="6"/>
  <c r="Q2083" i="6"/>
  <c r="Q2099" i="6"/>
  <c r="Q2115" i="6"/>
  <c r="Q2131" i="6"/>
  <c r="Q2147" i="6"/>
  <c r="Q2163" i="6"/>
  <c r="Q2179" i="6"/>
  <c r="Q2195" i="6"/>
  <c r="Q2211" i="6"/>
  <c r="Q2227" i="6"/>
  <c r="Q2243" i="6"/>
  <c r="Q2259" i="6"/>
  <c r="Q2275" i="6"/>
  <c r="Q2291" i="6"/>
  <c r="Q2307" i="6"/>
  <c r="Q2323" i="6"/>
  <c r="Q2339" i="6"/>
  <c r="Q2355" i="6"/>
  <c r="Q2371" i="6"/>
  <c r="Q2386" i="6"/>
  <c r="Q2400" i="6"/>
  <c r="Q2411" i="6"/>
  <c r="Q2425" i="6"/>
  <c r="Q2439" i="6"/>
  <c r="Q2450" i="6"/>
  <c r="Q2463" i="6"/>
  <c r="Q2473" i="6"/>
  <c r="Q2483" i="6"/>
  <c r="Q2493" i="6"/>
  <c r="Q989" i="6"/>
  <c r="Q1319" i="6"/>
  <c r="Q1628" i="6"/>
  <c r="Q1769" i="6"/>
  <c r="Q1897" i="6"/>
  <c r="Q1995" i="6"/>
  <c r="Q2059" i="6"/>
  <c r="Q2107" i="6"/>
  <c r="Q2187" i="6"/>
  <c r="Q2251" i="6"/>
  <c r="Q2299" i="6"/>
  <c r="Q2347" i="6"/>
  <c r="Q2407" i="6"/>
  <c r="Q2467" i="6"/>
  <c r="Q1093" i="6"/>
  <c r="Q1834" i="6"/>
  <c r="Q2047" i="6"/>
  <c r="Q2127" i="6"/>
  <c r="Q2191" i="6"/>
  <c r="Q2287" i="6"/>
  <c r="Q2335" i="6"/>
  <c r="Q2394" i="6"/>
  <c r="Q2469" i="6"/>
  <c r="Q739" i="6"/>
  <c r="Q933" i="6"/>
  <c r="Q1043" i="6"/>
  <c r="Q1144" i="6"/>
  <c r="Q1224" i="6"/>
  <c r="Q1288" i="6"/>
  <c r="Q1352" i="6"/>
  <c r="Q1416" i="6"/>
  <c r="Q1480" i="6"/>
  <c r="Q1544" i="6"/>
  <c r="Q1604" i="6"/>
  <c r="Q1654" i="6"/>
  <c r="Q1690" i="6"/>
  <c r="Q1722" i="6"/>
  <c r="Q1754" i="6"/>
  <c r="Q1786" i="6"/>
  <c r="Q1818" i="6"/>
  <c r="Q1850" i="6"/>
  <c r="Q1882" i="6"/>
  <c r="Q1914" i="6"/>
  <c r="Q1946" i="6"/>
  <c r="Q1975" i="6"/>
  <c r="Q1991" i="6"/>
  <c r="Q2007" i="6"/>
  <c r="Q2023" i="6"/>
  <c r="Q2039" i="6"/>
  <c r="Q2055" i="6"/>
  <c r="Q2071" i="6"/>
  <c r="Q2087" i="6"/>
  <c r="Q2103" i="6"/>
  <c r="Q2119" i="6"/>
  <c r="Q2135" i="6"/>
  <c r="Q2151" i="6"/>
  <c r="Q2167" i="6"/>
  <c r="Q2183" i="6"/>
  <c r="Q2199" i="6"/>
  <c r="Q2215" i="6"/>
  <c r="Q2231" i="6"/>
  <c r="Q2247" i="6"/>
  <c r="Q2263" i="6"/>
  <c r="Q2279" i="6"/>
  <c r="Q2295" i="6"/>
  <c r="Q2311" i="6"/>
  <c r="Q2327" i="6"/>
  <c r="Q2343" i="6"/>
  <c r="Q2359" i="6"/>
  <c r="Q2375" i="6"/>
  <c r="Q2387" i="6"/>
  <c r="Q2401" i="6"/>
  <c r="Q2415" i="6"/>
  <c r="Q2426" i="6"/>
  <c r="Q2440" i="6"/>
  <c r="Q2451" i="6"/>
  <c r="Q2464" i="6"/>
  <c r="Q2474" i="6"/>
  <c r="Q2485" i="6"/>
  <c r="Q2494" i="6"/>
  <c r="Q845" i="6"/>
  <c r="Q1447" i="6"/>
  <c r="Q1673" i="6"/>
  <c r="Q1801" i="6"/>
  <c r="Q1929" i="6"/>
  <c r="Q2011" i="6"/>
  <c r="Q2075" i="6"/>
  <c r="Q2139" i="6"/>
  <c r="Q2203" i="6"/>
  <c r="Q2267" i="6"/>
  <c r="Q2315" i="6"/>
  <c r="Q2379" i="6"/>
  <c r="Q2418" i="6"/>
  <c r="Q2457" i="6"/>
  <c r="Q2497" i="6"/>
  <c r="Q990" i="6"/>
  <c r="Q1256" i="6"/>
  <c r="Q1384" i="6"/>
  <c r="Q1576" i="6"/>
  <c r="Q1706" i="6"/>
  <c r="Q1802" i="6"/>
  <c r="Q1930" i="6"/>
  <c r="Q1999" i="6"/>
  <c r="Q2063" i="6"/>
  <c r="Q2111" i="6"/>
  <c r="Q2175" i="6"/>
  <c r="Q2271" i="6"/>
  <c r="Q2351" i="6"/>
  <c r="Q2408" i="6"/>
  <c r="Q2480" i="6"/>
  <c r="Q804" i="6"/>
  <c r="Q964" i="6"/>
  <c r="Q1067" i="6"/>
  <c r="Q1168" i="6"/>
  <c r="Q1239" i="6"/>
  <c r="Q1303" i="6"/>
  <c r="Q1367" i="6"/>
  <c r="Q1431" i="6"/>
  <c r="Q1495" i="6"/>
  <c r="Q1559" i="6"/>
  <c r="Q1614" i="6"/>
  <c r="Q1664" i="6"/>
  <c r="Q1697" i="6"/>
  <c r="Q1729" i="6"/>
  <c r="Q1761" i="6"/>
  <c r="Q1793" i="6"/>
  <c r="Q1825" i="6"/>
  <c r="Q1857" i="6"/>
  <c r="Q1889" i="6"/>
  <c r="Q1921" i="6"/>
  <c r="Q1953" i="6"/>
  <c r="Q1977" i="6"/>
  <c r="Q1993" i="6"/>
  <c r="Q2009" i="6"/>
  <c r="Q2025" i="6"/>
  <c r="Q2041" i="6"/>
  <c r="Q2057" i="6"/>
  <c r="Q2073" i="6"/>
  <c r="Q2089" i="6"/>
  <c r="Q2105" i="6"/>
  <c r="Q2121" i="6"/>
  <c r="Q2137" i="6"/>
  <c r="Q2153" i="6"/>
  <c r="Q2169" i="6"/>
  <c r="Q2185" i="6"/>
  <c r="Q2201" i="6"/>
  <c r="Q2217" i="6"/>
  <c r="Q2233" i="6"/>
  <c r="Q2249" i="6"/>
  <c r="Q2265" i="6"/>
  <c r="Q2281" i="6"/>
  <c r="Q2297" i="6"/>
  <c r="Q2313" i="6"/>
  <c r="Q2329" i="6"/>
  <c r="Q2345" i="6"/>
  <c r="Q2361" i="6"/>
  <c r="Q2377" i="6"/>
  <c r="Q2391" i="6"/>
  <c r="Q2402" i="6"/>
  <c r="Q2416" i="6"/>
  <c r="Q2427" i="6"/>
  <c r="Q2441" i="6"/>
  <c r="Q2455" i="6"/>
  <c r="Q2465" i="6"/>
  <c r="Q2475" i="6"/>
  <c r="Q2486" i="6"/>
  <c r="Q2495" i="6"/>
  <c r="Q1092" i="6"/>
  <c r="Q1511" i="6"/>
  <c r="Q1705" i="6"/>
  <c r="Q1833" i="6"/>
  <c r="Q1961" i="6"/>
  <c r="Q2043" i="6"/>
  <c r="Q2123" i="6"/>
  <c r="Q2171" i="6"/>
  <c r="Q2219" i="6"/>
  <c r="Q2283" i="6"/>
  <c r="Q2363" i="6"/>
  <c r="Q2432" i="6"/>
  <c r="Q2479" i="6"/>
  <c r="Q851" i="6"/>
  <c r="Q1320" i="6"/>
  <c r="Q1448" i="6"/>
  <c r="Q1629" i="6"/>
  <c r="Q1738" i="6"/>
  <c r="Q1866" i="6"/>
  <c r="Q1962" i="6"/>
  <c r="Q2015" i="6"/>
  <c r="Q2079" i="6"/>
  <c r="Q2159" i="6"/>
  <c r="Q2239" i="6"/>
  <c r="Q2303" i="6"/>
  <c r="Q2367" i="6"/>
  <c r="Q2433" i="6"/>
  <c r="Q2489" i="6"/>
  <c r="Q805" i="6"/>
  <c r="Q965" i="6"/>
  <c r="Q1068" i="6"/>
  <c r="Q1171" i="6"/>
  <c r="Q1240" i="6"/>
  <c r="Q1304" i="6"/>
  <c r="Q1368" i="6"/>
  <c r="Q1432" i="6"/>
  <c r="Q1496" i="6"/>
  <c r="Q1560" i="6"/>
  <c r="Q1615" i="6"/>
  <c r="Q1666" i="6"/>
  <c r="Q1698" i="6"/>
  <c r="Q1730" i="6"/>
  <c r="Q1762" i="6"/>
  <c r="Q1794" i="6"/>
  <c r="Q1826" i="6"/>
  <c r="Q1858" i="6"/>
  <c r="Q1890" i="6"/>
  <c r="Q1922" i="6"/>
  <c r="Q1954" i="6"/>
  <c r="Q1978" i="6"/>
  <c r="Q1994" i="6"/>
  <c r="Q2010" i="6"/>
  <c r="Q2026" i="6"/>
  <c r="Q2042" i="6"/>
  <c r="Q2058" i="6"/>
  <c r="Q2074" i="6"/>
  <c r="Q2090" i="6"/>
  <c r="Q2106" i="6"/>
  <c r="Q2122" i="6"/>
  <c r="Q2138" i="6"/>
  <c r="Q2154" i="6"/>
  <c r="Q2170" i="6"/>
  <c r="Q2186" i="6"/>
  <c r="Q2202" i="6"/>
  <c r="Q2218" i="6"/>
  <c r="Q2234" i="6"/>
  <c r="Q2250" i="6"/>
  <c r="Q2266" i="6"/>
  <c r="Q2282" i="6"/>
  <c r="Q2298" i="6"/>
  <c r="Q2314" i="6"/>
  <c r="Q2330" i="6"/>
  <c r="Q2346" i="6"/>
  <c r="Q2362" i="6"/>
  <c r="Q2378" i="6"/>
  <c r="Q2392" i="6"/>
  <c r="Q2403" i="6"/>
  <c r="Q2417" i="6"/>
  <c r="Q2431" i="6"/>
  <c r="Q2442" i="6"/>
  <c r="Q2456" i="6"/>
  <c r="Q2466" i="6"/>
  <c r="Q2477" i="6"/>
  <c r="Q2487" i="6"/>
  <c r="Q2496" i="6"/>
  <c r="Q1190" i="6"/>
  <c r="Q1255" i="6"/>
  <c r="Q1383" i="6"/>
  <c r="Q1575" i="6"/>
  <c r="Q1737" i="6"/>
  <c r="Q1865" i="6"/>
  <c r="Q1979" i="6"/>
  <c r="Q2027" i="6"/>
  <c r="Q2091" i="6"/>
  <c r="Q2155" i="6"/>
  <c r="Q2235" i="6"/>
  <c r="Q2331" i="6"/>
  <c r="Q2393" i="6"/>
  <c r="Q2443" i="6"/>
  <c r="Q2488" i="6"/>
  <c r="Q1191" i="6"/>
  <c r="Q1512" i="6"/>
  <c r="Q1674" i="6"/>
  <c r="Q1770" i="6"/>
  <c r="Q1898" i="6"/>
  <c r="Q1983" i="6"/>
  <c r="Q2031" i="6"/>
  <c r="Q2095" i="6"/>
  <c r="Q2143" i="6"/>
  <c r="Q2255" i="6"/>
  <c r="Q2319" i="6"/>
  <c r="Q2383" i="6"/>
  <c r="Q2447" i="6"/>
  <c r="Q2498" i="6"/>
  <c r="I2" i="21" a="1"/>
  <c r="I2" i="21" s="1"/>
  <c r="D53" i="1"/>
  <c r="D58" i="1"/>
  <c r="D57" i="1"/>
  <c r="D56" i="1"/>
  <c r="D55" i="1"/>
  <c r="D54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C22" i="8"/>
  <c r="E15" i="8" a="1"/>
  <c r="E15" i="8" s="1"/>
  <c r="F11" i="8"/>
  <c r="S16" i="5" l="1"/>
  <c r="T16" i="5" s="1"/>
  <c r="S20" i="5"/>
  <c r="T20" i="5" s="1"/>
  <c r="S24" i="5"/>
  <c r="T24" i="5" s="1"/>
  <c r="S28" i="5"/>
  <c r="T28" i="5" s="1"/>
  <c r="S32" i="5"/>
  <c r="T32" i="5" s="1"/>
  <c r="S36" i="5"/>
  <c r="T36" i="5" s="1"/>
  <c r="S40" i="5"/>
  <c r="T40" i="5" s="1"/>
  <c r="S44" i="5"/>
  <c r="T44" i="5" s="1"/>
  <c r="S48" i="5"/>
  <c r="T48" i="5" s="1"/>
  <c r="S52" i="5"/>
  <c r="T52" i="5" s="1"/>
  <c r="S56" i="5"/>
  <c r="T56" i="5" s="1"/>
  <c r="S60" i="5"/>
  <c r="T60" i="5" s="1"/>
  <c r="S64" i="5"/>
  <c r="T64" i="5" s="1"/>
  <c r="S68" i="5"/>
  <c r="T68" i="5" s="1"/>
  <c r="S72" i="5"/>
  <c r="T72" i="5" s="1"/>
  <c r="S76" i="5"/>
  <c r="T76" i="5" s="1"/>
  <c r="S80" i="5"/>
  <c r="T80" i="5" s="1"/>
  <c r="S84" i="5"/>
  <c r="T84" i="5" s="1"/>
  <c r="S88" i="5"/>
  <c r="T88" i="5" s="1"/>
  <c r="S92" i="5"/>
  <c r="T92" i="5" s="1"/>
  <c r="S96" i="5"/>
  <c r="T96" i="5" s="1"/>
  <c r="S100" i="5"/>
  <c r="T100" i="5" s="1"/>
  <c r="S104" i="5"/>
  <c r="T104" i="5" s="1"/>
  <c r="S108" i="5"/>
  <c r="T108" i="5" s="1"/>
  <c r="S112" i="5"/>
  <c r="T112" i="5" s="1"/>
  <c r="S116" i="5"/>
  <c r="T116" i="5" s="1"/>
  <c r="S120" i="5"/>
  <c r="T120" i="5" s="1"/>
  <c r="S124" i="5"/>
  <c r="T124" i="5" s="1"/>
  <c r="S128" i="5"/>
  <c r="T128" i="5" s="1"/>
  <c r="S132" i="5"/>
  <c r="T132" i="5" s="1"/>
  <c r="S136" i="5"/>
  <c r="T136" i="5" s="1"/>
  <c r="S140" i="5"/>
  <c r="T140" i="5" s="1"/>
  <c r="S144" i="5"/>
  <c r="T144" i="5" s="1"/>
  <c r="S148" i="5"/>
  <c r="T148" i="5" s="1"/>
  <c r="S152" i="5"/>
  <c r="T152" i="5" s="1"/>
  <c r="S156" i="5"/>
  <c r="T156" i="5" s="1"/>
  <c r="S160" i="5"/>
  <c r="T160" i="5" s="1"/>
  <c r="S164" i="5"/>
  <c r="T164" i="5" s="1"/>
  <c r="S168" i="5"/>
  <c r="T168" i="5" s="1"/>
  <c r="S172" i="5"/>
  <c r="T172" i="5" s="1"/>
  <c r="S176" i="5"/>
  <c r="T176" i="5" s="1"/>
  <c r="S180" i="5"/>
  <c r="T180" i="5" s="1"/>
  <c r="S184" i="5"/>
  <c r="T184" i="5" s="1"/>
  <c r="S188" i="5"/>
  <c r="T188" i="5" s="1"/>
  <c r="S192" i="5"/>
  <c r="T192" i="5" s="1"/>
  <c r="S196" i="5"/>
  <c r="T196" i="5" s="1"/>
  <c r="S200" i="5"/>
  <c r="T200" i="5" s="1"/>
  <c r="S204" i="5"/>
  <c r="T204" i="5" s="1"/>
  <c r="S208" i="5"/>
  <c r="T208" i="5" s="1"/>
  <c r="S212" i="5"/>
  <c r="T212" i="5" s="1"/>
  <c r="S216" i="5"/>
  <c r="T216" i="5" s="1"/>
  <c r="S220" i="5"/>
  <c r="T220" i="5" s="1"/>
  <c r="S224" i="5"/>
  <c r="T224" i="5" s="1"/>
  <c r="S228" i="5"/>
  <c r="T228" i="5" s="1"/>
  <c r="S232" i="5"/>
  <c r="T232" i="5" s="1"/>
  <c r="S236" i="5"/>
  <c r="T236" i="5" s="1"/>
  <c r="S240" i="5"/>
  <c r="T240" i="5" s="1"/>
  <c r="S244" i="5"/>
  <c r="T244" i="5" s="1"/>
  <c r="S248" i="5"/>
  <c r="T248" i="5" s="1"/>
  <c r="S252" i="5"/>
  <c r="T252" i="5" s="1"/>
  <c r="S256" i="5"/>
  <c r="T256" i="5" s="1"/>
  <c r="S260" i="5"/>
  <c r="T260" i="5" s="1"/>
  <c r="S264" i="5"/>
  <c r="T264" i="5" s="1"/>
  <c r="S268" i="5"/>
  <c r="T268" i="5" s="1"/>
  <c r="S272" i="5"/>
  <c r="T272" i="5" s="1"/>
  <c r="S276" i="5"/>
  <c r="T276" i="5" s="1"/>
  <c r="S280" i="5"/>
  <c r="T280" i="5" s="1"/>
  <c r="S284" i="5"/>
  <c r="T284" i="5" s="1"/>
  <c r="S288" i="5"/>
  <c r="T288" i="5" s="1"/>
  <c r="S292" i="5"/>
  <c r="T292" i="5" s="1"/>
  <c r="S296" i="5"/>
  <c r="T296" i="5" s="1"/>
  <c r="S300" i="5"/>
  <c r="T300" i="5" s="1"/>
  <c r="S304" i="5"/>
  <c r="T304" i="5" s="1"/>
  <c r="S308" i="5"/>
  <c r="T308" i="5" s="1"/>
  <c r="S312" i="5"/>
  <c r="T312" i="5" s="1"/>
  <c r="S316" i="5"/>
  <c r="T316" i="5" s="1"/>
  <c r="S320" i="5"/>
  <c r="T320" i="5" s="1"/>
  <c r="S17" i="5"/>
  <c r="T17" i="5" s="1"/>
  <c r="S21" i="5"/>
  <c r="T21" i="5" s="1"/>
  <c r="S25" i="5"/>
  <c r="T25" i="5" s="1"/>
  <c r="S29" i="5"/>
  <c r="T29" i="5" s="1"/>
  <c r="S33" i="5"/>
  <c r="T33" i="5" s="1"/>
  <c r="S37" i="5"/>
  <c r="T37" i="5" s="1"/>
  <c r="S41" i="5"/>
  <c r="T41" i="5" s="1"/>
  <c r="S45" i="5"/>
  <c r="T45" i="5" s="1"/>
  <c r="S49" i="5"/>
  <c r="T49" i="5" s="1"/>
  <c r="S53" i="5"/>
  <c r="T53" i="5" s="1"/>
  <c r="S57" i="5"/>
  <c r="T57" i="5" s="1"/>
  <c r="S61" i="5"/>
  <c r="T61" i="5" s="1"/>
  <c r="S65" i="5"/>
  <c r="T65" i="5" s="1"/>
  <c r="S69" i="5"/>
  <c r="T69" i="5" s="1"/>
  <c r="S73" i="5"/>
  <c r="T73" i="5" s="1"/>
  <c r="S77" i="5"/>
  <c r="T77" i="5" s="1"/>
  <c r="S81" i="5"/>
  <c r="T81" i="5" s="1"/>
  <c r="S85" i="5"/>
  <c r="T85" i="5" s="1"/>
  <c r="S89" i="5"/>
  <c r="T89" i="5" s="1"/>
  <c r="S93" i="5"/>
  <c r="T93" i="5" s="1"/>
  <c r="S97" i="5"/>
  <c r="T97" i="5" s="1"/>
  <c r="S101" i="5"/>
  <c r="T101" i="5" s="1"/>
  <c r="S105" i="5"/>
  <c r="T105" i="5" s="1"/>
  <c r="S109" i="5"/>
  <c r="T109" i="5" s="1"/>
  <c r="S113" i="5"/>
  <c r="T113" i="5" s="1"/>
  <c r="S117" i="5"/>
  <c r="T117" i="5" s="1"/>
  <c r="S121" i="5"/>
  <c r="T121" i="5" s="1"/>
  <c r="S125" i="5"/>
  <c r="T125" i="5" s="1"/>
  <c r="S129" i="5"/>
  <c r="T129" i="5" s="1"/>
  <c r="S133" i="5"/>
  <c r="T133" i="5" s="1"/>
  <c r="S137" i="5"/>
  <c r="T137" i="5" s="1"/>
  <c r="S141" i="5"/>
  <c r="T141" i="5" s="1"/>
  <c r="S145" i="5"/>
  <c r="T145" i="5" s="1"/>
  <c r="S149" i="5"/>
  <c r="T149" i="5" s="1"/>
  <c r="S153" i="5"/>
  <c r="T153" i="5" s="1"/>
  <c r="S157" i="5"/>
  <c r="T157" i="5" s="1"/>
  <c r="S161" i="5"/>
  <c r="T161" i="5" s="1"/>
  <c r="S165" i="5"/>
  <c r="T165" i="5" s="1"/>
  <c r="S169" i="5"/>
  <c r="T169" i="5" s="1"/>
  <c r="S173" i="5"/>
  <c r="T173" i="5" s="1"/>
  <c r="S177" i="5"/>
  <c r="T177" i="5" s="1"/>
  <c r="S181" i="5"/>
  <c r="T181" i="5" s="1"/>
  <c r="S185" i="5"/>
  <c r="T185" i="5" s="1"/>
  <c r="S189" i="5"/>
  <c r="T189" i="5" s="1"/>
  <c r="S193" i="5"/>
  <c r="T193" i="5" s="1"/>
  <c r="S197" i="5"/>
  <c r="T197" i="5" s="1"/>
  <c r="S201" i="5"/>
  <c r="T201" i="5" s="1"/>
  <c r="S205" i="5"/>
  <c r="T205" i="5" s="1"/>
  <c r="S209" i="5"/>
  <c r="T209" i="5" s="1"/>
  <c r="S213" i="5"/>
  <c r="T213" i="5" s="1"/>
  <c r="S217" i="5"/>
  <c r="T217" i="5" s="1"/>
  <c r="S221" i="5"/>
  <c r="T221" i="5" s="1"/>
  <c r="S225" i="5"/>
  <c r="T225" i="5" s="1"/>
  <c r="S229" i="5"/>
  <c r="T229" i="5" s="1"/>
  <c r="S233" i="5"/>
  <c r="T233" i="5" s="1"/>
  <c r="S237" i="5"/>
  <c r="T237" i="5" s="1"/>
  <c r="S241" i="5"/>
  <c r="T241" i="5" s="1"/>
  <c r="S245" i="5"/>
  <c r="T245" i="5" s="1"/>
  <c r="S249" i="5"/>
  <c r="T249" i="5" s="1"/>
  <c r="S253" i="5"/>
  <c r="T253" i="5" s="1"/>
  <c r="S257" i="5"/>
  <c r="T257" i="5" s="1"/>
  <c r="S261" i="5"/>
  <c r="T261" i="5" s="1"/>
  <c r="S265" i="5"/>
  <c r="T265" i="5" s="1"/>
  <c r="S269" i="5"/>
  <c r="T269" i="5" s="1"/>
  <c r="S273" i="5"/>
  <c r="T273" i="5" s="1"/>
  <c r="S277" i="5"/>
  <c r="T277" i="5" s="1"/>
  <c r="S281" i="5"/>
  <c r="T281" i="5" s="1"/>
  <c r="S285" i="5"/>
  <c r="T285" i="5" s="1"/>
  <c r="S289" i="5"/>
  <c r="T289" i="5" s="1"/>
  <c r="S293" i="5"/>
  <c r="T293" i="5" s="1"/>
  <c r="S297" i="5"/>
  <c r="T297" i="5" s="1"/>
  <c r="S301" i="5"/>
  <c r="T301" i="5" s="1"/>
  <c r="S305" i="5"/>
  <c r="T305" i="5" s="1"/>
  <c r="S309" i="5"/>
  <c r="T309" i="5" s="1"/>
  <c r="S313" i="5"/>
  <c r="T313" i="5" s="1"/>
  <c r="S317" i="5"/>
  <c r="T317" i="5" s="1"/>
  <c r="S321" i="5"/>
  <c r="T321" i="5" s="1"/>
  <c r="S18" i="5"/>
  <c r="T18" i="5" s="1"/>
  <c r="S22" i="5"/>
  <c r="T22" i="5" s="1"/>
  <c r="S26" i="5"/>
  <c r="T26" i="5" s="1"/>
  <c r="S30" i="5"/>
  <c r="T30" i="5" s="1"/>
  <c r="S34" i="5"/>
  <c r="T34" i="5" s="1"/>
  <c r="S38" i="5"/>
  <c r="T38" i="5" s="1"/>
  <c r="S42" i="5"/>
  <c r="T42" i="5" s="1"/>
  <c r="S46" i="5"/>
  <c r="T46" i="5" s="1"/>
  <c r="S50" i="5"/>
  <c r="T50" i="5" s="1"/>
  <c r="S54" i="5"/>
  <c r="T54" i="5" s="1"/>
  <c r="S58" i="5"/>
  <c r="T58" i="5" s="1"/>
  <c r="S62" i="5"/>
  <c r="T62" i="5" s="1"/>
  <c r="S66" i="5"/>
  <c r="T66" i="5" s="1"/>
  <c r="S70" i="5"/>
  <c r="T70" i="5" s="1"/>
  <c r="S74" i="5"/>
  <c r="T74" i="5" s="1"/>
  <c r="S78" i="5"/>
  <c r="T78" i="5" s="1"/>
  <c r="S82" i="5"/>
  <c r="T82" i="5" s="1"/>
  <c r="S86" i="5"/>
  <c r="T86" i="5" s="1"/>
  <c r="S90" i="5"/>
  <c r="T90" i="5" s="1"/>
  <c r="S94" i="5"/>
  <c r="T94" i="5" s="1"/>
  <c r="S98" i="5"/>
  <c r="T98" i="5" s="1"/>
  <c r="S102" i="5"/>
  <c r="T102" i="5" s="1"/>
  <c r="S106" i="5"/>
  <c r="T106" i="5" s="1"/>
  <c r="S110" i="5"/>
  <c r="T110" i="5" s="1"/>
  <c r="S114" i="5"/>
  <c r="T114" i="5" s="1"/>
  <c r="S118" i="5"/>
  <c r="T118" i="5" s="1"/>
  <c r="S122" i="5"/>
  <c r="T122" i="5" s="1"/>
  <c r="S126" i="5"/>
  <c r="T126" i="5" s="1"/>
  <c r="S130" i="5"/>
  <c r="T130" i="5" s="1"/>
  <c r="S134" i="5"/>
  <c r="T134" i="5" s="1"/>
  <c r="S138" i="5"/>
  <c r="T138" i="5" s="1"/>
  <c r="S142" i="5"/>
  <c r="T142" i="5" s="1"/>
  <c r="S146" i="5"/>
  <c r="T146" i="5" s="1"/>
  <c r="S150" i="5"/>
  <c r="T150" i="5" s="1"/>
  <c r="S154" i="5"/>
  <c r="T154" i="5" s="1"/>
  <c r="S158" i="5"/>
  <c r="T158" i="5" s="1"/>
  <c r="S162" i="5"/>
  <c r="T162" i="5" s="1"/>
  <c r="S166" i="5"/>
  <c r="T166" i="5" s="1"/>
  <c r="S170" i="5"/>
  <c r="T170" i="5" s="1"/>
  <c r="S174" i="5"/>
  <c r="T174" i="5" s="1"/>
  <c r="S178" i="5"/>
  <c r="T178" i="5" s="1"/>
  <c r="S182" i="5"/>
  <c r="T182" i="5" s="1"/>
  <c r="S186" i="5"/>
  <c r="T186" i="5" s="1"/>
  <c r="S190" i="5"/>
  <c r="T190" i="5" s="1"/>
  <c r="S194" i="5"/>
  <c r="T194" i="5" s="1"/>
  <c r="S198" i="5"/>
  <c r="T198" i="5" s="1"/>
  <c r="S202" i="5"/>
  <c r="T202" i="5" s="1"/>
  <c r="S206" i="5"/>
  <c r="T206" i="5" s="1"/>
  <c r="S210" i="5"/>
  <c r="T210" i="5" s="1"/>
  <c r="S214" i="5"/>
  <c r="T214" i="5" s="1"/>
  <c r="S218" i="5"/>
  <c r="T218" i="5" s="1"/>
  <c r="S222" i="5"/>
  <c r="T222" i="5" s="1"/>
  <c r="S226" i="5"/>
  <c r="T226" i="5" s="1"/>
  <c r="S230" i="5"/>
  <c r="T230" i="5" s="1"/>
  <c r="S234" i="5"/>
  <c r="T234" i="5" s="1"/>
  <c r="S238" i="5"/>
  <c r="T238" i="5" s="1"/>
  <c r="S242" i="5"/>
  <c r="T242" i="5" s="1"/>
  <c r="S246" i="5"/>
  <c r="T246" i="5" s="1"/>
  <c r="S250" i="5"/>
  <c r="T250" i="5" s="1"/>
  <c r="S254" i="5"/>
  <c r="T254" i="5" s="1"/>
  <c r="S258" i="5"/>
  <c r="T258" i="5" s="1"/>
  <c r="S262" i="5"/>
  <c r="T262" i="5" s="1"/>
  <c r="S266" i="5"/>
  <c r="T266" i="5" s="1"/>
  <c r="S270" i="5"/>
  <c r="T270" i="5" s="1"/>
  <c r="S274" i="5"/>
  <c r="T274" i="5" s="1"/>
  <c r="S278" i="5"/>
  <c r="T278" i="5" s="1"/>
  <c r="S282" i="5"/>
  <c r="T282" i="5" s="1"/>
  <c r="S286" i="5"/>
  <c r="T286" i="5" s="1"/>
  <c r="S290" i="5"/>
  <c r="T290" i="5" s="1"/>
  <c r="S294" i="5"/>
  <c r="T294" i="5" s="1"/>
  <c r="S298" i="5"/>
  <c r="T298" i="5" s="1"/>
  <c r="S302" i="5"/>
  <c r="T302" i="5" s="1"/>
  <c r="S306" i="5"/>
  <c r="T306" i="5" s="1"/>
  <c r="S310" i="5"/>
  <c r="T310" i="5" s="1"/>
  <c r="S314" i="5"/>
  <c r="T314" i="5" s="1"/>
  <c r="S318" i="5"/>
  <c r="T318" i="5" s="1"/>
  <c r="S322" i="5"/>
  <c r="T322" i="5" s="1"/>
  <c r="S19" i="5"/>
  <c r="T19" i="5" s="1"/>
  <c r="S23" i="5"/>
  <c r="T23" i="5" s="1"/>
  <c r="S27" i="5"/>
  <c r="T27" i="5" s="1"/>
  <c r="S31" i="5"/>
  <c r="T31" i="5" s="1"/>
  <c r="S35" i="5"/>
  <c r="T35" i="5" s="1"/>
  <c r="S39" i="5"/>
  <c r="T39" i="5" s="1"/>
  <c r="S43" i="5"/>
  <c r="T43" i="5" s="1"/>
  <c r="S47" i="5"/>
  <c r="T47" i="5" s="1"/>
  <c r="S51" i="5"/>
  <c r="T51" i="5" s="1"/>
  <c r="S55" i="5"/>
  <c r="T55" i="5" s="1"/>
  <c r="S59" i="5"/>
  <c r="T59" i="5" s="1"/>
  <c r="S63" i="5"/>
  <c r="T63" i="5" s="1"/>
  <c r="S67" i="5"/>
  <c r="T67" i="5" s="1"/>
  <c r="S71" i="5"/>
  <c r="T71" i="5" s="1"/>
  <c r="S75" i="5"/>
  <c r="T75" i="5" s="1"/>
  <c r="S79" i="5"/>
  <c r="T79" i="5" s="1"/>
  <c r="S83" i="5"/>
  <c r="T83" i="5" s="1"/>
  <c r="S87" i="5"/>
  <c r="T87" i="5" s="1"/>
  <c r="S91" i="5"/>
  <c r="T91" i="5" s="1"/>
  <c r="S95" i="5"/>
  <c r="T95" i="5" s="1"/>
  <c r="S99" i="5"/>
  <c r="T99" i="5" s="1"/>
  <c r="S103" i="5"/>
  <c r="T103" i="5" s="1"/>
  <c r="S107" i="5"/>
  <c r="T107" i="5" s="1"/>
  <c r="S111" i="5"/>
  <c r="T111" i="5" s="1"/>
  <c r="S115" i="5"/>
  <c r="T115" i="5" s="1"/>
  <c r="S119" i="5"/>
  <c r="T119" i="5" s="1"/>
  <c r="S123" i="5"/>
  <c r="T123" i="5" s="1"/>
  <c r="S127" i="5"/>
  <c r="T127" i="5" s="1"/>
  <c r="S131" i="5"/>
  <c r="T131" i="5" s="1"/>
  <c r="S135" i="5"/>
  <c r="T135" i="5" s="1"/>
  <c r="S139" i="5"/>
  <c r="T139" i="5" s="1"/>
  <c r="S143" i="5"/>
  <c r="T143" i="5" s="1"/>
  <c r="S147" i="5"/>
  <c r="T147" i="5" s="1"/>
  <c r="S151" i="5"/>
  <c r="T151" i="5" s="1"/>
  <c r="S155" i="5"/>
  <c r="T155" i="5" s="1"/>
  <c r="S159" i="5"/>
  <c r="T159" i="5" s="1"/>
  <c r="S163" i="5"/>
  <c r="T163" i="5" s="1"/>
  <c r="S167" i="5"/>
  <c r="T167" i="5" s="1"/>
  <c r="S171" i="5"/>
  <c r="T171" i="5" s="1"/>
  <c r="S175" i="5"/>
  <c r="T175" i="5" s="1"/>
  <c r="S179" i="5"/>
  <c r="T179" i="5" s="1"/>
  <c r="S183" i="5"/>
  <c r="T183" i="5" s="1"/>
  <c r="S187" i="5"/>
  <c r="T187" i="5" s="1"/>
  <c r="S191" i="5"/>
  <c r="T191" i="5" s="1"/>
  <c r="S195" i="5"/>
  <c r="T195" i="5" s="1"/>
  <c r="S199" i="5"/>
  <c r="T199" i="5" s="1"/>
  <c r="S203" i="5"/>
  <c r="T203" i="5" s="1"/>
  <c r="S207" i="5"/>
  <c r="T207" i="5" s="1"/>
  <c r="S211" i="5"/>
  <c r="T211" i="5" s="1"/>
  <c r="S215" i="5"/>
  <c r="T215" i="5" s="1"/>
  <c r="S219" i="5"/>
  <c r="T219" i="5" s="1"/>
  <c r="S223" i="5"/>
  <c r="T223" i="5" s="1"/>
  <c r="S227" i="5"/>
  <c r="T227" i="5" s="1"/>
  <c r="S231" i="5"/>
  <c r="T231" i="5" s="1"/>
  <c r="S235" i="5"/>
  <c r="T235" i="5" s="1"/>
  <c r="S239" i="5"/>
  <c r="T239" i="5" s="1"/>
  <c r="S243" i="5"/>
  <c r="T243" i="5" s="1"/>
  <c r="S247" i="5"/>
  <c r="T247" i="5" s="1"/>
  <c r="S251" i="5"/>
  <c r="T251" i="5" s="1"/>
  <c r="S255" i="5"/>
  <c r="T255" i="5" s="1"/>
  <c r="S259" i="5"/>
  <c r="T259" i="5" s="1"/>
  <c r="S263" i="5"/>
  <c r="T263" i="5" s="1"/>
  <c r="S267" i="5"/>
  <c r="T267" i="5" s="1"/>
  <c r="S271" i="5"/>
  <c r="T271" i="5" s="1"/>
  <c r="S275" i="5"/>
  <c r="T275" i="5" s="1"/>
  <c r="S279" i="5"/>
  <c r="T279" i="5" s="1"/>
  <c r="S283" i="5"/>
  <c r="T283" i="5" s="1"/>
  <c r="S287" i="5"/>
  <c r="T287" i="5" s="1"/>
  <c r="S291" i="5"/>
  <c r="T291" i="5" s="1"/>
  <c r="S295" i="5"/>
  <c r="T295" i="5" s="1"/>
  <c r="S299" i="5"/>
  <c r="T299" i="5" s="1"/>
  <c r="S303" i="5"/>
  <c r="T303" i="5" s="1"/>
  <c r="S307" i="5"/>
  <c r="T307" i="5" s="1"/>
  <c r="S311" i="5"/>
  <c r="T311" i="5" s="1"/>
  <c r="S315" i="5"/>
  <c r="T315" i="5" s="1"/>
  <c r="S319" i="5"/>
  <c r="T319" i="5" s="1"/>
  <c r="Q16" i="5"/>
  <c r="R16" i="5" s="1"/>
  <c r="Q24" i="5"/>
  <c r="R24" i="5" s="1"/>
  <c r="Q32" i="5"/>
  <c r="R32" i="5" s="1"/>
  <c r="Q40" i="5"/>
  <c r="R40" i="5" s="1"/>
  <c r="Q48" i="5"/>
  <c r="R48" i="5" s="1"/>
  <c r="Q56" i="5"/>
  <c r="R56" i="5" s="1"/>
  <c r="Q64" i="5"/>
  <c r="R64" i="5" s="1"/>
  <c r="Q72" i="5"/>
  <c r="R72" i="5" s="1"/>
  <c r="Q80" i="5"/>
  <c r="R80" i="5" s="1"/>
  <c r="Q88" i="5"/>
  <c r="R88" i="5" s="1"/>
  <c r="Q96" i="5"/>
  <c r="R96" i="5" s="1"/>
  <c r="Q104" i="5"/>
  <c r="R104" i="5" s="1"/>
  <c r="Q112" i="5"/>
  <c r="R112" i="5" s="1"/>
  <c r="Q120" i="5"/>
  <c r="R120" i="5" s="1"/>
  <c r="Q128" i="5"/>
  <c r="R128" i="5" s="1"/>
  <c r="Q136" i="5"/>
  <c r="R136" i="5" s="1"/>
  <c r="Q144" i="5"/>
  <c r="R144" i="5" s="1"/>
  <c r="Q152" i="5"/>
  <c r="R152" i="5" s="1"/>
  <c r="Q160" i="5"/>
  <c r="R160" i="5" s="1"/>
  <c r="Q168" i="5"/>
  <c r="R168" i="5" s="1"/>
  <c r="Q176" i="5"/>
  <c r="R176" i="5" s="1"/>
  <c r="Q184" i="5"/>
  <c r="R184" i="5" s="1"/>
  <c r="Q192" i="5"/>
  <c r="R192" i="5" s="1"/>
  <c r="Q200" i="5"/>
  <c r="R200" i="5" s="1"/>
  <c r="Q208" i="5"/>
  <c r="R208" i="5" s="1"/>
  <c r="Q216" i="5"/>
  <c r="R216" i="5" s="1"/>
  <c r="Q224" i="5"/>
  <c r="R224" i="5" s="1"/>
  <c r="Q232" i="5"/>
  <c r="R232" i="5" s="1"/>
  <c r="Q240" i="5"/>
  <c r="R240" i="5" s="1"/>
  <c r="Q248" i="5"/>
  <c r="R248" i="5" s="1"/>
  <c r="Q256" i="5"/>
  <c r="R256" i="5" s="1"/>
  <c r="Q264" i="5"/>
  <c r="R264" i="5" s="1"/>
  <c r="Q272" i="5"/>
  <c r="R272" i="5" s="1"/>
  <c r="Q280" i="5"/>
  <c r="R280" i="5" s="1"/>
  <c r="Q288" i="5"/>
  <c r="R288" i="5" s="1"/>
  <c r="Q296" i="5"/>
  <c r="R296" i="5" s="1"/>
  <c r="Q304" i="5"/>
  <c r="R304" i="5" s="1"/>
  <c r="Q312" i="5"/>
  <c r="R312" i="5" s="1"/>
  <c r="Q320" i="5"/>
  <c r="R320" i="5" s="1"/>
  <c r="Q62" i="5"/>
  <c r="R62" i="5" s="1"/>
  <c r="Q70" i="5"/>
  <c r="R70" i="5" s="1"/>
  <c r="Q94" i="5"/>
  <c r="R94" i="5" s="1"/>
  <c r="Q126" i="5"/>
  <c r="R126" i="5" s="1"/>
  <c r="Q158" i="5"/>
  <c r="R158" i="5" s="1"/>
  <c r="Q206" i="5"/>
  <c r="R206" i="5" s="1"/>
  <c r="Q238" i="5"/>
  <c r="R238" i="5" s="1"/>
  <c r="Q278" i="5"/>
  <c r="R278" i="5" s="1"/>
  <c r="Q39" i="5"/>
  <c r="R39" i="5" s="1"/>
  <c r="Q79" i="5"/>
  <c r="R79" i="5" s="1"/>
  <c r="Q95" i="5"/>
  <c r="R95" i="5" s="1"/>
  <c r="Q111" i="5"/>
  <c r="R111" i="5" s="1"/>
  <c r="Q143" i="5"/>
  <c r="R143" i="5" s="1"/>
  <c r="Q159" i="5"/>
  <c r="R159" i="5" s="1"/>
  <c r="Q183" i="5"/>
  <c r="R183" i="5" s="1"/>
  <c r="Q215" i="5"/>
  <c r="R215" i="5" s="1"/>
  <c r="Q239" i="5"/>
  <c r="R239" i="5" s="1"/>
  <c r="Q263" i="5"/>
  <c r="R263" i="5" s="1"/>
  <c r="Q311" i="5"/>
  <c r="R311" i="5" s="1"/>
  <c r="Q17" i="5"/>
  <c r="R17" i="5" s="1"/>
  <c r="Q25" i="5"/>
  <c r="R25" i="5" s="1"/>
  <c r="Q33" i="5"/>
  <c r="R33" i="5" s="1"/>
  <c r="Q41" i="5"/>
  <c r="R41" i="5" s="1"/>
  <c r="Q49" i="5"/>
  <c r="R49" i="5" s="1"/>
  <c r="Q57" i="5"/>
  <c r="R57" i="5" s="1"/>
  <c r="Q65" i="5"/>
  <c r="R65" i="5" s="1"/>
  <c r="Q73" i="5"/>
  <c r="R73" i="5" s="1"/>
  <c r="Q81" i="5"/>
  <c r="R81" i="5" s="1"/>
  <c r="Q89" i="5"/>
  <c r="R89" i="5" s="1"/>
  <c r="Q97" i="5"/>
  <c r="R97" i="5" s="1"/>
  <c r="Q105" i="5"/>
  <c r="R105" i="5" s="1"/>
  <c r="Q113" i="5"/>
  <c r="R113" i="5" s="1"/>
  <c r="Q121" i="5"/>
  <c r="R121" i="5" s="1"/>
  <c r="Q129" i="5"/>
  <c r="R129" i="5" s="1"/>
  <c r="Q137" i="5"/>
  <c r="R137" i="5" s="1"/>
  <c r="Q145" i="5"/>
  <c r="R145" i="5" s="1"/>
  <c r="Q153" i="5"/>
  <c r="R153" i="5" s="1"/>
  <c r="Q161" i="5"/>
  <c r="R161" i="5" s="1"/>
  <c r="Q169" i="5"/>
  <c r="R169" i="5" s="1"/>
  <c r="Q177" i="5"/>
  <c r="R177" i="5" s="1"/>
  <c r="Q185" i="5"/>
  <c r="R185" i="5" s="1"/>
  <c r="Q193" i="5"/>
  <c r="R193" i="5" s="1"/>
  <c r="Q201" i="5"/>
  <c r="R201" i="5" s="1"/>
  <c r="Q209" i="5"/>
  <c r="R209" i="5" s="1"/>
  <c r="Q217" i="5"/>
  <c r="R217" i="5" s="1"/>
  <c r="Q225" i="5"/>
  <c r="R225" i="5" s="1"/>
  <c r="Q233" i="5"/>
  <c r="R233" i="5" s="1"/>
  <c r="Q241" i="5"/>
  <c r="R241" i="5" s="1"/>
  <c r="Q249" i="5"/>
  <c r="R249" i="5" s="1"/>
  <c r="Q257" i="5"/>
  <c r="R257" i="5" s="1"/>
  <c r="Q265" i="5"/>
  <c r="R265" i="5" s="1"/>
  <c r="Q273" i="5"/>
  <c r="R273" i="5" s="1"/>
  <c r="Q281" i="5"/>
  <c r="R281" i="5" s="1"/>
  <c r="Q289" i="5"/>
  <c r="R289" i="5" s="1"/>
  <c r="Q297" i="5"/>
  <c r="R297" i="5" s="1"/>
  <c r="Q305" i="5"/>
  <c r="R305" i="5" s="1"/>
  <c r="Q313" i="5"/>
  <c r="R313" i="5" s="1"/>
  <c r="Q321" i="5"/>
  <c r="R321" i="5" s="1"/>
  <c r="Q46" i="5"/>
  <c r="R46" i="5" s="1"/>
  <c r="Q190" i="5"/>
  <c r="R190" i="5" s="1"/>
  <c r="Q270" i="5"/>
  <c r="R270" i="5" s="1"/>
  <c r="Q55" i="5"/>
  <c r="R55" i="5" s="1"/>
  <c r="Q18" i="5"/>
  <c r="R18" i="5" s="1"/>
  <c r="Q26" i="5"/>
  <c r="R26" i="5" s="1"/>
  <c r="Q34" i="5"/>
  <c r="R34" i="5" s="1"/>
  <c r="Q42" i="5"/>
  <c r="R42" i="5" s="1"/>
  <c r="Q50" i="5"/>
  <c r="R50" i="5" s="1"/>
  <c r="Q58" i="5"/>
  <c r="R58" i="5" s="1"/>
  <c r="Q66" i="5"/>
  <c r="R66" i="5" s="1"/>
  <c r="Q74" i="5"/>
  <c r="R74" i="5" s="1"/>
  <c r="Q82" i="5"/>
  <c r="R82" i="5" s="1"/>
  <c r="Q90" i="5"/>
  <c r="R90" i="5" s="1"/>
  <c r="Q98" i="5"/>
  <c r="R98" i="5" s="1"/>
  <c r="Q106" i="5"/>
  <c r="R106" i="5" s="1"/>
  <c r="Q114" i="5"/>
  <c r="R114" i="5" s="1"/>
  <c r="Q122" i="5"/>
  <c r="R122" i="5" s="1"/>
  <c r="Q130" i="5"/>
  <c r="R130" i="5" s="1"/>
  <c r="Q138" i="5"/>
  <c r="R138" i="5" s="1"/>
  <c r="Q146" i="5"/>
  <c r="R146" i="5" s="1"/>
  <c r="Q154" i="5"/>
  <c r="R154" i="5" s="1"/>
  <c r="Q162" i="5"/>
  <c r="R162" i="5" s="1"/>
  <c r="Q170" i="5"/>
  <c r="R170" i="5" s="1"/>
  <c r="Q178" i="5"/>
  <c r="R178" i="5" s="1"/>
  <c r="Q186" i="5"/>
  <c r="R186" i="5" s="1"/>
  <c r="Q194" i="5"/>
  <c r="R194" i="5" s="1"/>
  <c r="Q202" i="5"/>
  <c r="R202" i="5" s="1"/>
  <c r="Q210" i="5"/>
  <c r="R210" i="5" s="1"/>
  <c r="Q218" i="5"/>
  <c r="R218" i="5" s="1"/>
  <c r="Q226" i="5"/>
  <c r="R226" i="5" s="1"/>
  <c r="Q234" i="5"/>
  <c r="R234" i="5" s="1"/>
  <c r="Q242" i="5"/>
  <c r="R242" i="5" s="1"/>
  <c r="Q250" i="5"/>
  <c r="R250" i="5" s="1"/>
  <c r="Q258" i="5"/>
  <c r="R258" i="5" s="1"/>
  <c r="Q266" i="5"/>
  <c r="R266" i="5" s="1"/>
  <c r="Q274" i="5"/>
  <c r="R274" i="5" s="1"/>
  <c r="Q282" i="5"/>
  <c r="R282" i="5" s="1"/>
  <c r="Q290" i="5"/>
  <c r="R290" i="5" s="1"/>
  <c r="Q298" i="5"/>
  <c r="R298" i="5" s="1"/>
  <c r="Q306" i="5"/>
  <c r="R306" i="5" s="1"/>
  <c r="Q314" i="5"/>
  <c r="R314" i="5" s="1"/>
  <c r="Q322" i="5"/>
  <c r="R322" i="5" s="1"/>
  <c r="Q22" i="5"/>
  <c r="R22" i="5" s="1"/>
  <c r="Q102" i="5"/>
  <c r="R102" i="5" s="1"/>
  <c r="Q134" i="5"/>
  <c r="R134" i="5" s="1"/>
  <c r="Q166" i="5"/>
  <c r="R166" i="5" s="1"/>
  <c r="Q222" i="5"/>
  <c r="R222" i="5" s="1"/>
  <c r="Q254" i="5"/>
  <c r="R254" i="5" s="1"/>
  <c r="Q310" i="5"/>
  <c r="R310" i="5" s="1"/>
  <c r="Q23" i="5"/>
  <c r="R23" i="5" s="1"/>
  <c r="Q127" i="5"/>
  <c r="R127" i="5" s="1"/>
  <c r="Q167" i="5"/>
  <c r="R167" i="5" s="1"/>
  <c r="Q199" i="5"/>
  <c r="R199" i="5" s="1"/>
  <c r="Q247" i="5"/>
  <c r="R247" i="5" s="1"/>
  <c r="Q279" i="5"/>
  <c r="R279" i="5" s="1"/>
  <c r="Q319" i="5"/>
  <c r="R319" i="5" s="1"/>
  <c r="Q19" i="5"/>
  <c r="R19" i="5" s="1"/>
  <c r="Q27" i="5"/>
  <c r="R27" i="5" s="1"/>
  <c r="Q35" i="5"/>
  <c r="R35" i="5" s="1"/>
  <c r="Q43" i="5"/>
  <c r="R43" i="5" s="1"/>
  <c r="Q51" i="5"/>
  <c r="R51" i="5" s="1"/>
  <c r="Q59" i="5"/>
  <c r="R59" i="5" s="1"/>
  <c r="Q67" i="5"/>
  <c r="R67" i="5" s="1"/>
  <c r="Q75" i="5"/>
  <c r="R75" i="5" s="1"/>
  <c r="Q83" i="5"/>
  <c r="R83" i="5" s="1"/>
  <c r="Q91" i="5"/>
  <c r="R91" i="5" s="1"/>
  <c r="Q99" i="5"/>
  <c r="R99" i="5" s="1"/>
  <c r="Q107" i="5"/>
  <c r="R107" i="5" s="1"/>
  <c r="Q115" i="5"/>
  <c r="R115" i="5" s="1"/>
  <c r="Q123" i="5"/>
  <c r="R123" i="5" s="1"/>
  <c r="Q131" i="5"/>
  <c r="R131" i="5" s="1"/>
  <c r="Q139" i="5"/>
  <c r="R139" i="5" s="1"/>
  <c r="Q147" i="5"/>
  <c r="R147" i="5" s="1"/>
  <c r="Q155" i="5"/>
  <c r="R155" i="5" s="1"/>
  <c r="Q163" i="5"/>
  <c r="R163" i="5" s="1"/>
  <c r="Q171" i="5"/>
  <c r="R171" i="5" s="1"/>
  <c r="Q179" i="5"/>
  <c r="R179" i="5" s="1"/>
  <c r="Q187" i="5"/>
  <c r="R187" i="5" s="1"/>
  <c r="Q195" i="5"/>
  <c r="R195" i="5" s="1"/>
  <c r="Q203" i="5"/>
  <c r="R203" i="5" s="1"/>
  <c r="Q211" i="5"/>
  <c r="R211" i="5" s="1"/>
  <c r="Q219" i="5"/>
  <c r="R219" i="5" s="1"/>
  <c r="Q227" i="5"/>
  <c r="R227" i="5" s="1"/>
  <c r="Q235" i="5"/>
  <c r="R235" i="5" s="1"/>
  <c r="Q243" i="5"/>
  <c r="R243" i="5" s="1"/>
  <c r="Q251" i="5"/>
  <c r="R251" i="5" s="1"/>
  <c r="Q259" i="5"/>
  <c r="R259" i="5" s="1"/>
  <c r="Q267" i="5"/>
  <c r="R267" i="5" s="1"/>
  <c r="Q275" i="5"/>
  <c r="R275" i="5" s="1"/>
  <c r="Q283" i="5"/>
  <c r="R283" i="5" s="1"/>
  <c r="Q291" i="5"/>
  <c r="R291" i="5" s="1"/>
  <c r="Q299" i="5"/>
  <c r="R299" i="5" s="1"/>
  <c r="Q307" i="5"/>
  <c r="R307" i="5" s="1"/>
  <c r="Q315" i="5"/>
  <c r="R315" i="5" s="1"/>
  <c r="Q38" i="5"/>
  <c r="R38" i="5" s="1"/>
  <c r="Q198" i="5"/>
  <c r="R198" i="5" s="1"/>
  <c r="Q294" i="5"/>
  <c r="R294" i="5" s="1"/>
  <c r="Q63" i="5"/>
  <c r="R63" i="5" s="1"/>
  <c r="Q223" i="5"/>
  <c r="R223" i="5" s="1"/>
  <c r="Q303" i="5"/>
  <c r="R303" i="5" s="1"/>
  <c r="Q20" i="5"/>
  <c r="R20" i="5" s="1"/>
  <c r="Q28" i="5"/>
  <c r="R28" i="5" s="1"/>
  <c r="Q36" i="5"/>
  <c r="R36" i="5" s="1"/>
  <c r="Q44" i="5"/>
  <c r="R44" i="5" s="1"/>
  <c r="Q52" i="5"/>
  <c r="R52" i="5" s="1"/>
  <c r="Q60" i="5"/>
  <c r="R60" i="5" s="1"/>
  <c r="Q68" i="5"/>
  <c r="R68" i="5" s="1"/>
  <c r="Q76" i="5"/>
  <c r="R76" i="5" s="1"/>
  <c r="Q84" i="5"/>
  <c r="R84" i="5" s="1"/>
  <c r="Q92" i="5"/>
  <c r="R92" i="5" s="1"/>
  <c r="Q100" i="5"/>
  <c r="R100" i="5" s="1"/>
  <c r="Q108" i="5"/>
  <c r="R108" i="5" s="1"/>
  <c r="Q116" i="5"/>
  <c r="R116" i="5" s="1"/>
  <c r="Q124" i="5"/>
  <c r="R124" i="5" s="1"/>
  <c r="Q132" i="5"/>
  <c r="R132" i="5" s="1"/>
  <c r="Q140" i="5"/>
  <c r="R140" i="5" s="1"/>
  <c r="Q148" i="5"/>
  <c r="R148" i="5" s="1"/>
  <c r="Q156" i="5"/>
  <c r="R156" i="5" s="1"/>
  <c r="Q164" i="5"/>
  <c r="R164" i="5" s="1"/>
  <c r="Q172" i="5"/>
  <c r="R172" i="5" s="1"/>
  <c r="Q180" i="5"/>
  <c r="R180" i="5" s="1"/>
  <c r="Q188" i="5"/>
  <c r="R188" i="5" s="1"/>
  <c r="Q196" i="5"/>
  <c r="R196" i="5" s="1"/>
  <c r="Q204" i="5"/>
  <c r="R204" i="5" s="1"/>
  <c r="Q212" i="5"/>
  <c r="R212" i="5" s="1"/>
  <c r="Q220" i="5"/>
  <c r="R220" i="5" s="1"/>
  <c r="Q228" i="5"/>
  <c r="R228" i="5" s="1"/>
  <c r="Q236" i="5"/>
  <c r="R236" i="5" s="1"/>
  <c r="Q244" i="5"/>
  <c r="R244" i="5" s="1"/>
  <c r="Q252" i="5"/>
  <c r="R252" i="5" s="1"/>
  <c r="Q260" i="5"/>
  <c r="R260" i="5" s="1"/>
  <c r="Q268" i="5"/>
  <c r="R268" i="5" s="1"/>
  <c r="Q276" i="5"/>
  <c r="R276" i="5" s="1"/>
  <c r="Q284" i="5"/>
  <c r="R284" i="5" s="1"/>
  <c r="Q292" i="5"/>
  <c r="R292" i="5" s="1"/>
  <c r="Q300" i="5"/>
  <c r="R300" i="5" s="1"/>
  <c r="Q308" i="5"/>
  <c r="R308" i="5" s="1"/>
  <c r="Q316" i="5"/>
  <c r="R316" i="5" s="1"/>
  <c r="Q30" i="5"/>
  <c r="R30" i="5" s="1"/>
  <c r="Q78" i="5"/>
  <c r="R78" i="5" s="1"/>
  <c r="Q118" i="5"/>
  <c r="R118" i="5" s="1"/>
  <c r="Q150" i="5"/>
  <c r="R150" i="5" s="1"/>
  <c r="Q182" i="5"/>
  <c r="R182" i="5" s="1"/>
  <c r="Q230" i="5"/>
  <c r="R230" i="5" s="1"/>
  <c r="Q262" i="5"/>
  <c r="R262" i="5" s="1"/>
  <c r="Q302" i="5"/>
  <c r="R302" i="5" s="1"/>
  <c r="Q31" i="5"/>
  <c r="R31" i="5" s="1"/>
  <c r="Q119" i="5"/>
  <c r="R119" i="5" s="1"/>
  <c r="Q151" i="5"/>
  <c r="R151" i="5" s="1"/>
  <c r="Q191" i="5"/>
  <c r="R191" i="5" s="1"/>
  <c r="Q231" i="5"/>
  <c r="R231" i="5" s="1"/>
  <c r="Q271" i="5"/>
  <c r="R271" i="5" s="1"/>
  <c r="Q287" i="5"/>
  <c r="R287" i="5" s="1"/>
  <c r="Q21" i="5"/>
  <c r="R21" i="5" s="1"/>
  <c r="Q29" i="5"/>
  <c r="R29" i="5" s="1"/>
  <c r="Q37" i="5"/>
  <c r="R37" i="5" s="1"/>
  <c r="Q45" i="5"/>
  <c r="R45" i="5" s="1"/>
  <c r="Q53" i="5"/>
  <c r="R53" i="5" s="1"/>
  <c r="Q61" i="5"/>
  <c r="R61" i="5" s="1"/>
  <c r="Q69" i="5"/>
  <c r="R69" i="5" s="1"/>
  <c r="Q77" i="5"/>
  <c r="R77" i="5" s="1"/>
  <c r="Q85" i="5"/>
  <c r="R85" i="5" s="1"/>
  <c r="Q93" i="5"/>
  <c r="R93" i="5" s="1"/>
  <c r="Q101" i="5"/>
  <c r="R101" i="5" s="1"/>
  <c r="Q109" i="5"/>
  <c r="R109" i="5" s="1"/>
  <c r="Q117" i="5"/>
  <c r="R117" i="5" s="1"/>
  <c r="Q125" i="5"/>
  <c r="R125" i="5" s="1"/>
  <c r="Q133" i="5"/>
  <c r="R133" i="5" s="1"/>
  <c r="Q141" i="5"/>
  <c r="R141" i="5" s="1"/>
  <c r="Q149" i="5"/>
  <c r="R149" i="5" s="1"/>
  <c r="Q157" i="5"/>
  <c r="R157" i="5" s="1"/>
  <c r="Q165" i="5"/>
  <c r="R165" i="5" s="1"/>
  <c r="Q173" i="5"/>
  <c r="R173" i="5" s="1"/>
  <c r="Q181" i="5"/>
  <c r="R181" i="5" s="1"/>
  <c r="Q189" i="5"/>
  <c r="R189" i="5" s="1"/>
  <c r="Q197" i="5"/>
  <c r="R197" i="5" s="1"/>
  <c r="Q205" i="5"/>
  <c r="R205" i="5" s="1"/>
  <c r="Q213" i="5"/>
  <c r="R213" i="5" s="1"/>
  <c r="Q221" i="5"/>
  <c r="R221" i="5" s="1"/>
  <c r="Q229" i="5"/>
  <c r="R229" i="5" s="1"/>
  <c r="Q237" i="5"/>
  <c r="R237" i="5" s="1"/>
  <c r="Q245" i="5"/>
  <c r="R245" i="5" s="1"/>
  <c r="Q253" i="5"/>
  <c r="R253" i="5" s="1"/>
  <c r="Q261" i="5"/>
  <c r="R261" i="5" s="1"/>
  <c r="Q269" i="5"/>
  <c r="R269" i="5" s="1"/>
  <c r="Q277" i="5"/>
  <c r="R277" i="5" s="1"/>
  <c r="Q285" i="5"/>
  <c r="R285" i="5" s="1"/>
  <c r="Q293" i="5"/>
  <c r="R293" i="5" s="1"/>
  <c r="Q301" i="5"/>
  <c r="R301" i="5" s="1"/>
  <c r="Q309" i="5"/>
  <c r="R309" i="5" s="1"/>
  <c r="Q317" i="5"/>
  <c r="R317" i="5" s="1"/>
  <c r="Q54" i="5"/>
  <c r="R54" i="5" s="1"/>
  <c r="Q86" i="5"/>
  <c r="R86" i="5" s="1"/>
  <c r="Q110" i="5"/>
  <c r="R110" i="5" s="1"/>
  <c r="Q142" i="5"/>
  <c r="R142" i="5" s="1"/>
  <c r="Q174" i="5"/>
  <c r="R174" i="5" s="1"/>
  <c r="Q214" i="5"/>
  <c r="R214" i="5" s="1"/>
  <c r="Q246" i="5"/>
  <c r="R246" i="5" s="1"/>
  <c r="Q286" i="5"/>
  <c r="R286" i="5" s="1"/>
  <c r="Q318" i="5"/>
  <c r="R318" i="5" s="1"/>
  <c r="Q47" i="5"/>
  <c r="R47" i="5" s="1"/>
  <c r="Q71" i="5"/>
  <c r="R71" i="5" s="1"/>
  <c r="Q87" i="5"/>
  <c r="R87" i="5" s="1"/>
  <c r="Q103" i="5"/>
  <c r="R103" i="5" s="1"/>
  <c r="Q135" i="5"/>
  <c r="R135" i="5" s="1"/>
  <c r="Q175" i="5"/>
  <c r="R175" i="5" s="1"/>
  <c r="Q207" i="5"/>
  <c r="R207" i="5" s="1"/>
  <c r="Q255" i="5"/>
  <c r="R255" i="5" s="1"/>
  <c r="Q295" i="5"/>
  <c r="R295" i="5" s="1"/>
  <c r="H15" i="5"/>
  <c r="O16" i="5"/>
  <c r="P16" i="5" s="1"/>
  <c r="O24" i="5"/>
  <c r="P24" i="5" s="1"/>
  <c r="O32" i="5"/>
  <c r="P32" i="5" s="1"/>
  <c r="O40" i="5"/>
  <c r="P40" i="5" s="1"/>
  <c r="O48" i="5"/>
  <c r="P48" i="5" s="1"/>
  <c r="O56" i="5"/>
  <c r="P56" i="5" s="1"/>
  <c r="O64" i="5"/>
  <c r="P64" i="5" s="1"/>
  <c r="O72" i="5"/>
  <c r="P72" i="5" s="1"/>
  <c r="O80" i="5"/>
  <c r="P80" i="5" s="1"/>
  <c r="O88" i="5"/>
  <c r="P88" i="5" s="1"/>
  <c r="O96" i="5"/>
  <c r="P96" i="5" s="1"/>
  <c r="O104" i="5"/>
  <c r="P104" i="5" s="1"/>
  <c r="O112" i="5"/>
  <c r="P112" i="5" s="1"/>
  <c r="O120" i="5"/>
  <c r="P120" i="5" s="1"/>
  <c r="O128" i="5"/>
  <c r="P128" i="5" s="1"/>
  <c r="O136" i="5"/>
  <c r="P136" i="5" s="1"/>
  <c r="O144" i="5"/>
  <c r="P144" i="5" s="1"/>
  <c r="O152" i="5"/>
  <c r="P152" i="5" s="1"/>
  <c r="O160" i="5"/>
  <c r="P160" i="5" s="1"/>
  <c r="O168" i="5"/>
  <c r="P168" i="5" s="1"/>
  <c r="O176" i="5"/>
  <c r="P176" i="5" s="1"/>
  <c r="O184" i="5"/>
  <c r="P184" i="5" s="1"/>
  <c r="O192" i="5"/>
  <c r="P192" i="5" s="1"/>
  <c r="O200" i="5"/>
  <c r="P200" i="5" s="1"/>
  <c r="O208" i="5"/>
  <c r="P208" i="5" s="1"/>
  <c r="O216" i="5"/>
  <c r="P216" i="5" s="1"/>
  <c r="O224" i="5"/>
  <c r="P224" i="5" s="1"/>
  <c r="O232" i="5"/>
  <c r="P232" i="5" s="1"/>
  <c r="O240" i="5"/>
  <c r="P240" i="5" s="1"/>
  <c r="O248" i="5"/>
  <c r="P248" i="5" s="1"/>
  <c r="O256" i="5"/>
  <c r="P256" i="5" s="1"/>
  <c r="O264" i="5"/>
  <c r="P264" i="5" s="1"/>
  <c r="O272" i="5"/>
  <c r="P272" i="5" s="1"/>
  <c r="O280" i="5"/>
  <c r="P280" i="5" s="1"/>
  <c r="O288" i="5"/>
  <c r="P288" i="5" s="1"/>
  <c r="O296" i="5"/>
  <c r="P296" i="5" s="1"/>
  <c r="O304" i="5"/>
  <c r="P304" i="5" s="1"/>
  <c r="O312" i="5"/>
  <c r="P312" i="5" s="1"/>
  <c r="O320" i="5"/>
  <c r="P320" i="5" s="1"/>
  <c r="O17" i="5"/>
  <c r="P17" i="5" s="1"/>
  <c r="O25" i="5"/>
  <c r="P25" i="5" s="1"/>
  <c r="O33" i="5"/>
  <c r="P33" i="5" s="1"/>
  <c r="O41" i="5"/>
  <c r="P41" i="5" s="1"/>
  <c r="O49" i="5"/>
  <c r="P49" i="5" s="1"/>
  <c r="O57" i="5"/>
  <c r="P57" i="5" s="1"/>
  <c r="O65" i="5"/>
  <c r="P65" i="5" s="1"/>
  <c r="O73" i="5"/>
  <c r="P73" i="5" s="1"/>
  <c r="O81" i="5"/>
  <c r="P81" i="5" s="1"/>
  <c r="O89" i="5"/>
  <c r="P89" i="5" s="1"/>
  <c r="O97" i="5"/>
  <c r="P97" i="5" s="1"/>
  <c r="O105" i="5"/>
  <c r="P105" i="5" s="1"/>
  <c r="O113" i="5"/>
  <c r="P113" i="5" s="1"/>
  <c r="O121" i="5"/>
  <c r="P121" i="5" s="1"/>
  <c r="O129" i="5"/>
  <c r="P129" i="5" s="1"/>
  <c r="O137" i="5"/>
  <c r="P137" i="5" s="1"/>
  <c r="O145" i="5"/>
  <c r="P145" i="5" s="1"/>
  <c r="O153" i="5"/>
  <c r="P153" i="5" s="1"/>
  <c r="O161" i="5"/>
  <c r="P161" i="5" s="1"/>
  <c r="O169" i="5"/>
  <c r="P169" i="5" s="1"/>
  <c r="O177" i="5"/>
  <c r="P177" i="5" s="1"/>
  <c r="O185" i="5"/>
  <c r="P185" i="5" s="1"/>
  <c r="O193" i="5"/>
  <c r="P193" i="5" s="1"/>
  <c r="O201" i="5"/>
  <c r="P201" i="5" s="1"/>
  <c r="O209" i="5"/>
  <c r="P209" i="5" s="1"/>
  <c r="O217" i="5"/>
  <c r="P217" i="5" s="1"/>
  <c r="O225" i="5"/>
  <c r="P225" i="5" s="1"/>
  <c r="O233" i="5"/>
  <c r="P233" i="5" s="1"/>
  <c r="O241" i="5"/>
  <c r="P241" i="5" s="1"/>
  <c r="O249" i="5"/>
  <c r="P249" i="5" s="1"/>
  <c r="O257" i="5"/>
  <c r="P257" i="5" s="1"/>
  <c r="O265" i="5"/>
  <c r="P265" i="5" s="1"/>
  <c r="O273" i="5"/>
  <c r="P273" i="5" s="1"/>
  <c r="O281" i="5"/>
  <c r="P281" i="5" s="1"/>
  <c r="O289" i="5"/>
  <c r="P289" i="5" s="1"/>
  <c r="O297" i="5"/>
  <c r="P297" i="5" s="1"/>
  <c r="O305" i="5"/>
  <c r="P305" i="5" s="1"/>
  <c r="O313" i="5"/>
  <c r="P313" i="5" s="1"/>
  <c r="O321" i="5"/>
  <c r="P321" i="5" s="1"/>
  <c r="O206" i="5"/>
  <c r="P206" i="5" s="1"/>
  <c r="O238" i="5"/>
  <c r="P238" i="5" s="1"/>
  <c r="O278" i="5"/>
  <c r="P278" i="5" s="1"/>
  <c r="O294" i="5"/>
  <c r="P294" i="5" s="1"/>
  <c r="O31" i="5"/>
  <c r="P31" i="5" s="1"/>
  <c r="O55" i="5"/>
  <c r="P55" i="5" s="1"/>
  <c r="O87" i="5"/>
  <c r="P87" i="5" s="1"/>
  <c r="O18" i="5"/>
  <c r="P18" i="5" s="1"/>
  <c r="O26" i="5"/>
  <c r="P26" i="5" s="1"/>
  <c r="O34" i="5"/>
  <c r="P34" i="5" s="1"/>
  <c r="O42" i="5"/>
  <c r="P42" i="5" s="1"/>
  <c r="O50" i="5"/>
  <c r="P50" i="5" s="1"/>
  <c r="O58" i="5"/>
  <c r="P58" i="5" s="1"/>
  <c r="O66" i="5"/>
  <c r="P66" i="5" s="1"/>
  <c r="O74" i="5"/>
  <c r="P74" i="5" s="1"/>
  <c r="O82" i="5"/>
  <c r="P82" i="5" s="1"/>
  <c r="O90" i="5"/>
  <c r="P90" i="5" s="1"/>
  <c r="O98" i="5"/>
  <c r="P98" i="5" s="1"/>
  <c r="O106" i="5"/>
  <c r="P106" i="5" s="1"/>
  <c r="O114" i="5"/>
  <c r="P114" i="5" s="1"/>
  <c r="O122" i="5"/>
  <c r="P122" i="5" s="1"/>
  <c r="O130" i="5"/>
  <c r="P130" i="5" s="1"/>
  <c r="O138" i="5"/>
  <c r="P138" i="5" s="1"/>
  <c r="O146" i="5"/>
  <c r="P146" i="5" s="1"/>
  <c r="O154" i="5"/>
  <c r="P154" i="5" s="1"/>
  <c r="O162" i="5"/>
  <c r="P162" i="5" s="1"/>
  <c r="O170" i="5"/>
  <c r="P170" i="5" s="1"/>
  <c r="O178" i="5"/>
  <c r="P178" i="5" s="1"/>
  <c r="O186" i="5"/>
  <c r="P186" i="5" s="1"/>
  <c r="O194" i="5"/>
  <c r="P194" i="5" s="1"/>
  <c r="O202" i="5"/>
  <c r="P202" i="5" s="1"/>
  <c r="O210" i="5"/>
  <c r="P210" i="5" s="1"/>
  <c r="O218" i="5"/>
  <c r="P218" i="5" s="1"/>
  <c r="O226" i="5"/>
  <c r="P226" i="5" s="1"/>
  <c r="O234" i="5"/>
  <c r="P234" i="5" s="1"/>
  <c r="O242" i="5"/>
  <c r="P242" i="5" s="1"/>
  <c r="O250" i="5"/>
  <c r="P250" i="5" s="1"/>
  <c r="O258" i="5"/>
  <c r="P258" i="5" s="1"/>
  <c r="O266" i="5"/>
  <c r="P266" i="5" s="1"/>
  <c r="O274" i="5"/>
  <c r="P274" i="5" s="1"/>
  <c r="O282" i="5"/>
  <c r="P282" i="5" s="1"/>
  <c r="O290" i="5"/>
  <c r="P290" i="5" s="1"/>
  <c r="O298" i="5"/>
  <c r="P298" i="5" s="1"/>
  <c r="O306" i="5"/>
  <c r="P306" i="5" s="1"/>
  <c r="O314" i="5"/>
  <c r="P314" i="5" s="1"/>
  <c r="O322" i="5"/>
  <c r="P322" i="5" s="1"/>
  <c r="O93" i="5"/>
  <c r="P93" i="5" s="1"/>
  <c r="O125" i="5"/>
  <c r="P125" i="5" s="1"/>
  <c r="O141" i="5"/>
  <c r="P141" i="5" s="1"/>
  <c r="O157" i="5"/>
  <c r="P157" i="5" s="1"/>
  <c r="O181" i="5"/>
  <c r="P181" i="5" s="1"/>
  <c r="O205" i="5"/>
  <c r="P205" i="5" s="1"/>
  <c r="O229" i="5"/>
  <c r="P229" i="5" s="1"/>
  <c r="O253" i="5"/>
  <c r="P253" i="5" s="1"/>
  <c r="O277" i="5"/>
  <c r="P277" i="5" s="1"/>
  <c r="O301" i="5"/>
  <c r="P301" i="5" s="1"/>
  <c r="O38" i="5"/>
  <c r="P38" i="5" s="1"/>
  <c r="O78" i="5"/>
  <c r="P78" i="5" s="1"/>
  <c r="O102" i="5"/>
  <c r="P102" i="5" s="1"/>
  <c r="O126" i="5"/>
  <c r="P126" i="5" s="1"/>
  <c r="O150" i="5"/>
  <c r="P150" i="5" s="1"/>
  <c r="O182" i="5"/>
  <c r="P182" i="5" s="1"/>
  <c r="O222" i="5"/>
  <c r="P222" i="5" s="1"/>
  <c r="O246" i="5"/>
  <c r="P246" i="5" s="1"/>
  <c r="O270" i="5"/>
  <c r="P270" i="5" s="1"/>
  <c r="O310" i="5"/>
  <c r="P310" i="5" s="1"/>
  <c r="O39" i="5"/>
  <c r="P39" i="5" s="1"/>
  <c r="O71" i="5"/>
  <c r="P71" i="5" s="1"/>
  <c r="O103" i="5"/>
  <c r="P103" i="5" s="1"/>
  <c r="O19" i="5"/>
  <c r="P19" i="5" s="1"/>
  <c r="O27" i="5"/>
  <c r="P27" i="5" s="1"/>
  <c r="O35" i="5"/>
  <c r="P35" i="5" s="1"/>
  <c r="O43" i="5"/>
  <c r="P43" i="5" s="1"/>
  <c r="O51" i="5"/>
  <c r="P51" i="5" s="1"/>
  <c r="O59" i="5"/>
  <c r="P59" i="5" s="1"/>
  <c r="O67" i="5"/>
  <c r="P67" i="5" s="1"/>
  <c r="O75" i="5"/>
  <c r="P75" i="5" s="1"/>
  <c r="O83" i="5"/>
  <c r="P83" i="5" s="1"/>
  <c r="O91" i="5"/>
  <c r="P91" i="5" s="1"/>
  <c r="O99" i="5"/>
  <c r="P99" i="5" s="1"/>
  <c r="O107" i="5"/>
  <c r="P107" i="5" s="1"/>
  <c r="O115" i="5"/>
  <c r="P115" i="5" s="1"/>
  <c r="O123" i="5"/>
  <c r="P123" i="5" s="1"/>
  <c r="O131" i="5"/>
  <c r="P131" i="5" s="1"/>
  <c r="O139" i="5"/>
  <c r="P139" i="5" s="1"/>
  <c r="O147" i="5"/>
  <c r="P147" i="5" s="1"/>
  <c r="O155" i="5"/>
  <c r="P155" i="5" s="1"/>
  <c r="O163" i="5"/>
  <c r="P163" i="5" s="1"/>
  <c r="O171" i="5"/>
  <c r="P171" i="5" s="1"/>
  <c r="O179" i="5"/>
  <c r="P179" i="5" s="1"/>
  <c r="O187" i="5"/>
  <c r="P187" i="5" s="1"/>
  <c r="O195" i="5"/>
  <c r="P195" i="5" s="1"/>
  <c r="O203" i="5"/>
  <c r="P203" i="5" s="1"/>
  <c r="O211" i="5"/>
  <c r="P211" i="5" s="1"/>
  <c r="O219" i="5"/>
  <c r="P219" i="5" s="1"/>
  <c r="O227" i="5"/>
  <c r="P227" i="5" s="1"/>
  <c r="O235" i="5"/>
  <c r="P235" i="5" s="1"/>
  <c r="O243" i="5"/>
  <c r="P243" i="5" s="1"/>
  <c r="O251" i="5"/>
  <c r="P251" i="5" s="1"/>
  <c r="O259" i="5"/>
  <c r="P259" i="5" s="1"/>
  <c r="O267" i="5"/>
  <c r="P267" i="5" s="1"/>
  <c r="O275" i="5"/>
  <c r="P275" i="5" s="1"/>
  <c r="O283" i="5"/>
  <c r="P283" i="5" s="1"/>
  <c r="O291" i="5"/>
  <c r="P291" i="5" s="1"/>
  <c r="O299" i="5"/>
  <c r="P299" i="5" s="1"/>
  <c r="O307" i="5"/>
  <c r="P307" i="5" s="1"/>
  <c r="O315" i="5"/>
  <c r="P315" i="5" s="1"/>
  <c r="O85" i="5"/>
  <c r="P85" i="5" s="1"/>
  <c r="O133" i="5"/>
  <c r="P133" i="5" s="1"/>
  <c r="O165" i="5"/>
  <c r="P165" i="5" s="1"/>
  <c r="O197" i="5"/>
  <c r="P197" i="5" s="1"/>
  <c r="O221" i="5"/>
  <c r="P221" i="5" s="1"/>
  <c r="O245" i="5"/>
  <c r="P245" i="5" s="1"/>
  <c r="O269" i="5"/>
  <c r="P269" i="5" s="1"/>
  <c r="O293" i="5"/>
  <c r="P293" i="5" s="1"/>
  <c r="O317" i="5"/>
  <c r="P317" i="5" s="1"/>
  <c r="O22" i="5"/>
  <c r="P22" i="5" s="1"/>
  <c r="O62" i="5"/>
  <c r="P62" i="5" s="1"/>
  <c r="O94" i="5"/>
  <c r="P94" i="5" s="1"/>
  <c r="O118" i="5"/>
  <c r="P118" i="5" s="1"/>
  <c r="O142" i="5"/>
  <c r="P142" i="5" s="1"/>
  <c r="O158" i="5"/>
  <c r="P158" i="5" s="1"/>
  <c r="O174" i="5"/>
  <c r="P174" i="5" s="1"/>
  <c r="O190" i="5"/>
  <c r="P190" i="5" s="1"/>
  <c r="O214" i="5"/>
  <c r="P214" i="5" s="1"/>
  <c r="O254" i="5"/>
  <c r="P254" i="5" s="1"/>
  <c r="O286" i="5"/>
  <c r="P286" i="5" s="1"/>
  <c r="O318" i="5"/>
  <c r="P318" i="5" s="1"/>
  <c r="O47" i="5"/>
  <c r="P47" i="5" s="1"/>
  <c r="O79" i="5"/>
  <c r="P79" i="5" s="1"/>
  <c r="O119" i="5"/>
  <c r="P119" i="5" s="1"/>
  <c r="O20" i="5"/>
  <c r="P20" i="5" s="1"/>
  <c r="O28" i="5"/>
  <c r="P28" i="5" s="1"/>
  <c r="O36" i="5"/>
  <c r="P36" i="5" s="1"/>
  <c r="O44" i="5"/>
  <c r="P44" i="5" s="1"/>
  <c r="O52" i="5"/>
  <c r="P52" i="5" s="1"/>
  <c r="O60" i="5"/>
  <c r="P60" i="5" s="1"/>
  <c r="O68" i="5"/>
  <c r="P68" i="5" s="1"/>
  <c r="O76" i="5"/>
  <c r="P76" i="5" s="1"/>
  <c r="O84" i="5"/>
  <c r="P84" i="5" s="1"/>
  <c r="O92" i="5"/>
  <c r="P92" i="5" s="1"/>
  <c r="O100" i="5"/>
  <c r="P100" i="5" s="1"/>
  <c r="O108" i="5"/>
  <c r="P108" i="5" s="1"/>
  <c r="O116" i="5"/>
  <c r="P116" i="5" s="1"/>
  <c r="O124" i="5"/>
  <c r="P124" i="5" s="1"/>
  <c r="O132" i="5"/>
  <c r="P132" i="5" s="1"/>
  <c r="O140" i="5"/>
  <c r="P140" i="5" s="1"/>
  <c r="O148" i="5"/>
  <c r="P148" i="5" s="1"/>
  <c r="O156" i="5"/>
  <c r="P156" i="5" s="1"/>
  <c r="O164" i="5"/>
  <c r="P164" i="5" s="1"/>
  <c r="O172" i="5"/>
  <c r="P172" i="5" s="1"/>
  <c r="O180" i="5"/>
  <c r="P180" i="5" s="1"/>
  <c r="O188" i="5"/>
  <c r="P188" i="5" s="1"/>
  <c r="O196" i="5"/>
  <c r="P196" i="5" s="1"/>
  <c r="O204" i="5"/>
  <c r="P204" i="5" s="1"/>
  <c r="O212" i="5"/>
  <c r="P212" i="5" s="1"/>
  <c r="O220" i="5"/>
  <c r="P220" i="5" s="1"/>
  <c r="O228" i="5"/>
  <c r="P228" i="5" s="1"/>
  <c r="O236" i="5"/>
  <c r="P236" i="5" s="1"/>
  <c r="O244" i="5"/>
  <c r="P244" i="5" s="1"/>
  <c r="O252" i="5"/>
  <c r="P252" i="5" s="1"/>
  <c r="O260" i="5"/>
  <c r="P260" i="5" s="1"/>
  <c r="O268" i="5"/>
  <c r="P268" i="5" s="1"/>
  <c r="O276" i="5"/>
  <c r="P276" i="5" s="1"/>
  <c r="O284" i="5"/>
  <c r="P284" i="5" s="1"/>
  <c r="O292" i="5"/>
  <c r="P292" i="5" s="1"/>
  <c r="O300" i="5"/>
  <c r="P300" i="5" s="1"/>
  <c r="O308" i="5"/>
  <c r="P308" i="5" s="1"/>
  <c r="O316" i="5"/>
  <c r="P316" i="5" s="1"/>
  <c r="O21" i="5"/>
  <c r="P21" i="5" s="1"/>
  <c r="O29" i="5"/>
  <c r="P29" i="5" s="1"/>
  <c r="O37" i="5"/>
  <c r="P37" i="5" s="1"/>
  <c r="O45" i="5"/>
  <c r="P45" i="5" s="1"/>
  <c r="O53" i="5"/>
  <c r="P53" i="5" s="1"/>
  <c r="O61" i="5"/>
  <c r="P61" i="5" s="1"/>
  <c r="O69" i="5"/>
  <c r="P69" i="5" s="1"/>
  <c r="O77" i="5"/>
  <c r="P77" i="5" s="1"/>
  <c r="O101" i="5"/>
  <c r="P101" i="5" s="1"/>
  <c r="O109" i="5"/>
  <c r="P109" i="5" s="1"/>
  <c r="O117" i="5"/>
  <c r="P117" i="5" s="1"/>
  <c r="O149" i="5"/>
  <c r="P149" i="5" s="1"/>
  <c r="O173" i="5"/>
  <c r="P173" i="5" s="1"/>
  <c r="O189" i="5"/>
  <c r="P189" i="5" s="1"/>
  <c r="O213" i="5"/>
  <c r="P213" i="5" s="1"/>
  <c r="O237" i="5"/>
  <c r="P237" i="5" s="1"/>
  <c r="O261" i="5"/>
  <c r="P261" i="5" s="1"/>
  <c r="O285" i="5"/>
  <c r="P285" i="5" s="1"/>
  <c r="O309" i="5"/>
  <c r="P309" i="5" s="1"/>
  <c r="O30" i="5"/>
  <c r="P30" i="5" s="1"/>
  <c r="O46" i="5"/>
  <c r="P46" i="5" s="1"/>
  <c r="O54" i="5"/>
  <c r="P54" i="5" s="1"/>
  <c r="O70" i="5"/>
  <c r="P70" i="5" s="1"/>
  <c r="O86" i="5"/>
  <c r="P86" i="5" s="1"/>
  <c r="O110" i="5"/>
  <c r="P110" i="5" s="1"/>
  <c r="O134" i="5"/>
  <c r="P134" i="5" s="1"/>
  <c r="O166" i="5"/>
  <c r="P166" i="5" s="1"/>
  <c r="O198" i="5"/>
  <c r="P198" i="5" s="1"/>
  <c r="O230" i="5"/>
  <c r="P230" i="5" s="1"/>
  <c r="O262" i="5"/>
  <c r="P262" i="5" s="1"/>
  <c r="O302" i="5"/>
  <c r="P302" i="5" s="1"/>
  <c r="O23" i="5"/>
  <c r="P23" i="5" s="1"/>
  <c r="O63" i="5"/>
  <c r="P63" i="5" s="1"/>
  <c r="O95" i="5"/>
  <c r="P95" i="5" s="1"/>
  <c r="O111" i="5"/>
  <c r="P111" i="5" s="1"/>
  <c r="O135" i="5"/>
  <c r="P135" i="5" s="1"/>
  <c r="O127" i="5"/>
  <c r="P127" i="5" s="1"/>
  <c r="O199" i="5"/>
  <c r="P199" i="5" s="1"/>
  <c r="O263" i="5"/>
  <c r="P263" i="5" s="1"/>
  <c r="O143" i="5"/>
  <c r="P143" i="5" s="1"/>
  <c r="O207" i="5"/>
  <c r="P207" i="5" s="1"/>
  <c r="O271" i="5"/>
  <c r="P271" i="5" s="1"/>
  <c r="O215" i="5"/>
  <c r="P215" i="5" s="1"/>
  <c r="O279" i="5"/>
  <c r="P279" i="5" s="1"/>
  <c r="O159" i="5"/>
  <c r="P159" i="5" s="1"/>
  <c r="O223" i="5"/>
  <c r="P223" i="5" s="1"/>
  <c r="O295" i="5"/>
  <c r="P295" i="5" s="1"/>
  <c r="O239" i="5"/>
  <c r="P239" i="5" s="1"/>
  <c r="O247" i="5"/>
  <c r="P247" i="5" s="1"/>
  <c r="O191" i="5"/>
  <c r="P191" i="5" s="1"/>
  <c r="O319" i="5"/>
  <c r="P319" i="5" s="1"/>
  <c r="O151" i="5"/>
  <c r="P151" i="5" s="1"/>
  <c r="O287" i="5"/>
  <c r="P287" i="5" s="1"/>
  <c r="O183" i="5"/>
  <c r="P183" i="5" s="1"/>
  <c r="O167" i="5"/>
  <c r="P167" i="5" s="1"/>
  <c r="O231" i="5"/>
  <c r="P231" i="5" s="1"/>
  <c r="O303" i="5"/>
  <c r="P303" i="5" s="1"/>
  <c r="O311" i="5"/>
  <c r="P311" i="5" s="1"/>
  <c r="O255" i="5"/>
  <c r="P255" i="5" s="1"/>
  <c r="O175" i="5"/>
  <c r="P175" i="5" s="1"/>
  <c r="I15" i="5"/>
  <c r="C15" i="5" a="1"/>
  <c r="C15" i="5" s="1"/>
  <c r="B15" i="5" a="1"/>
  <c r="B15" i="5" s="1"/>
  <c r="R10" i="1"/>
  <c r="R11" i="1" s="1"/>
  <c r="R12" i="1" s="1"/>
  <c r="R13" i="1" s="1"/>
  <c r="Q15" i="5" l="1"/>
  <c r="R15" i="5" s="1"/>
  <c r="R1001" i="5" s="1"/>
  <c r="S15" i="5"/>
  <c r="T15" i="5" s="1"/>
  <c r="T1001" i="5" s="1"/>
  <c r="O15" i="5"/>
  <c r="P15" i="5" s="1"/>
  <c r="P1001" i="5" s="1"/>
  <c r="D11" i="1"/>
  <c r="D23" i="1"/>
  <c r="D22" i="1"/>
  <c r="D21" i="1"/>
  <c r="D20" i="1"/>
  <c r="D19" i="1"/>
  <c r="D18" i="1"/>
  <c r="D17" i="1"/>
  <c r="D16" i="1"/>
  <c r="D15" i="1"/>
  <c r="D14" i="1"/>
  <c r="D13" i="1"/>
  <c r="D12" i="1"/>
  <c r="D10" i="1"/>
  <c r="R107" i="1"/>
  <c r="R108" i="1" s="1"/>
  <c r="R109" i="1" s="1"/>
  <c r="R110" i="1" s="1"/>
  <c r="R102" i="1"/>
  <c r="R103" i="1" s="1"/>
  <c r="R104" i="1" s="1"/>
  <c r="R105" i="1" s="1"/>
  <c r="R97" i="1"/>
  <c r="R98" i="1" s="1"/>
  <c r="R99" i="1" s="1"/>
  <c r="R100" i="1" s="1"/>
  <c r="R87" i="1"/>
  <c r="R88" i="1" s="1"/>
  <c r="R89" i="1" s="1"/>
  <c r="R90" i="1" s="1"/>
  <c r="R82" i="1"/>
  <c r="R83" i="1" s="1"/>
  <c r="R84" i="1" s="1"/>
  <c r="R85" i="1" s="1"/>
  <c r="R77" i="1"/>
  <c r="R78" i="1" s="1"/>
  <c r="R79" i="1" s="1"/>
  <c r="R80" i="1" s="1"/>
  <c r="R72" i="1"/>
  <c r="R73" i="1" s="1"/>
  <c r="R74" i="1" s="1"/>
  <c r="R75" i="1" s="1"/>
  <c r="R67" i="1"/>
  <c r="R68" i="1" s="1"/>
  <c r="R69" i="1" s="1"/>
  <c r="R70" i="1" s="1"/>
  <c r="G4" i="1"/>
  <c r="A65" i="1"/>
  <c r="R65" i="1" s="1"/>
  <c r="R61" i="1"/>
  <c r="R62" i="1" s="1"/>
  <c r="R63" i="1" s="1"/>
  <c r="R64" i="1" s="1"/>
  <c r="A59" i="1"/>
  <c r="R59" i="1" s="1"/>
  <c r="R45" i="1"/>
  <c r="R46" i="1" s="1"/>
  <c r="R47" i="1" s="1"/>
  <c r="R48" i="1" s="1"/>
  <c r="R40" i="1"/>
  <c r="R41" i="1" s="1"/>
  <c r="R42" i="1" s="1"/>
  <c r="R43" i="1" s="1"/>
  <c r="R30" i="1"/>
  <c r="R31" i="1" s="1"/>
  <c r="R32" i="1" s="1"/>
  <c r="R33" i="1" s="1"/>
  <c r="R25" i="1"/>
  <c r="R26" i="1" s="1"/>
  <c r="R27" i="1" s="1"/>
  <c r="R28" i="1" s="1"/>
  <c r="R20" i="1"/>
  <c r="R21" i="1" s="1"/>
  <c r="R22" i="1" s="1"/>
  <c r="R23" i="1" s="1"/>
  <c r="F37" i="17"/>
  <c r="G37" i="17" l="1"/>
  <c r="U37" i="17"/>
  <c r="B111" i="1"/>
  <c r="B112" i="1" s="1"/>
  <c r="B113" i="1" s="1"/>
  <c r="B114" i="1" s="1"/>
  <c r="R112" i="1"/>
  <c r="R113" i="1" s="1"/>
  <c r="R114" i="1" s="1"/>
  <c r="R115" i="1" s="1"/>
  <c r="B91" i="1"/>
  <c r="B92" i="1" s="1"/>
  <c r="B93" i="1" s="1"/>
  <c r="B94" i="1" s="1"/>
  <c r="R92" i="1"/>
  <c r="R93" i="1" s="1"/>
  <c r="R94" i="1" s="1"/>
  <c r="R95" i="1" s="1"/>
  <c r="B54" i="1"/>
  <c r="B55" i="1" s="1"/>
  <c r="B56" i="1" s="1"/>
  <c r="B57" i="1" s="1"/>
  <c r="R55" i="1"/>
  <c r="R56" i="1" s="1"/>
  <c r="R57" i="1" s="1"/>
  <c r="R58" i="1" s="1"/>
  <c r="B49" i="1"/>
  <c r="B50" i="1" s="1"/>
  <c r="B51" i="1" s="1"/>
  <c r="B52" i="1" s="1"/>
  <c r="R50" i="1"/>
  <c r="R51" i="1" s="1"/>
  <c r="R52" i="1" s="1"/>
  <c r="R53" i="1" s="1"/>
  <c r="B34" i="1"/>
  <c r="B35" i="1" s="1"/>
  <c r="B36" i="1" s="1"/>
  <c r="R35" i="1"/>
  <c r="R36" i="1" s="1"/>
  <c r="R37" i="1" s="1"/>
  <c r="R38" i="1" s="1"/>
  <c r="B14" i="1"/>
  <c r="R15" i="1"/>
  <c r="R16" i="1" s="1"/>
  <c r="R17" i="1" s="1"/>
  <c r="R18" i="1" s="1"/>
  <c r="B44" i="1"/>
  <c r="B45" i="1" s="1"/>
  <c r="B39" i="1"/>
  <c r="B40" i="1" s="1"/>
  <c r="B41" i="1" s="1"/>
  <c r="B42" i="1" s="1"/>
  <c r="D9" i="1"/>
  <c r="B106" i="1"/>
  <c r="B107" i="1" s="1"/>
  <c r="B108" i="1" s="1"/>
  <c r="B101" i="1"/>
  <c r="B102" i="1" s="1"/>
  <c r="B96" i="1"/>
  <c r="B97" i="1" s="1"/>
  <c r="B98" i="1" s="1"/>
  <c r="B99" i="1" s="1"/>
  <c r="B20" i="13"/>
  <c r="B19" i="13"/>
  <c r="B18" i="13"/>
  <c r="B17" i="13"/>
  <c r="V37" i="17" l="1"/>
  <c r="E9" i="1"/>
  <c r="H37" i="17"/>
  <c r="B103" i="1"/>
  <c r="B109" i="1"/>
  <c r="B46" i="1"/>
  <c r="B37" i="1"/>
  <c r="B29" i="1"/>
  <c r="B24" i="1"/>
  <c r="B25" i="1" s="1"/>
  <c r="B26" i="1" s="1"/>
  <c r="B27" i="1" s="1"/>
  <c r="B19" i="1"/>
  <c r="B9" i="1"/>
  <c r="B15" i="1"/>
  <c r="B16" i="1" s="1"/>
  <c r="B60" i="1"/>
  <c r="B66" i="1"/>
  <c r="B71" i="1"/>
  <c r="B72" i="1" s="1"/>
  <c r="B73" i="1" s="1"/>
  <c r="B74" i="1" s="1"/>
  <c r="B76" i="1"/>
  <c r="B77" i="1" s="1"/>
  <c r="B78" i="1" s="1"/>
  <c r="B79" i="1" s="1"/>
  <c r="B86" i="1"/>
  <c r="B87" i="1" s="1"/>
  <c r="B88" i="1" s="1"/>
  <c r="B89" i="1" s="1"/>
  <c r="B81" i="1"/>
  <c r="B65" i="1"/>
  <c r="B59" i="1"/>
  <c r="P66" i="1" l="1"/>
  <c r="P60" i="1"/>
  <c r="W37" i="17"/>
  <c r="E10" i="1"/>
  <c r="Q60" i="1"/>
  <c r="Q66" i="1"/>
  <c r="B61" i="1"/>
  <c r="B62" i="1" s="1"/>
  <c r="B63" i="1" s="1"/>
  <c r="B64" i="1" s="1"/>
  <c r="B30" i="1"/>
  <c r="B31" i="1" s="1"/>
  <c r="B32" i="1" s="1"/>
  <c r="B17" i="1"/>
  <c r="B67" i="1"/>
  <c r="B10" i="1"/>
  <c r="B104" i="1"/>
  <c r="B47" i="1"/>
  <c r="B20" i="1"/>
  <c r="B21" i="1" s="1"/>
  <c r="B22" i="1" s="1"/>
  <c r="B82" i="1"/>
  <c r="B83" i="1" s="1"/>
  <c r="B84" i="1" s="1"/>
  <c r="E11" i="1" l="1"/>
  <c r="B68" i="1"/>
  <c r="B69" i="1" s="1"/>
  <c r="B11" i="1"/>
  <c r="C11" i="8"/>
  <c r="C13" i="8" s="1"/>
  <c r="C15" i="8" s="1"/>
  <c r="B70" i="1" l="1"/>
  <c r="B12" i="1"/>
  <c r="B13" i="1" s="1"/>
  <c r="B18" i="1" s="1"/>
  <c r="B23" i="1" s="1"/>
  <c r="C20" i="8"/>
  <c r="P71" i="1" l="1"/>
  <c r="B75" i="1"/>
  <c r="B28" i="1"/>
  <c r="P24" i="1"/>
  <c r="Q24" i="1"/>
  <c r="P19" i="1"/>
  <c r="Q19" i="1"/>
  <c r="Q14" i="1"/>
  <c r="P14" i="1"/>
  <c r="Q71" i="1"/>
  <c r="F11" i="1"/>
  <c r="G11" i="1" s="1"/>
  <c r="Q76" i="1" l="1"/>
  <c r="B80" i="1"/>
  <c r="P76" i="1"/>
  <c r="P29" i="1"/>
  <c r="Q29" i="1"/>
  <c r="B33" i="1"/>
  <c r="H11" i="1"/>
  <c r="L113" i="1"/>
  <c r="K108" i="1"/>
  <c r="P81" i="1" l="1"/>
  <c r="B85" i="1"/>
  <c r="Q81" i="1"/>
  <c r="P34" i="1"/>
  <c r="B38" i="1"/>
  <c r="Q34" i="1"/>
  <c r="K41" i="1"/>
  <c r="K47" i="1"/>
  <c r="K52" i="1"/>
  <c r="K109" i="1"/>
  <c r="K37" i="1"/>
  <c r="J99" i="1"/>
  <c r="J37" i="1"/>
  <c r="K42" i="1"/>
  <c r="K99" i="1"/>
  <c r="K57" i="1"/>
  <c r="J47" i="1"/>
  <c r="K98" i="1"/>
  <c r="K93" i="1"/>
  <c r="J57" i="1"/>
  <c r="K94" i="1"/>
  <c r="J52" i="1"/>
  <c r="J104" i="1"/>
  <c r="J114" i="1"/>
  <c r="J42" i="1"/>
  <c r="J109" i="1"/>
  <c r="J93" i="1"/>
  <c r="J41" i="1"/>
  <c r="J108" i="1"/>
  <c r="J56" i="1"/>
  <c r="J94" i="1"/>
  <c r="K114" i="1"/>
  <c r="K104" i="1"/>
  <c r="K103" i="1"/>
  <c r="J98" i="1"/>
  <c r="K46" i="1"/>
  <c r="J36" i="1"/>
  <c r="K56" i="1"/>
  <c r="J103" i="1"/>
  <c r="J113" i="1"/>
  <c r="K51" i="1"/>
  <c r="K113" i="1"/>
  <c r="J51" i="1"/>
  <c r="J46" i="1"/>
  <c r="K36" i="1"/>
  <c r="M51" i="1"/>
  <c r="L52" i="1"/>
  <c r="M46" i="1"/>
  <c r="M94" i="1"/>
  <c r="M99" i="1"/>
  <c r="M109" i="1"/>
  <c r="M47" i="1"/>
  <c r="L109" i="1"/>
  <c r="L47" i="1"/>
  <c r="L37" i="1"/>
  <c r="L98" i="1"/>
  <c r="M114" i="1"/>
  <c r="M52" i="1"/>
  <c r="L103" i="1"/>
  <c r="L99" i="1"/>
  <c r="L42" i="1"/>
  <c r="M57" i="1"/>
  <c r="L104" i="1"/>
  <c r="L93" i="1"/>
  <c r="M93" i="1"/>
  <c r="L94" i="1"/>
  <c r="L57" i="1"/>
  <c r="L114" i="1"/>
  <c r="M42" i="1"/>
  <c r="M37" i="1"/>
  <c r="M104" i="1"/>
  <c r="L46" i="1"/>
  <c r="M41" i="1"/>
  <c r="M36" i="1"/>
  <c r="M98" i="1"/>
  <c r="L108" i="1"/>
  <c r="L41" i="1"/>
  <c r="L56" i="1"/>
  <c r="M56" i="1"/>
  <c r="M108" i="1"/>
  <c r="L36" i="1"/>
  <c r="L51" i="1"/>
  <c r="M113" i="1"/>
  <c r="M103" i="1"/>
  <c r="J10" i="5"/>
  <c r="K10" i="5" s="1"/>
  <c r="O10" i="5"/>
  <c r="N10" i="5"/>
  <c r="J11" i="1"/>
  <c r="J12" i="1"/>
  <c r="L10" i="5"/>
  <c r="M10" i="5" s="1"/>
  <c r="K32" i="1"/>
  <c r="K31" i="1"/>
  <c r="J32" i="1"/>
  <c r="J31" i="1"/>
  <c r="K27" i="1"/>
  <c r="K26" i="1"/>
  <c r="K17" i="1"/>
  <c r="K16" i="1"/>
  <c r="K89" i="1"/>
  <c r="J27" i="1"/>
  <c r="J26" i="1"/>
  <c r="K22" i="1"/>
  <c r="K21" i="1"/>
  <c r="J17" i="1"/>
  <c r="J16" i="1"/>
  <c r="J89" i="1"/>
  <c r="J88" i="1"/>
  <c r="J22" i="1"/>
  <c r="J21" i="1"/>
  <c r="K88" i="1"/>
  <c r="K12" i="1"/>
  <c r="K11" i="1"/>
  <c r="K84" i="1"/>
  <c r="K83" i="1"/>
  <c r="K79" i="1"/>
  <c r="K78" i="1"/>
  <c r="K74" i="1"/>
  <c r="K73" i="1"/>
  <c r="K69" i="1"/>
  <c r="K68" i="1"/>
  <c r="K63" i="1"/>
  <c r="K62" i="1"/>
  <c r="J84" i="1"/>
  <c r="J83" i="1"/>
  <c r="J79" i="1"/>
  <c r="J78" i="1"/>
  <c r="J74" i="1"/>
  <c r="J73" i="1"/>
  <c r="J69" i="1"/>
  <c r="J68" i="1"/>
  <c r="J63" i="1"/>
  <c r="J62" i="1"/>
  <c r="L27" i="1"/>
  <c r="L26" i="1"/>
  <c r="M22" i="1"/>
  <c r="M21" i="1"/>
  <c r="L17" i="1"/>
  <c r="L16" i="1"/>
  <c r="L89" i="1"/>
  <c r="L88" i="1"/>
  <c r="L22" i="1"/>
  <c r="L21" i="1"/>
  <c r="M32" i="1"/>
  <c r="M31" i="1"/>
  <c r="M16" i="1"/>
  <c r="M88" i="1"/>
  <c r="L32" i="1"/>
  <c r="L31" i="1"/>
  <c r="M27" i="1"/>
  <c r="M26" i="1"/>
  <c r="M17" i="1"/>
  <c r="M89" i="1"/>
  <c r="M84" i="1"/>
  <c r="M83" i="1"/>
  <c r="M79" i="1"/>
  <c r="M78" i="1"/>
  <c r="M74" i="1"/>
  <c r="M73" i="1"/>
  <c r="M69" i="1"/>
  <c r="M68" i="1"/>
  <c r="M63" i="1"/>
  <c r="M62" i="1"/>
  <c r="L12" i="1"/>
  <c r="L84" i="1"/>
  <c r="L83" i="1"/>
  <c r="L79" i="1"/>
  <c r="L78" i="1"/>
  <c r="L74" i="1"/>
  <c r="L73" i="1"/>
  <c r="L69" i="1"/>
  <c r="L68" i="1"/>
  <c r="L63" i="1"/>
  <c r="L62" i="1"/>
  <c r="M12" i="1"/>
  <c r="M11" i="1"/>
  <c r="L11" i="1"/>
  <c r="Q86" i="1" l="1"/>
  <c r="P86" i="1"/>
  <c r="B90" i="1"/>
  <c r="B43" i="1"/>
  <c r="P39" i="1"/>
  <c r="Q39" i="1"/>
  <c r="X37" i="17"/>
  <c r="I37" i="17"/>
  <c r="K20" i="13"/>
  <c r="K17" i="13"/>
  <c r="K18" i="13" s="1"/>
  <c r="O20" i="13"/>
  <c r="G20" i="13"/>
  <c r="K19" i="13"/>
  <c r="S17" i="13"/>
  <c r="S18" i="13" s="1"/>
  <c r="O17" i="13"/>
  <c r="O18" i="13" s="1"/>
  <c r="G17" i="13"/>
  <c r="G18" i="13" s="1"/>
  <c r="S19" i="13"/>
  <c r="S20" i="13"/>
  <c r="G19" i="13"/>
  <c r="J17" i="13"/>
  <c r="J18" i="13" s="1"/>
  <c r="O19" i="13"/>
  <c r="C20" i="13"/>
  <c r="D20" i="13" s="1"/>
  <c r="E20" i="13" s="1"/>
  <c r="N19" i="13"/>
  <c r="J20" i="13"/>
  <c r="N17" i="13"/>
  <c r="N18" i="13" s="1"/>
  <c r="C17" i="13"/>
  <c r="D17" i="13" s="1"/>
  <c r="E17" i="13" s="1"/>
  <c r="R19" i="13"/>
  <c r="R17" i="13"/>
  <c r="R18" i="13" s="1"/>
  <c r="R20" i="13"/>
  <c r="F17" i="13"/>
  <c r="F18" i="13" s="1"/>
  <c r="B95" i="1" l="1"/>
  <c r="P91" i="1"/>
  <c r="Q91" i="1"/>
  <c r="B48" i="1"/>
  <c r="P44" i="1"/>
  <c r="Q44" i="1"/>
  <c r="Z37" i="17"/>
  <c r="E12" i="1"/>
  <c r="K37" i="17"/>
  <c r="F20" i="13"/>
  <c r="H20" i="13" s="1"/>
  <c r="I20" i="13" s="1"/>
  <c r="L20" i="13" s="1"/>
  <c r="M20" i="13" s="1"/>
  <c r="F19" i="13"/>
  <c r="N20" i="13"/>
  <c r="J19" i="13"/>
  <c r="C19" i="13"/>
  <c r="D19" i="13" s="1"/>
  <c r="E19" i="13" s="1"/>
  <c r="C18" i="13"/>
  <c r="D18" i="13" s="1"/>
  <c r="E18" i="13" s="1"/>
  <c r="H18" i="13" s="1"/>
  <c r="I18" i="13" s="1"/>
  <c r="L18" i="13" s="1"/>
  <c r="M18" i="13" s="1"/>
  <c r="P18" i="13" s="1"/>
  <c r="Q18" i="13" s="1"/>
  <c r="T18" i="13" s="1"/>
  <c r="H17" i="13"/>
  <c r="I17" i="13" s="1"/>
  <c r="L17" i="13" s="1"/>
  <c r="M17" i="13" s="1"/>
  <c r="P17" i="13" s="1"/>
  <c r="Q17" i="13" s="1"/>
  <c r="T17" i="13" s="1"/>
  <c r="B100" i="1" l="1"/>
  <c r="P96" i="1"/>
  <c r="Q96" i="1"/>
  <c r="B53" i="1"/>
  <c r="P49" i="1"/>
  <c r="Q49" i="1"/>
  <c r="U38" i="17"/>
  <c r="E13" i="1"/>
  <c r="F38" i="17"/>
  <c r="H19" i="13"/>
  <c r="I19" i="13" s="1"/>
  <c r="L19" i="13" s="1"/>
  <c r="M19" i="13" s="1"/>
  <c r="P19" i="13" s="1"/>
  <c r="Q19" i="13" s="1"/>
  <c r="T19" i="13" s="1"/>
  <c r="P20" i="13"/>
  <c r="Q20" i="13" s="1"/>
  <c r="T20" i="13" s="1"/>
  <c r="B105" i="1" l="1"/>
  <c r="P101" i="1"/>
  <c r="Q101" i="1"/>
  <c r="B58" i="1"/>
  <c r="P54" i="1"/>
  <c r="Q54" i="1"/>
  <c r="V38" i="17"/>
  <c r="E14" i="1"/>
  <c r="G38" i="17"/>
  <c r="P106" i="1" l="1"/>
  <c r="B110" i="1"/>
  <c r="Q106" i="1"/>
  <c r="P59" i="1"/>
  <c r="Q59" i="1"/>
  <c r="W38" i="17"/>
  <c r="X38" i="17" s="1"/>
  <c r="E15" i="1"/>
  <c r="H38" i="17"/>
  <c r="I38" i="17" s="1"/>
  <c r="B115" i="1" l="1"/>
  <c r="P111" i="1"/>
  <c r="Q111" i="1"/>
  <c r="E16" i="1"/>
  <c r="Z38" i="17" l="1"/>
  <c r="E18" i="1" s="1"/>
  <c r="E17" i="1"/>
  <c r="K38" i="17"/>
  <c r="U39" i="17" l="1"/>
  <c r="F39" i="17"/>
  <c r="V39" i="17" l="1"/>
  <c r="E19" i="1"/>
  <c r="G39" i="17"/>
  <c r="W39" i="17" l="1"/>
  <c r="X39" i="17" s="1"/>
  <c r="E20" i="1"/>
  <c r="H39" i="17"/>
  <c r="I39" i="17" s="1"/>
  <c r="F16" i="1"/>
  <c r="E21" i="1" l="1"/>
  <c r="H16" i="1"/>
  <c r="G16" i="1"/>
  <c r="Z39" i="17" l="1"/>
  <c r="E22" i="1"/>
  <c r="K39" i="17"/>
  <c r="E23" i="1" l="1"/>
  <c r="U40" i="17"/>
  <c r="E24" i="1" s="1"/>
  <c r="F40" i="17"/>
  <c r="G40" i="17" s="1"/>
  <c r="H40" i="17" s="1"/>
  <c r="I40" i="17" s="1"/>
  <c r="F21" i="1"/>
  <c r="V40" i="17" l="1"/>
  <c r="E25" i="1" s="1"/>
  <c r="K40" i="17"/>
  <c r="H21" i="1"/>
  <c r="G21" i="1"/>
  <c r="W40" i="17" l="1"/>
  <c r="F41" i="17"/>
  <c r="G41" i="17" s="1"/>
  <c r="H41" i="17" s="1"/>
  <c r="I41" i="17" s="1"/>
  <c r="E26" i="1" l="1"/>
  <c r="F26" i="1" s="1"/>
  <c r="H26" i="1" s="1"/>
  <c r="X40" i="17"/>
  <c r="Z40" i="17" s="1"/>
  <c r="K41" i="17"/>
  <c r="I42" i="17" s="1"/>
  <c r="G26" i="1" l="1"/>
  <c r="E27" i="1"/>
  <c r="E28" i="1"/>
  <c r="U41" i="17"/>
  <c r="E29" i="1" s="1"/>
  <c r="F42" i="17"/>
  <c r="G42" i="17" s="1"/>
  <c r="H42" i="17" s="1"/>
  <c r="V41" i="17" l="1"/>
  <c r="K42" i="17"/>
  <c r="I43" i="17" s="1"/>
  <c r="E30" i="1" l="1"/>
  <c r="W41" i="17"/>
  <c r="X41" i="17" s="1"/>
  <c r="F43" i="17"/>
  <c r="G43" i="17" s="1"/>
  <c r="H43" i="17" s="1"/>
  <c r="E31" i="1" l="1"/>
  <c r="F31" i="1" s="1"/>
  <c r="K43" i="17"/>
  <c r="I44" i="17" s="1"/>
  <c r="Z41" i="17" l="1"/>
  <c r="X42" i="17" s="1"/>
  <c r="E32" i="1"/>
  <c r="F44" i="17"/>
  <c r="G44" i="17" s="1"/>
  <c r="H44" i="17" s="1"/>
  <c r="G31" i="1"/>
  <c r="H31" i="1"/>
  <c r="U42" i="17" l="1"/>
  <c r="E34" i="1" s="1"/>
  <c r="E33" i="1"/>
  <c r="K44" i="17"/>
  <c r="I45" i="17" s="1"/>
  <c r="V42" i="17" l="1"/>
  <c r="E35" i="1" s="1"/>
  <c r="F45" i="17"/>
  <c r="G45" i="17" s="1"/>
  <c r="H45" i="17" s="1"/>
  <c r="W42" i="17" l="1"/>
  <c r="E36" i="1" s="1"/>
  <c r="F36" i="1" s="1"/>
  <c r="K45" i="17"/>
  <c r="I46" i="17" s="1"/>
  <c r="E37" i="1" l="1"/>
  <c r="G36" i="1"/>
  <c r="H36" i="1"/>
  <c r="F46" i="17"/>
  <c r="G46" i="17" s="1"/>
  <c r="H46" i="17" s="1"/>
  <c r="Z42" i="17" l="1"/>
  <c r="X43" i="17" s="1"/>
  <c r="K46" i="17"/>
  <c r="U43" i="17" l="1"/>
  <c r="E39" i="1" s="1"/>
  <c r="E38" i="1"/>
  <c r="V43" i="17"/>
  <c r="F48" i="17"/>
  <c r="E40" i="1" l="1"/>
  <c r="W43" i="17"/>
  <c r="F50" i="17"/>
  <c r="E41" i="1" l="1"/>
  <c r="F41" i="1" s="1"/>
  <c r="G50" i="17"/>
  <c r="E42" i="1" l="1"/>
  <c r="Z43" i="17"/>
  <c r="X44" i="17" s="1"/>
  <c r="G41" i="1"/>
  <c r="H41" i="1"/>
  <c r="H50" i="17"/>
  <c r="I50" i="17" s="1"/>
  <c r="U44" i="17" l="1"/>
  <c r="E44" i="1" s="1"/>
  <c r="E43" i="1"/>
  <c r="V44" i="17" l="1"/>
  <c r="K50" i="17"/>
  <c r="E45" i="1" l="1"/>
  <c r="W44" i="17"/>
  <c r="F52" i="17"/>
  <c r="E46" i="1" l="1"/>
  <c r="F46" i="1" s="1"/>
  <c r="F54" i="17"/>
  <c r="G46" i="1" l="1"/>
  <c r="H46" i="1"/>
  <c r="Z44" i="17"/>
  <c r="X45" i="17" s="1"/>
  <c r="E47" i="1"/>
  <c r="G54" i="17"/>
  <c r="U45" i="17" l="1"/>
  <c r="E49" i="1" s="1"/>
  <c r="E48" i="1"/>
  <c r="H54" i="17"/>
  <c r="I54" i="17" s="1"/>
  <c r="V45" i="17" l="1"/>
  <c r="E50" i="1" l="1"/>
  <c r="W45" i="17"/>
  <c r="K54" i="17"/>
  <c r="E51" i="1" l="1"/>
  <c r="F51" i="1" s="1"/>
  <c r="F55" i="17"/>
  <c r="Z45" i="17" l="1"/>
  <c r="X46" i="17" s="1"/>
  <c r="E52" i="1"/>
  <c r="G51" i="1"/>
  <c r="H51" i="1"/>
  <c r="G55" i="17"/>
  <c r="E53" i="1" l="1"/>
  <c r="U46" i="17"/>
  <c r="E54" i="1" s="1"/>
  <c r="H55" i="17"/>
  <c r="I55" i="17" s="1"/>
  <c r="V46" i="17" l="1"/>
  <c r="E55" i="1" l="1"/>
  <c r="W46" i="17"/>
  <c r="K55" i="17"/>
  <c r="E56" i="1" l="1"/>
  <c r="F56" i="1" s="1"/>
  <c r="F56" i="17"/>
  <c r="E57" i="1" l="1"/>
  <c r="Z46" i="17"/>
  <c r="H56" i="1"/>
  <c r="G56" i="1"/>
  <c r="G56" i="17"/>
  <c r="U48" i="17" l="1"/>
  <c r="E58" i="1"/>
  <c r="H56" i="17"/>
  <c r="I56" i="17" s="1"/>
  <c r="E59" i="1" l="1"/>
  <c r="U50" i="17"/>
  <c r="V50" i="17" l="1"/>
  <c r="E60" i="1"/>
  <c r="K56" i="17"/>
  <c r="E61" i="1" l="1"/>
  <c r="W50" i="17"/>
  <c r="X50" i="17" s="1"/>
  <c r="F57" i="17"/>
  <c r="E62" i="1" l="1"/>
  <c r="F62" i="1" s="1"/>
  <c r="G57" i="17"/>
  <c r="G62" i="1" l="1"/>
  <c r="H62" i="1"/>
  <c r="E63" i="1"/>
  <c r="Z50" i="17"/>
  <c r="H57" i="17"/>
  <c r="I57" i="17" s="1"/>
  <c r="U52" i="17" l="1"/>
  <c r="E64" i="1"/>
  <c r="E65" i="1" l="1"/>
  <c r="U54" i="17"/>
  <c r="K57" i="17"/>
  <c r="E66" i="1" l="1"/>
  <c r="V54" i="17"/>
  <c r="F58" i="17"/>
  <c r="W54" i="17" l="1"/>
  <c r="X54" i="17" s="1"/>
  <c r="E67" i="1"/>
  <c r="G58" i="17"/>
  <c r="E68" i="1" l="1"/>
  <c r="F68" i="1" s="1"/>
  <c r="H58" i="17"/>
  <c r="I58" i="17" s="1"/>
  <c r="E69" i="1" l="1"/>
  <c r="Z54" i="17"/>
  <c r="G68" i="1"/>
  <c r="H68" i="1"/>
  <c r="U55" i="17" l="1"/>
  <c r="E70" i="1"/>
  <c r="K58" i="17"/>
  <c r="I59" i="17" s="1"/>
  <c r="E71" i="1" l="1"/>
  <c r="V55" i="17"/>
  <c r="F59" i="17"/>
  <c r="G59" i="17" s="1"/>
  <c r="H59" i="17" s="1"/>
  <c r="E72" i="1" l="1"/>
  <c r="W55" i="17"/>
  <c r="X55" i="17" s="1"/>
  <c r="K59" i="17"/>
  <c r="I60" i="17" s="1"/>
  <c r="E73" i="1" l="1"/>
  <c r="F73" i="1" s="1"/>
  <c r="G73" i="1" l="1"/>
  <c r="H73" i="1"/>
  <c r="Z55" i="17"/>
  <c r="E74" i="1"/>
  <c r="E75" i="1" l="1"/>
  <c r="U56" i="17"/>
  <c r="E76" i="1" l="1"/>
  <c r="V56" i="17"/>
  <c r="H60" i="17"/>
  <c r="F60" i="17"/>
  <c r="G60" i="17"/>
  <c r="W56" i="17" l="1"/>
  <c r="X56" i="17" s="1"/>
  <c r="E77" i="1"/>
  <c r="K60" i="17"/>
  <c r="I61" i="17" s="1"/>
  <c r="E78" i="1" l="1"/>
  <c r="F78" i="1" s="1"/>
  <c r="H78" i="1" l="1"/>
  <c r="G78" i="1"/>
  <c r="E79" i="1"/>
  <c r="Z56" i="17"/>
  <c r="U57" i="17" l="1"/>
  <c r="E80" i="1"/>
  <c r="V57" i="17" l="1"/>
  <c r="E81" i="1"/>
  <c r="H61" i="17"/>
  <c r="F61" i="17"/>
  <c r="G61" i="17"/>
  <c r="E82" i="1" l="1"/>
  <c r="W57" i="17"/>
  <c r="X57" i="17" s="1"/>
  <c r="K61" i="17"/>
  <c r="I62" i="17" s="1"/>
  <c r="E83" i="1" l="1"/>
  <c r="F83" i="1" s="1"/>
  <c r="H62" i="17"/>
  <c r="F62" i="17"/>
  <c r="G62" i="17"/>
  <c r="G83" i="1" l="1"/>
  <c r="H83" i="1"/>
  <c r="E84" i="1"/>
  <c r="Z57" i="17"/>
  <c r="K62" i="17"/>
  <c r="I63" i="17" s="1"/>
  <c r="E85" i="1" l="1"/>
  <c r="U58" i="17"/>
  <c r="E86" i="1" l="1"/>
  <c r="V58" i="17"/>
  <c r="W58" i="17" l="1"/>
  <c r="X58" i="17" s="1"/>
  <c r="E87" i="1"/>
  <c r="E88" i="1" l="1"/>
  <c r="F88" i="1" s="1"/>
  <c r="H63" i="17"/>
  <c r="F63" i="17"/>
  <c r="G63" i="17"/>
  <c r="G88" i="1" l="1"/>
  <c r="H88" i="1"/>
  <c r="E89" i="1"/>
  <c r="Z58" i="17"/>
  <c r="X59" i="17" s="1"/>
  <c r="K63" i="17"/>
  <c r="U59" i="17" l="1"/>
  <c r="E91" i="1" s="1"/>
  <c r="V59" i="17"/>
  <c r="E92" i="1" s="1"/>
  <c r="W59" i="17"/>
  <c r="E93" i="1" s="1"/>
  <c r="F93" i="1" s="1"/>
  <c r="E90" i="1"/>
  <c r="H93" i="1" l="1"/>
  <c r="G93" i="1"/>
  <c r="Z59" i="17"/>
  <c r="X60" i="17" s="1"/>
  <c r="E94" i="1"/>
  <c r="U60" i="17" l="1"/>
  <c r="E96" i="1" s="1"/>
  <c r="E95" i="1"/>
  <c r="V60" i="17"/>
  <c r="E97" i="1" s="1"/>
  <c r="W60" i="17"/>
  <c r="E98" i="1" s="1"/>
  <c r="F98" i="1" s="1"/>
  <c r="Z60" i="17" l="1"/>
  <c r="X61" i="17" s="1"/>
  <c r="E99" i="1"/>
  <c r="G98" i="1"/>
  <c r="H98" i="1"/>
  <c r="W61" i="17" l="1"/>
  <c r="E103" i="1" s="1"/>
  <c r="F103" i="1" s="1"/>
  <c r="V61" i="17"/>
  <c r="E102" i="1" s="1"/>
  <c r="E100" i="1"/>
  <c r="U61" i="17"/>
  <c r="E101" i="1" s="1"/>
  <c r="Z61" i="17" l="1"/>
  <c r="X62" i="17" s="1"/>
  <c r="E104" i="1"/>
  <c r="H103" i="1"/>
  <c r="G103" i="1"/>
  <c r="U62" i="17" l="1"/>
  <c r="E106" i="1" s="1"/>
  <c r="E105" i="1"/>
  <c r="V62" i="17"/>
  <c r="E107" i="1" s="1"/>
  <c r="W62" i="17"/>
  <c r="E108" i="1" s="1"/>
  <c r="F108" i="1" s="1"/>
  <c r="G108" i="1" l="1"/>
  <c r="H108" i="1"/>
  <c r="Z62" i="17"/>
  <c r="X63" i="17" s="1"/>
  <c r="E109" i="1"/>
  <c r="V63" i="17" l="1"/>
  <c r="E112" i="1" s="1"/>
  <c r="E110" i="1"/>
  <c r="W63" i="17"/>
  <c r="E113" i="1" s="1"/>
  <c r="F113" i="1" s="1"/>
  <c r="U63" i="17"/>
  <c r="E111" i="1" s="1"/>
  <c r="G113" i="1" l="1"/>
  <c r="H113" i="1"/>
  <c r="E114" i="1"/>
  <c r="Z63" i="17"/>
  <c r="E115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Leandro</author>
  </authors>
  <commentList>
    <comment ref="C13" authorId="0" shapeId="0" xr:uid="{CC40A893-31A6-4D7C-A7D9-3B6D9D17D072}">
      <text>
        <r>
          <rPr>
            <b/>
            <sz val="9"/>
            <color indexed="81"/>
            <rFont val="Segoe UI"/>
            <family val="2"/>
          </rPr>
          <t>Somar 6 horas, porém quando a hora for superior a 18:00 hs, avaliar se passou do início da operação do outro dia.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Ivan Guimaraes R. de Oliveira Neto</author>
  </authors>
  <commentList>
    <comment ref="A66" authorId="0" shapeId="0" xr:uid="{8694ECA6-AD06-4DF4-ABE0-55C2EB371D7A}">
      <text>
        <r>
          <rPr>
            <sz val="9"/>
            <color indexed="81"/>
            <rFont val="Tahoma"/>
            <family val="2"/>
          </rPr>
          <t xml:space="preserve">Esta parte nao pode ser omitida
</t>
        </r>
      </text>
    </comment>
    <comment ref="A91" authorId="0" shapeId="0" xr:uid="{0789D5D1-BA1D-48DD-BB7B-9B64D8F27557}">
      <text>
        <r>
          <rPr>
            <sz val="9"/>
            <color indexed="81"/>
            <rFont val="Tahoma"/>
            <family val="2"/>
          </rPr>
          <t xml:space="preserve">Esta parte nao pode ser omitida
</t>
        </r>
      </text>
    </comment>
  </commentList>
</comments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2">
    <metadataType name="XLDAPR" minSupportedVersion="120000" copy="1" pasteAll="1" pasteValues="1" merge="1" splitFirst="1" rowColShift="1" clearFormats="1" clearComments="1" assign="1" coerce="1" cellMeta="1"/>
    <metadataType name="XLRICHVALUE" minSupportedVersion="120000" copy="1" pasteAll="1" pasteValues="1" merge="1" splitFirst="1" rowColShift="1" clearFormats="1" clearComments="1" assign="1" coerce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futureMetadata name="XLRICHVALUE" count="1">
    <bk>
      <extLst>
        <ext uri="{3e2802c4-a4d2-4d8b-9148-e3be6c30e623}">
          <xlrd:rvb i="0"/>
        </ext>
      </extLst>
    </bk>
  </futureMetadata>
  <cellMetadata count="1">
    <bk>
      <rc t="1" v="0"/>
    </bk>
  </cellMetadata>
  <valueMetadata count="1">
    <bk>
      <rc t="2" v="0"/>
    </bk>
  </valueMetadata>
</metadata>
</file>

<file path=xl/sharedStrings.xml><?xml version="1.0" encoding="utf-8"?>
<sst xmlns="http://schemas.openxmlformats.org/spreadsheetml/2006/main" count="11880" uniqueCount="974">
  <si>
    <t>Port</t>
  </si>
  <si>
    <t>ST</t>
  </si>
  <si>
    <t>OT</t>
  </si>
  <si>
    <t>Units</t>
  </si>
  <si>
    <t>m/t</t>
  </si>
  <si>
    <t>Passenger Cars</t>
  </si>
  <si>
    <t>PNG</t>
  </si>
  <si>
    <t>HH´s &amp; Statics</t>
  </si>
  <si>
    <t>Built:</t>
  </si>
  <si>
    <t>Flag:</t>
  </si>
  <si>
    <t>GRT:</t>
  </si>
  <si>
    <t>NET:</t>
  </si>
  <si>
    <t>LOA:</t>
  </si>
  <si>
    <t>BEAM:</t>
  </si>
  <si>
    <t>DWT:</t>
  </si>
  <si>
    <t xml:space="preserve">Draft Summer: </t>
  </si>
  <si>
    <t>ETA</t>
  </si>
  <si>
    <t>ETB</t>
  </si>
  <si>
    <t>ETC</t>
  </si>
  <si>
    <t>ETD</t>
  </si>
  <si>
    <t>SSZ</t>
  </si>
  <si>
    <t>BAHAMAS</t>
  </si>
  <si>
    <t>ZAR</t>
  </si>
  <si>
    <t>VIX</t>
  </si>
  <si>
    <t>2007-04</t>
  </si>
  <si>
    <t>MV OPAL LEADER</t>
  </si>
  <si>
    <t>SMR</t>
  </si>
  <si>
    <t>SUA</t>
  </si>
  <si>
    <t>POL</t>
  </si>
  <si>
    <t>POD</t>
  </si>
  <si>
    <t>FPOD</t>
  </si>
  <si>
    <t>L</t>
  </si>
  <si>
    <t>W</t>
  </si>
  <si>
    <t>H</t>
  </si>
  <si>
    <t>M/T UNIT</t>
  </si>
  <si>
    <t xml:space="preserve">Vessel Information and Report Information </t>
  </si>
  <si>
    <t xml:space="preserve">Vessel : </t>
  </si>
  <si>
    <t xml:space="preserve">Voyage : </t>
  </si>
  <si>
    <t>Booking No.:</t>
  </si>
  <si>
    <t>Ʃ lashings</t>
  </si>
  <si>
    <t>Ʃ lashings (Cars/Vans)</t>
  </si>
  <si>
    <t>Ʃ strops (Cars/Vans)</t>
  </si>
  <si>
    <t>Ʃ lashings (Bus/Trucks)</t>
  </si>
  <si>
    <t>Ʃ strops (Bus/Trucks)</t>
  </si>
  <si>
    <t>Ʃ chains (HH/Static)</t>
  </si>
  <si>
    <t>Ʃ Tensioners (HH/Static)</t>
  </si>
  <si>
    <t>Cargo Description</t>
  </si>
  <si>
    <t>Lashings Calculation</t>
  </si>
  <si>
    <t>CLASPER C-500L             SWL = 2000KG</t>
  </si>
  <si>
    <t>CLASPER C-2500L                  SWL = 2500Kg</t>
  </si>
  <si>
    <t>CHAINS + TENSIONERS        (HH/Static/Mafi)</t>
  </si>
  <si>
    <t>Cars/Vans by unit</t>
  </si>
  <si>
    <t>TOTAL Cars/Vans</t>
  </si>
  <si>
    <t>Bus/Trucks by unit</t>
  </si>
  <si>
    <t>TOTAL Bus/Trucks</t>
  </si>
  <si>
    <t>HH/Static or Mafi by unit</t>
  </si>
  <si>
    <t>TOTAL HH/Static or Mafi</t>
  </si>
  <si>
    <t>FORD</t>
  </si>
  <si>
    <t>V</t>
  </si>
  <si>
    <t>IQQ</t>
  </si>
  <si>
    <t>SAI</t>
  </si>
  <si>
    <t>V1</t>
  </si>
  <si>
    <t>C</t>
  </si>
  <si>
    <t>EXPRESS INTERNATIONAL FREIGHT</t>
  </si>
  <si>
    <t>TEV</t>
  </si>
  <si>
    <t>MVD</t>
  </si>
  <si>
    <t>VOLKSWAGEN</t>
  </si>
  <si>
    <t>GM</t>
  </si>
  <si>
    <t>ASU</t>
  </si>
  <si>
    <t>MD</t>
  </si>
  <si>
    <t>TD</t>
  </si>
  <si>
    <t>JEEP BRASIL</t>
  </si>
  <si>
    <t>JEEP RENEGADE</t>
  </si>
  <si>
    <t>SPOT HH</t>
  </si>
  <si>
    <t>CATERPILLAR</t>
  </si>
  <si>
    <t>CATERPILLAR BRASIL</t>
  </si>
  <si>
    <t>FIAT BRASIL</t>
  </si>
  <si>
    <t>JOHN DEERE</t>
  </si>
  <si>
    <t>S</t>
  </si>
  <si>
    <t>GOL SEDAN</t>
  </si>
  <si>
    <t>SAVEIRO</t>
  </si>
  <si>
    <t>POLO</t>
  </si>
  <si>
    <t>VIRTUS</t>
  </si>
  <si>
    <t>T-CROSS</t>
  </si>
  <si>
    <t>MOBI</t>
  </si>
  <si>
    <t>SEQUENCE</t>
  </si>
  <si>
    <t>OPOL</t>
  </si>
  <si>
    <t>ACCOUNT</t>
  </si>
  <si>
    <t>SHIPPER</t>
  </si>
  <si>
    <t>QTY</t>
  </si>
  <si>
    <t>CARGO / MODEL</t>
  </si>
  <si>
    <t>CBM UNIT</t>
  </si>
  <si>
    <t>R/T UNIT</t>
  </si>
  <si>
    <t>TTL TONS</t>
  </si>
  <si>
    <t>TTL CBM</t>
  </si>
  <si>
    <t>TTL R/T</t>
  </si>
  <si>
    <t>PER CBM UNIT</t>
  </si>
  <si>
    <t>FREIGHT RATE</t>
  </si>
  <si>
    <t>BAF</t>
  </si>
  <si>
    <t>RATE AFTER BAF</t>
  </si>
  <si>
    <t>TTL FREIGHT US$</t>
  </si>
  <si>
    <t>RT Yield</t>
  </si>
  <si>
    <t>STATUS</t>
  </si>
  <si>
    <t>I/A (IN)</t>
  </si>
  <si>
    <t>I/A (OUT)</t>
  </si>
  <si>
    <t>I/A CALCULATION</t>
  </si>
  <si>
    <t xml:space="preserve"> BOOKING#</t>
  </si>
  <si>
    <t>BL#</t>
  </si>
  <si>
    <t>PIC</t>
  </si>
  <si>
    <t>HH REMARK</t>
  </si>
  <si>
    <t>REMARKS</t>
  </si>
  <si>
    <t>T/S CHECK</t>
  </si>
  <si>
    <t>DATE MARK</t>
  </si>
  <si>
    <t>REPORT TYPE</t>
  </si>
  <si>
    <t>Booking Office</t>
  </si>
  <si>
    <t>Freight POP</t>
  </si>
  <si>
    <t>THC(D)</t>
  </si>
  <si>
    <t>Brokerage</t>
  </si>
  <si>
    <t>TRADE I/O</t>
  </si>
  <si>
    <t>VINS</t>
  </si>
  <si>
    <t>Decision Maker</t>
  </si>
  <si>
    <t>Manufacturer</t>
  </si>
  <si>
    <t>Waiver / FMC</t>
  </si>
  <si>
    <t>Quotation #</t>
  </si>
  <si>
    <t>FRP</t>
  </si>
  <si>
    <t>ON BOARD</t>
  </si>
  <si>
    <t>-</t>
  </si>
  <si>
    <t>DIRECT</t>
  </si>
  <si>
    <t>TBC</t>
  </si>
  <si>
    <t>WHEELED</t>
  </si>
  <si>
    <t>VCZ</t>
  </si>
  <si>
    <t>PNG NB</t>
  </si>
  <si>
    <t>VW MERCOSUR</t>
  </si>
  <si>
    <t>AUDI</t>
  </si>
  <si>
    <t>Q5</t>
  </si>
  <si>
    <t>MARCO FLORES</t>
  </si>
  <si>
    <t>ZAR NB</t>
  </si>
  <si>
    <t>MIT NB</t>
  </si>
  <si>
    <t>M</t>
  </si>
  <si>
    <t>Vivian Abe</t>
  </si>
  <si>
    <t>MUL</t>
  </si>
  <si>
    <t>VWA</t>
  </si>
  <si>
    <t>U</t>
  </si>
  <si>
    <t>CAR</t>
  </si>
  <si>
    <t>T/S (OUT)</t>
  </si>
  <si>
    <t>TAOS</t>
  </si>
  <si>
    <t>VAN</t>
  </si>
  <si>
    <t>PCS</t>
  </si>
  <si>
    <t>STC</t>
  </si>
  <si>
    <t>SUA NB</t>
  </si>
  <si>
    <t>SPO</t>
  </si>
  <si>
    <t>TEV NB</t>
  </si>
  <si>
    <t>STELLANTIS MERCOSUR</t>
  </si>
  <si>
    <t>FIAT ARGENTINA</t>
  </si>
  <si>
    <t>STATIC</t>
  </si>
  <si>
    <t>CNH</t>
  </si>
  <si>
    <t>CNH IND.</t>
  </si>
  <si>
    <t>VWB</t>
  </si>
  <si>
    <t>MIT SB</t>
  </si>
  <si>
    <t>TOWABLE</t>
  </si>
  <si>
    <t>PBA NB</t>
  </si>
  <si>
    <t>SMR NB</t>
  </si>
  <si>
    <t>RANDON</t>
  </si>
  <si>
    <t>SM</t>
  </si>
  <si>
    <t>TRACKED</t>
  </si>
  <si>
    <t>STELLANTIS</t>
  </si>
  <si>
    <t>NOVA STRADA / NOVA RAM 700</t>
  </si>
  <si>
    <t>NIVUS</t>
  </si>
  <si>
    <t>PLM</t>
  </si>
  <si>
    <t>MAN</t>
  </si>
  <si>
    <t>MAN TRUCK</t>
  </si>
  <si>
    <t>COMPASS</t>
  </si>
  <si>
    <t>COMMANDER</t>
  </si>
  <si>
    <t>TORO / RAM 1000</t>
  </si>
  <si>
    <t>OTHER</t>
  </si>
  <si>
    <t>Wanda Rivera</t>
  </si>
  <si>
    <t>ZAR SB</t>
  </si>
  <si>
    <t>Diana Arroyo</t>
  </si>
  <si>
    <t>Renee Wilson</t>
  </si>
  <si>
    <t>JUST IN TIME SERVICES INC</t>
  </si>
  <si>
    <t>VW MEX</t>
  </si>
  <si>
    <t>JETTA</t>
  </si>
  <si>
    <t>TIGUAN</t>
  </si>
  <si>
    <t>FEEDER</t>
  </si>
  <si>
    <t>MAVERICK</t>
  </si>
  <si>
    <t>BRONCO</t>
  </si>
  <si>
    <t>KOMATSU</t>
  </si>
  <si>
    <t>PRELIM</t>
  </si>
  <si>
    <t>NYKS</t>
  </si>
  <si>
    <t>POL-F</t>
  </si>
  <si>
    <t>POD-F</t>
  </si>
  <si>
    <t>VESSEL / VOYAGE</t>
  </si>
  <si>
    <t>CODE</t>
  </si>
  <si>
    <t>LEG</t>
  </si>
  <si>
    <t>ORIGIN REGION</t>
  </si>
  <si>
    <t>DESTINATION REGION</t>
  </si>
  <si>
    <t>REVENUE TYPE</t>
  </si>
  <si>
    <t>Deck Detail</t>
  </si>
  <si>
    <t>DK</t>
  </si>
  <si>
    <t>N0</t>
  </si>
  <si>
    <t>NB</t>
  </si>
  <si>
    <t>USEC</t>
  </si>
  <si>
    <t>BRAZIL</t>
  </si>
  <si>
    <t>SPOT ON BUDGET</t>
  </si>
  <si>
    <t>MF</t>
  </si>
  <si>
    <t>Main Deck</t>
  </si>
  <si>
    <t>MEXICO</t>
  </si>
  <si>
    <t>CONTRACT</t>
  </si>
  <si>
    <t>C2</t>
  </si>
  <si>
    <t>Car Deck</t>
  </si>
  <si>
    <t>N1</t>
  </si>
  <si>
    <t>ARGENTINA</t>
  </si>
  <si>
    <t>PANAMA</t>
  </si>
  <si>
    <t>ECCA</t>
  </si>
  <si>
    <t>C1</t>
  </si>
  <si>
    <t>S3</t>
  </si>
  <si>
    <t>SB</t>
  </si>
  <si>
    <t>COLOMBIA</t>
  </si>
  <si>
    <t>S1</t>
  </si>
  <si>
    <t>WCSA</t>
  </si>
  <si>
    <t>Van Deck</t>
  </si>
  <si>
    <t>S2</t>
  </si>
  <si>
    <t>URUGUAY</t>
  </si>
  <si>
    <t>JAPAN</t>
  </si>
  <si>
    <t>PARAGUAY</t>
  </si>
  <si>
    <t>FINAL CARGO</t>
  </si>
  <si>
    <t>BOOKING</t>
  </si>
  <si>
    <t>NOVO UNO</t>
  </si>
  <si>
    <t xml:space="preserve">FIORINO / RAM 700 RAPID </t>
  </si>
  <si>
    <t>DIRECTION-L</t>
  </si>
  <si>
    <t>DIRECTION-D</t>
  </si>
  <si>
    <t>SSA</t>
  </si>
  <si>
    <t>RIO</t>
  </si>
  <si>
    <t>RECALADA</t>
  </si>
  <si>
    <t>Porto</t>
  </si>
  <si>
    <t>Data Inicial:</t>
  </si>
  <si>
    <t>Etapa 1 - separar HORA da DATA</t>
  </si>
  <si>
    <t>Etapa 2 - somar 6 horas a hora</t>
  </si>
  <si>
    <t>Demonstração cálculo do início da Operação</t>
  </si>
  <si>
    <t>Etapa 3 - pesquisa a hora na tabela e traz menor anterior</t>
  </si>
  <si>
    <t>Etapa 4 - Compõe a nova HORA com Data</t>
  </si>
  <si>
    <t>Tabela pesquisa início</t>
  </si>
  <si>
    <t>Menor hora:</t>
  </si>
  <si>
    <t>Fórmula única:</t>
  </si>
  <si>
    <t>VESSEL</t>
  </si>
  <si>
    <t>2000-07</t>
  </si>
  <si>
    <t>SINGAPORE</t>
  </si>
  <si>
    <t>9.6 Mts</t>
  </si>
  <si>
    <t>MV SIRIUS LEADER</t>
  </si>
  <si>
    <t>MV SELENE LEADER</t>
  </si>
  <si>
    <t>2008-11</t>
  </si>
  <si>
    <t>9.625 Mtrs</t>
  </si>
  <si>
    <t>TYPE</t>
  </si>
  <si>
    <t>TYPE 2</t>
  </si>
  <si>
    <t>INCIDENTALS</t>
  </si>
  <si>
    <t>ON GOING</t>
  </si>
  <si>
    <t>VW LOG</t>
  </si>
  <si>
    <t>120AWD</t>
  </si>
  <si>
    <t>150AWD</t>
  </si>
  <si>
    <t>NISSAN</t>
  </si>
  <si>
    <t>CLASPER C500</t>
  </si>
  <si>
    <t>ENDLESS</t>
  </si>
  <si>
    <t>TOTAL CHAINS &amp; TENSIONERS</t>
  </si>
  <si>
    <t>TOTAL WEB LASHING GEAR</t>
  </si>
  <si>
    <t>TOTAL VESSEL CAPACITY USED</t>
  </si>
  <si>
    <t>ARRIVAL</t>
  </si>
  <si>
    <t>OPS</t>
  </si>
  <si>
    <t>SAILING</t>
  </si>
  <si>
    <t>LOAD</t>
  </si>
  <si>
    <t>DISH</t>
  </si>
  <si>
    <t>C-500</t>
  </si>
  <si>
    <t>CHAINS+TENSIONER</t>
  </si>
  <si>
    <t>WEBLASHING</t>
  </si>
  <si>
    <t>% LASHING</t>
  </si>
  <si>
    <t>% ENDLESS</t>
  </si>
  <si>
    <t>CLL</t>
  </si>
  <si>
    <t>Lynette Twombly</t>
  </si>
  <si>
    <t>jd combine</t>
  </si>
  <si>
    <t xml:space="preserve">AMAROK </t>
  </si>
  <si>
    <t>CRONOS</t>
  </si>
  <si>
    <t>ARGO</t>
  </si>
  <si>
    <t>VOLVO</t>
  </si>
  <si>
    <t>140AWD</t>
  </si>
  <si>
    <t>962M</t>
  </si>
  <si>
    <t>D7</t>
  </si>
  <si>
    <t>D7 STATICS</t>
  </si>
  <si>
    <t>D8</t>
  </si>
  <si>
    <t>D8 STATICS</t>
  </si>
  <si>
    <t>ALLOCATION</t>
  </si>
  <si>
    <t>D6T</t>
  </si>
  <si>
    <t>D6T STATICS</t>
  </si>
  <si>
    <t>HONDA</t>
  </si>
  <si>
    <t>HONDA BRASIL</t>
  </si>
  <si>
    <t>GOL HATCH</t>
  </si>
  <si>
    <t>PULSE</t>
  </si>
  <si>
    <t>V.030SB</t>
  </si>
  <si>
    <t>V.031NB</t>
  </si>
  <si>
    <t>ATA</t>
  </si>
  <si>
    <t>ATB</t>
  </si>
  <si>
    <t>ATD</t>
  </si>
  <si>
    <t>PORT</t>
  </si>
  <si>
    <t>TIME</t>
  </si>
  <si>
    <t>SIRIUS LEADER V.079</t>
  </si>
  <si>
    <t>FAST GLOBAL LOGISTICS, LLC</t>
  </si>
  <si>
    <t>JAYCO Trailer</t>
  </si>
  <si>
    <t>E004005650</t>
  </si>
  <si>
    <t>MAHANAIM SHIPPING LINE</t>
  </si>
  <si>
    <t>THOR MOTORHOME</t>
  </si>
  <si>
    <t>E003960600</t>
  </si>
  <si>
    <t>Phillip Bennett</t>
  </si>
  <si>
    <t>A.E.S. INC.</t>
  </si>
  <si>
    <t>JD COMBINE</t>
  </si>
  <si>
    <t>E004013290</t>
  </si>
  <si>
    <t>Heather Twombly</t>
  </si>
  <si>
    <t>BENNETT INT'L. TRANSPORT INC.</t>
  </si>
  <si>
    <t>loaded trl</t>
  </si>
  <si>
    <t>E003981670</t>
  </si>
  <si>
    <t>E004042810</t>
  </si>
  <si>
    <t>E004042790</t>
  </si>
  <si>
    <t>E004052590</t>
  </si>
  <si>
    <t>ACOSTA LOGISTICA</t>
  </si>
  <si>
    <t>D8F</t>
  </si>
  <si>
    <t>FIAT DUCATO</t>
  </si>
  <si>
    <t>E004070880</t>
  </si>
  <si>
    <t>As per Carol's booking list on 01/27</t>
  </si>
  <si>
    <t>BLU LOGISTICS SA</t>
  </si>
  <si>
    <t xml:space="preserve">TOYOTA LAND CRUISER </t>
  </si>
  <si>
    <t>As per Carol's booking list on 01/26</t>
  </si>
  <si>
    <t>ESADIN INTL</t>
  </si>
  <si>
    <t>MITSUBISHI FUSO FG AÑO 2000</t>
  </si>
  <si>
    <t>E004071050</t>
  </si>
  <si>
    <t>MACHINE</t>
  </si>
  <si>
    <t>PPD</t>
  </si>
  <si>
    <t xml:space="preserve">TAOS </t>
  </si>
  <si>
    <t>AMAROK</t>
  </si>
  <si>
    <t>TAOS (was 163)</t>
  </si>
  <si>
    <t>CLT</t>
  </si>
  <si>
    <t>HONDA ODYSSEY</t>
  </si>
  <si>
    <t xml:space="preserve">ANDREW KARIM LEEKAM ALVAREZ (ACOSTA LOGISTICA) </t>
  </si>
  <si>
    <t xml:space="preserve">TOYOTA LANDR CRUISER </t>
  </si>
  <si>
    <t>E004070850</t>
  </si>
  <si>
    <t>416 BACKHOELOADER - #L1DVS</t>
  </si>
  <si>
    <t>As per Forecast 2023 on 12/27</t>
  </si>
  <si>
    <t>416 BACKHOELOADER - #L1DVT</t>
  </si>
  <si>
    <t>416 BACKHOELOADER - #L1DVV</t>
  </si>
  <si>
    <t>416 BACKHOELOADER - #L1DVW</t>
  </si>
  <si>
    <t>924K</t>
  </si>
  <si>
    <t>As per Marta's forecast on 12/14</t>
  </si>
  <si>
    <t>242D3L SKID - #K2LTZ</t>
  </si>
  <si>
    <t>242D3L</t>
  </si>
  <si>
    <t>416 BACKHOELOADER - #K9KPD</t>
  </si>
  <si>
    <t>416 BACKHOELOADER - #K9KPF</t>
  </si>
  <si>
    <t>TRACTOR PUMA 140</t>
  </si>
  <si>
    <t>E004061570</t>
  </si>
  <si>
    <t>HCCZC140ENCM52473</t>
  </si>
  <si>
    <t>BUS</t>
  </si>
  <si>
    <t>416 BACKHOELOADER - #K9LBH</t>
  </si>
  <si>
    <t>416 BACKHOELOADER - #K9LBJ</t>
  </si>
  <si>
    <t>CIBER</t>
  </si>
  <si>
    <t>ASPHALT PLANT - INOVA 1500</t>
  </si>
  <si>
    <t>E004040330</t>
  </si>
  <si>
    <t>ASPHALT PLANT - TM 4020 P</t>
  </si>
  <si>
    <t>416 BACKHOELOADER - #K8WPH</t>
  </si>
  <si>
    <t>416 BACKHOELOADER - #K8WPV</t>
  </si>
  <si>
    <t>416 BACKHOELOADER - #K9KMV</t>
  </si>
  <si>
    <t>416 BACKHOELOADER - #K9KMW</t>
  </si>
  <si>
    <t>416 BACKHOELOADER - #K9KNF</t>
  </si>
  <si>
    <t>416 BACKHOELOADER - #K9KNH</t>
  </si>
  <si>
    <t>416 BACKHOELOADER - #K9LBG</t>
  </si>
  <si>
    <t>416 BACKHOELOADER - #K9LKC</t>
  </si>
  <si>
    <t>416 BACKHOELOADER - #K9LRR</t>
  </si>
  <si>
    <t>416 BACKHOELOADER - #K9LST</t>
  </si>
  <si>
    <t>420 BACKHOELOADER - #K0LKK</t>
  </si>
  <si>
    <t>924K WHEELLOADER - #K5KSW</t>
  </si>
  <si>
    <t>CLT HAMBURG</t>
  </si>
  <si>
    <t>As per Luana's Forecast on 01/17</t>
  </si>
  <si>
    <t>140 MOTORGRADER - #K0YQK</t>
  </si>
  <si>
    <t>150AWD MOTORGRADER - #K2ZYN</t>
  </si>
  <si>
    <t>150AWD MOTORGRADER - #K3CPV</t>
  </si>
  <si>
    <t>150AWD MOTORGRADER - #K3NLQ</t>
  </si>
  <si>
    <t>160AWD MOTORGRADER - #J7JYF</t>
  </si>
  <si>
    <t>950M WHEELLOADER - #K2JMM</t>
  </si>
  <si>
    <t>950M WHEELLOADER - #K2JMN</t>
  </si>
  <si>
    <t>950M WHEELLOADER - #K2PQQ</t>
  </si>
  <si>
    <t>950M WHEELLOADER - #K2PQR</t>
  </si>
  <si>
    <t>950M WHEELLOADER - #K2PQS</t>
  </si>
  <si>
    <t>962M WHEELLOADER - #K2LTC</t>
  </si>
  <si>
    <t>966 WHEELLOADER - #K4KSJ</t>
  </si>
  <si>
    <t>966 WHEELLOADER - #K4NPB</t>
  </si>
  <si>
    <t>972 WHEELLOADER - #K2JGF</t>
  </si>
  <si>
    <t>972 WHEELLOADER - #K2JLZ</t>
  </si>
  <si>
    <t>972 WHEELLOADER - #K2JMF</t>
  </si>
  <si>
    <t>972 WHEELLOADER - #K2PNK</t>
  </si>
  <si>
    <t>972 WHEELLOADER - #K2TYJ</t>
  </si>
  <si>
    <t>CP44B COMPACTOR - #K8ZKB</t>
  </si>
  <si>
    <t>D4 BULLDOZER - #K5RSW</t>
  </si>
  <si>
    <t>D4 PALLET - #K5RSW</t>
  </si>
  <si>
    <t>D4 BULLDOZER - #K7CVL</t>
  </si>
  <si>
    <t>D4 PALLET - #K7CVL</t>
  </si>
  <si>
    <t>D5 BULLDOZER - #K6QNV</t>
  </si>
  <si>
    <t>D5 PALLET - #K6QNV</t>
  </si>
  <si>
    <t>D5 BULLDOZER - #K6QNX</t>
  </si>
  <si>
    <t>D5 PALLET - #K6QNX</t>
  </si>
  <si>
    <t>D8 BULLDOZER - #K6VHL</t>
  </si>
  <si>
    <t>D8 BOX - #K6VHL</t>
  </si>
  <si>
    <t>D8 PALLET - #K6VHL</t>
  </si>
  <si>
    <t>D8 PIECE - #K6VHL</t>
  </si>
  <si>
    <t>D8 BULLDOZER - #K6SPS</t>
  </si>
  <si>
    <t>D8 BOX - #K6SPS</t>
  </si>
  <si>
    <t>D8 PALLET - #K6SPS</t>
  </si>
  <si>
    <t>D8 PIECE - #K6SPS</t>
  </si>
  <si>
    <t>CONTAINER CHASSIS - PIGGY BACK</t>
  </si>
  <si>
    <t>As space agreement - space commitment finished in 2022</t>
  </si>
  <si>
    <t>S/C</t>
  </si>
  <si>
    <t>GLS BRASIL</t>
  </si>
  <si>
    <t>PASSENGER CAR (1000 REQUESTED)</t>
  </si>
  <si>
    <t>700J II CRAWLER ID: 456675</t>
  </si>
  <si>
    <t>WOODEN PALLET ID: 456675</t>
  </si>
  <si>
    <t>As per Stellantis request on 1/25</t>
  </si>
  <si>
    <t>CX220 EXCAVATOR</t>
  </si>
  <si>
    <t>E004048170</t>
  </si>
  <si>
    <t>HBZN220CHNAA05214</t>
  </si>
  <si>
    <t>PLASTIC WRAP</t>
  </si>
  <si>
    <t>CH570 SUGAR CANE HARVESTER ID: 459291</t>
  </si>
  <si>
    <t>CH570 SUGAR CANE HARVESTER ID: 459318</t>
  </si>
  <si>
    <t>CAT GENERATOR MATRA #TWMVL</t>
  </si>
  <si>
    <t>E004048180</t>
  </si>
  <si>
    <t>As per initial negotiation allocation</t>
  </si>
  <si>
    <t>320 EXCAVATOR - #K3DZC</t>
  </si>
  <si>
    <t>TRACTORS (14 FORECASTED)</t>
  </si>
  <si>
    <t>As per CNH's Forecast on 01/19</t>
  </si>
  <si>
    <t>TRACTORS ( 9 FORECASTED)</t>
  </si>
  <si>
    <t>CX350  EXCAVATOR</t>
  </si>
  <si>
    <t>E004040300  </t>
  </si>
  <si>
    <t xml:space="preserve"> HBZN350CPNAA05282</t>
  </si>
  <si>
    <t>PLASTIC WRAP (INSIDE MACHINE)</t>
  </si>
  <si>
    <t>EC210DL EXCAVATOR</t>
  </si>
  <si>
    <t>WR-V ( 232 REQUESTED)</t>
  </si>
  <si>
    <t>Contract expires on 03/31/2023</t>
  </si>
  <si>
    <t>SCANIA</t>
  </si>
  <si>
    <t>SCANIA BRASIL</t>
  </si>
  <si>
    <t>TRUCK</t>
  </si>
  <si>
    <t>As per Tender 2023  - space commitment 16 uts/month (196 uts/year)</t>
  </si>
  <si>
    <t>PSA</t>
  </si>
  <si>
    <t>C4 CACTUS (was 91)</t>
  </si>
  <si>
    <t>As per GEFCO's request on 01/19</t>
  </si>
  <si>
    <t>PEUGEOT 2008 (was 91)</t>
  </si>
  <si>
    <t>D4</t>
  </si>
  <si>
    <t>D4 STATICS</t>
  </si>
  <si>
    <t>D5</t>
  </si>
  <si>
    <t>D5 STATICS</t>
  </si>
  <si>
    <t>SDQ</t>
  </si>
  <si>
    <t>DOM. REP.</t>
  </si>
  <si>
    <t>11.180 CUM E5 ( 60 REQUESTED)</t>
  </si>
  <si>
    <t>ARGO (450 REQUESTED)</t>
  </si>
  <si>
    <t>JEEP RENEGADE (200 REQUESTED)</t>
  </si>
  <si>
    <t>SIRIUS LEADER V.078</t>
  </si>
  <si>
    <t>FINAL</t>
  </si>
  <si>
    <t>300029113</t>
  </si>
  <si>
    <t>Tejas Freight Forwarding, Inc.</t>
  </si>
  <si>
    <t>cotton harveste</t>
  </si>
  <si>
    <t>E003960780</t>
  </si>
  <si>
    <t>300028687</t>
  </si>
  <si>
    <t>300029430</t>
  </si>
  <si>
    <t>tadano gr350</t>
  </si>
  <si>
    <t>E003981720</t>
  </si>
  <si>
    <t>300029314</t>
  </si>
  <si>
    <t>E003995390</t>
  </si>
  <si>
    <t>300029435</t>
  </si>
  <si>
    <t>DUAL TIRES</t>
  </si>
  <si>
    <t>UNIWORLD INTERNATIONAL INC.</t>
  </si>
  <si>
    <t>Mercedes-Benz C</t>
  </si>
  <si>
    <t>E003998000</t>
  </si>
  <si>
    <t>300029090</t>
  </si>
  <si>
    <t>GEODIS USA LLC</t>
  </si>
  <si>
    <t>COOLER BOX</t>
  </si>
  <si>
    <t>E003998580</t>
  </si>
  <si>
    <t>300029447</t>
  </si>
  <si>
    <t>Forklift</t>
  </si>
  <si>
    <t>CONTROL CONSOLE BOX</t>
  </si>
  <si>
    <t>FAN ASSEMBLY BOX</t>
  </si>
  <si>
    <t>FIRE CABINET BOX</t>
  </si>
  <si>
    <t>SURGE VALVE BOX</t>
  </si>
  <si>
    <t>PUMP STARTER BOX</t>
  </si>
  <si>
    <t>COALESCING FILTER BOX</t>
  </si>
  <si>
    <t>COALSESCING FILTER BOX</t>
  </si>
  <si>
    <t>DRIVE SHAFT BOX</t>
  </si>
  <si>
    <t>COUPLING BOX</t>
  </si>
  <si>
    <t>ADAPTER COVERING BOX</t>
  </si>
  <si>
    <t>LUBE OIL PUMP BOX</t>
  </si>
  <si>
    <t>AUXILLARY OIL PUMP BOX</t>
  </si>
  <si>
    <t>MOTOR AIR COOLER BOX</t>
  </si>
  <si>
    <t>BALANCE PLANT BOX BOX</t>
  </si>
  <si>
    <t>40 FT MAFI</t>
  </si>
  <si>
    <t>MAFI</t>
  </si>
  <si>
    <t>COMPRESSOR COMPRESSOR</t>
  </si>
  <si>
    <t>300029400</t>
  </si>
  <si>
    <t>300029445</t>
  </si>
  <si>
    <t>SLADE SHIPPING INC</t>
  </si>
  <si>
    <t>OILFIELD EQUIPM</t>
  </si>
  <si>
    <t>E004036570</t>
  </si>
  <si>
    <t>300029438</t>
  </si>
  <si>
    <t>E004042780</t>
  </si>
  <si>
    <t>700009366/700009367/700009368</t>
  </si>
  <si>
    <t>700009347/700009348</t>
  </si>
  <si>
    <t xml:space="preserve">JETTA </t>
  </si>
  <si>
    <t>E004042800</t>
  </si>
  <si>
    <t>700009346</t>
  </si>
  <si>
    <t>700009354</t>
  </si>
  <si>
    <t>E004042820</t>
  </si>
  <si>
    <t>700009355</t>
  </si>
  <si>
    <t>EA00185750</t>
  </si>
  <si>
    <t>700009356/700009359/700009360/700009361/700009362</t>
  </si>
  <si>
    <t>NP300</t>
  </si>
  <si>
    <t>E004042830</t>
  </si>
  <si>
    <t>700009342</t>
  </si>
  <si>
    <t>MAINBODYOFKOMATSUWA380-6</t>
  </si>
  <si>
    <t>E004044800</t>
  </si>
  <si>
    <t>705001438</t>
  </si>
  <si>
    <t xml:space="preserve">Jose Beliz Komatsu </t>
  </si>
  <si>
    <t>MAIN BODY OFKOMATSU  D65EX-16</t>
  </si>
  <si>
    <t>E004045030</t>
  </si>
  <si>
    <t>705001439</t>
  </si>
  <si>
    <t>DOZERASSY-ANGLE-HD FORD65EX-16  (NEW)</t>
  </si>
  <si>
    <t>DISASSEMBLEDPARTS DOZERASSYPARTS  F/RLIGHT,ADD.CAB  (NEW)</t>
  </si>
  <si>
    <t>MAINBODY OF KOMATSU PC210LC-10M0</t>
  </si>
  <si>
    <t>E004048970</t>
  </si>
  <si>
    <t>705001436</t>
  </si>
  <si>
    <t>E004048980</t>
  </si>
  <si>
    <t>705001437</t>
  </si>
  <si>
    <t>ARI Shipping</t>
  </si>
  <si>
    <t>Link Belt 210x3E</t>
  </si>
  <si>
    <t>E004046790</t>
  </si>
  <si>
    <t>705001440</t>
  </si>
  <si>
    <t>Carlos Castillo</t>
  </si>
  <si>
    <t>E004052200</t>
  </si>
  <si>
    <t>705001441</t>
  </si>
  <si>
    <t>E-Start OPNS</t>
  </si>
  <si>
    <t>F</t>
  </si>
  <si>
    <t>MANEUVERING</t>
  </si>
  <si>
    <t>OPERATION</t>
  </si>
  <si>
    <t>PRODUCTIVITY</t>
  </si>
  <si>
    <t>PRODUCTIVITY (un/h)</t>
  </si>
  <si>
    <t>SHIP PARTICULARS</t>
  </si>
  <si>
    <t>REGISTRY</t>
  </si>
  <si>
    <t>Parameters</t>
  </si>
  <si>
    <t>INITIAL DATE:</t>
  </si>
  <si>
    <t>COD</t>
  </si>
  <si>
    <t>PORT NAME</t>
  </si>
  <si>
    <t>LAT</t>
  </si>
  <si>
    <t>LON</t>
  </si>
  <si>
    <t>AQV</t>
  </si>
  <si>
    <t>ACAJUTLA, EL SALVADOR</t>
  </si>
  <si>
    <t>ATM</t>
  </si>
  <si>
    <t>ALTAMIRA, MÉXICO</t>
  </si>
  <si>
    <t>BLB</t>
  </si>
  <si>
    <t>BALBOA, PANAMA</t>
  </si>
  <si>
    <t>BALD</t>
  </si>
  <si>
    <t>BALTIMORE (DUNDALK), USA</t>
  </si>
  <si>
    <t>BOS</t>
  </si>
  <si>
    <t>BOSTON, USA</t>
  </si>
  <si>
    <t>CALLAO, PERU</t>
  </si>
  <si>
    <t>PBA</t>
  </si>
  <si>
    <t>CARTAGENA (PUERTO BAHIA), COLOMBIA</t>
  </si>
  <si>
    <t>CQQ</t>
  </si>
  <si>
    <t>COQUIMBO, CHILE</t>
  </si>
  <si>
    <t>CIO</t>
  </si>
  <si>
    <t>CORINTO, NICARAGUA</t>
  </si>
  <si>
    <t>DVV</t>
  </si>
  <si>
    <t>DAVISVILLE, USA</t>
  </si>
  <si>
    <t>ESM</t>
  </si>
  <si>
    <t>ESMERALDAS, ECUADOR</t>
  </si>
  <si>
    <t>IQUIQUE, CHILE</t>
  </si>
  <si>
    <t>IGO</t>
  </si>
  <si>
    <t>IRAGO PILOT, JPN</t>
  </si>
  <si>
    <t>BIM</t>
  </si>
  <si>
    <t>JACKSONVILLE (BLOUNT ISLAND), USA</t>
  </si>
  <si>
    <t>TMT</t>
  </si>
  <si>
    <t>JACKSONVILLE (TALLYRAND), USA</t>
  </si>
  <si>
    <t>JPN</t>
  </si>
  <si>
    <t>JAX</t>
  </si>
  <si>
    <t>JAX BLOUNT IS., USA</t>
  </si>
  <si>
    <t>LQN</t>
  </si>
  <si>
    <t>LIRQUEN, CHILE</t>
  </si>
  <si>
    <t>MSG i</t>
  </si>
  <si>
    <t>MAGELLAN STRAIT (IN)</t>
  </si>
  <si>
    <t>MSG o</t>
  </si>
  <si>
    <t>MAGELLAN STRAIT (OUT)</t>
  </si>
  <si>
    <t>MIT</t>
  </si>
  <si>
    <t>MANZANILLO, PANAMA</t>
  </si>
  <si>
    <t>MOI</t>
  </si>
  <si>
    <t>MOIN, COSTA RICA</t>
  </si>
  <si>
    <t>REW</t>
  </si>
  <si>
    <t>NEWARK RED HOOK, USA</t>
  </si>
  <si>
    <t>OTH</t>
  </si>
  <si>
    <t>NEWARK, NJ (B13), USA</t>
  </si>
  <si>
    <t>PNR</t>
  </si>
  <si>
    <t>NEWARK, USA (FAPS), USA</t>
  </si>
  <si>
    <t>PARANAGUA, BRAZIL</t>
  </si>
  <si>
    <t>CAL</t>
  </si>
  <si>
    <t>PUERTO CALDERA, COSTA RICA</t>
  </si>
  <si>
    <t>PCR</t>
  </si>
  <si>
    <t>PUERTO CORTES, HONDURAS</t>
  </si>
  <si>
    <t>PUERTO LIMON, COSTA RICA</t>
  </si>
  <si>
    <t>PRQ</t>
  </si>
  <si>
    <t>PUERTO QUETZAL, GUATEMALA</t>
  </si>
  <si>
    <t>REC</t>
  </si>
  <si>
    <t>RECALADA, URUGUAY</t>
  </si>
  <si>
    <t>RIO DE JANEIRO, BRAZIL</t>
  </si>
  <si>
    <t>SAN ANTONIO, CHILE</t>
  </si>
  <si>
    <t>SLO</t>
  </si>
  <si>
    <t>SAN LORENZO, HONDURAS</t>
  </si>
  <si>
    <t>SANTO DOMINGO, DOMINICAN REPUBLIC</t>
  </si>
  <si>
    <t>SANTOS, BRAZIL</t>
  </si>
  <si>
    <t>STO TOMAS DE CASTILLA, GUATEMALA</t>
  </si>
  <si>
    <t>SUAPE, BRAZIL</t>
  </si>
  <si>
    <t>TPA</t>
  </si>
  <si>
    <t>TAMPA, USA</t>
  </si>
  <si>
    <t>VAP</t>
  </si>
  <si>
    <t>VALPARAISO, CHILE</t>
  </si>
  <si>
    <t>VERACRUZ, MÉXICO</t>
  </si>
  <si>
    <t>VITORIA, BRAZIL</t>
  </si>
  <si>
    <t>ZARATE, ARGENTINA</t>
  </si>
  <si>
    <t>VOYAGE PORTS: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</si>
  <si>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</si>
  <si>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</si>
  <si>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</si>
  <si>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</si>
  <si>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</si>
  <si>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</si>
  <si>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</si>
  <si>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</si>
  <si>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</si>
  <si>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</si>
  <si>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Direction</t>
  </si>
  <si>
    <t>A-Start OPNS</t>
  </si>
  <si>
    <t>ATC</t>
  </si>
  <si>
    <t>DIREC</t>
  </si>
  <si>
    <t>ACTIVITY</t>
  </si>
  <si>
    <t>DATETIME</t>
  </si>
  <si>
    <t>WEEKDAY</t>
  </si>
  <si>
    <t>TYPE OF CARGO</t>
  </si>
  <si>
    <t>DISCHARGE</t>
  </si>
  <si>
    <t>WORKING SCHEDULE</t>
  </si>
  <si>
    <t>VESSEL:</t>
  </si>
  <si>
    <t>PLANNED DATETIMES:</t>
  </si>
  <si>
    <t>ACTUAL DATETIMES:</t>
  </si>
  <si>
    <t>SPEED</t>
  </si>
  <si>
    <t>TIME (16K NOTS)</t>
  </si>
  <si>
    <t>DISTANCE</t>
  </si>
  <si>
    <t>DATA 1</t>
  </si>
  <si>
    <t>DATA 2</t>
  </si>
  <si>
    <t>NM</t>
  </si>
  <si>
    <t>SPEED (KNOT)</t>
  </si>
  <si>
    <t>Port Name</t>
  </si>
  <si>
    <t>Port Code</t>
  </si>
  <si>
    <t>N</t>
  </si>
  <si>
    <t>Purpose Of Call</t>
  </si>
  <si>
    <t>TZ</t>
  </si>
  <si>
    <t>Calc. Lock</t>
  </si>
  <si>
    <t>E/A</t>
  </si>
  <si>
    <t>Arrival Date</t>
  </si>
  <si>
    <t>Arrival Time</t>
  </si>
  <si>
    <t>Departure Date</t>
  </si>
  <si>
    <t>Departure Time</t>
  </si>
  <si>
    <t>AM</t>
  </si>
  <si>
    <t>AM FO Cons./day</t>
  </si>
  <si>
    <t>Total Port Stay(hr)</t>
  </si>
  <si>
    <t>Cargo Operation Start Date</t>
  </si>
  <si>
    <t>Cargo Operation Start Time</t>
  </si>
  <si>
    <t>Cargo Operation End Date</t>
  </si>
  <si>
    <t>Cargo Operation End Time</t>
  </si>
  <si>
    <t>Steaming Time</t>
  </si>
  <si>
    <t>Speed (knots)</t>
  </si>
  <si>
    <t>Port Pair Margin(Days)</t>
  </si>
  <si>
    <t>Req Speed (Knots)</t>
  </si>
  <si>
    <t>Speed Margin</t>
  </si>
  <si>
    <t>Est. Engine Consumption (MT)</t>
  </si>
  <si>
    <t>FOC Margin (%)</t>
  </si>
  <si>
    <t>Calculated Est.Engine Consumption(MT)</t>
  </si>
  <si>
    <t>Calculation Basis</t>
  </si>
  <si>
    <t>Distance Master (NM)</t>
  </si>
  <si>
    <t>Margin Distance (NM)</t>
  </si>
  <si>
    <t>Margin Distance (%)</t>
  </si>
  <si>
    <t>Total Distance (NM)</t>
  </si>
  <si>
    <t>Customer Request Date</t>
  </si>
  <si>
    <t>Space Controller Remarks</t>
  </si>
  <si>
    <t>Operator Remarks</t>
  </si>
  <si>
    <t>Load Units</t>
  </si>
  <si>
    <t>Discharge Units</t>
  </si>
  <si>
    <t>Tranship Decision</t>
  </si>
  <si>
    <t>Load/Discharge Status</t>
  </si>
  <si>
    <t>ZARATE</t>
  </si>
  <si>
    <t>ARZAE</t>
  </si>
  <si>
    <t>A</t>
  </si>
  <si>
    <t>LD</t>
  </si>
  <si>
    <t>E</t>
  </si>
  <si>
    <t>2024/10/21</t>
  </si>
  <si>
    <t>11:30</t>
  </si>
  <si>
    <t>2024/10/24</t>
  </si>
  <si>
    <t>04:30</t>
  </si>
  <si>
    <t>RED</t>
  </si>
  <si>
    <t>PARANAGUA</t>
  </si>
  <si>
    <t>BRPNG</t>
  </si>
  <si>
    <t>2024/10/27</t>
  </si>
  <si>
    <t>2024/10/28</t>
  </si>
  <si>
    <t>06:30</t>
  </si>
  <si>
    <t>SANTOS LEFT</t>
  </si>
  <si>
    <t>BRSSZLFT</t>
  </si>
  <si>
    <t>LDB</t>
  </si>
  <si>
    <t>20:30</t>
  </si>
  <si>
    <t>2024/10/30</t>
  </si>
  <si>
    <t>01:30</t>
  </si>
  <si>
    <t>CARTAGENA PUERTO BAHIA</t>
  </si>
  <si>
    <t>COCTGPBH</t>
  </si>
  <si>
    <t>2024/11/12</t>
  </si>
  <si>
    <t>16:30</t>
  </si>
  <si>
    <t>2024/11/13</t>
  </si>
  <si>
    <t>MANZANILLO/PAN</t>
  </si>
  <si>
    <t>PAMAZ</t>
  </si>
  <si>
    <t>2024/11/14</t>
  </si>
  <si>
    <t>02:30</t>
  </si>
  <si>
    <t>2024/11/15</t>
  </si>
  <si>
    <t>FREEPORT</t>
  </si>
  <si>
    <t>USFRP</t>
  </si>
  <si>
    <t>2024/11/19</t>
  </si>
  <si>
    <t>13:30</t>
  </si>
  <si>
    <t>2024/11/21</t>
  </si>
  <si>
    <t>03:30</t>
  </si>
  <si>
    <t>VERACRUZ</t>
  </si>
  <si>
    <t>MXVER</t>
  </si>
  <si>
    <t>2024/11/22</t>
  </si>
  <si>
    <t>22:30</t>
  </si>
  <si>
    <t>2024/11/26</t>
  </si>
  <si>
    <t>12:30</t>
  </si>
  <si>
    <t>2024/11/30</t>
  </si>
  <si>
    <t>17:30</t>
  </si>
  <si>
    <t>2024/12/01</t>
  </si>
  <si>
    <t>19:30</t>
  </si>
  <si>
    <t>VITORIA</t>
  </si>
  <si>
    <t>BRVIX</t>
  </si>
  <si>
    <t>2024/12/13</t>
  </si>
  <si>
    <t>14:30</t>
  </si>
  <si>
    <t>2024/12/14</t>
  </si>
  <si>
    <t>2024/12/15</t>
  </si>
  <si>
    <t>2024/12/16</t>
  </si>
  <si>
    <t>WHITE</t>
  </si>
  <si>
    <t>2024/12/17</t>
  </si>
  <si>
    <t>2024/12/18</t>
  </si>
  <si>
    <t>05:30</t>
  </si>
  <si>
    <t>2024/12/21</t>
  </si>
  <si>
    <t>00:30</t>
  </si>
  <si>
    <t>Vessel Description:</t>
  </si>
  <si>
    <t>All going well &amp; Weather permiting</t>
  </si>
  <si>
    <t>PORT CODE</t>
  </si>
  <si>
    <t>BASE TOM</t>
  </si>
  <si>
    <t>WS</t>
  </si>
  <si>
    <t>LASCHING CALC.</t>
  </si>
  <si>
    <t>CARROS TRANSVERSAIR</t>
  </si>
  <si>
    <t>STROPS</t>
  </si>
  <si>
    <t>Subtotal Func</t>
  </si>
  <si>
    <t>Calc Value</t>
  </si>
  <si>
    <t>FILTER</t>
  </si>
  <si>
    <t>B</t>
  </si>
  <si>
    <t>D</t>
  </si>
  <si>
    <t>G</t>
  </si>
  <si>
    <t>I</t>
  </si>
  <si>
    <t>J</t>
  </si>
  <si>
    <t>K</t>
  </si>
  <si>
    <t>O</t>
  </si>
  <si>
    <t>P</t>
  </si>
  <si>
    <t>R</t>
  </si>
  <si>
    <t>Q</t>
  </si>
  <si>
    <t>T</t>
  </si>
  <si>
    <t>X</t>
  </si>
  <si>
    <t>Y</t>
  </si>
  <si>
    <t>Z</t>
  </si>
  <si>
    <t>FILTER SOLUTION FOR BKG FORMULAS BASE</t>
  </si>
  <si>
    <t>VESSEL DESCRIPTION FOR WS:</t>
  </si>
  <si>
    <t>AA</t>
  </si>
  <si>
    <t>AB</t>
  </si>
  <si>
    <t>AC</t>
  </si>
  <si>
    <t>AD</t>
  </si>
  <si>
    <t>AE</t>
  </si>
  <si>
    <t>AF</t>
  </si>
  <si>
    <t>AG</t>
  </si>
  <si>
    <t>AH</t>
  </si>
  <si>
    <t>AI</t>
  </si>
  <si>
    <t>AJ</t>
  </si>
  <si>
    <t>AK</t>
  </si>
  <si>
    <t>AL</t>
  </si>
  <si>
    <t>AN</t>
  </si>
  <si>
    <t>AO</t>
  </si>
  <si>
    <t>AP</t>
  </si>
  <si>
    <t>AQ</t>
  </si>
  <si>
    <t>AR</t>
  </si>
  <si>
    <t>AS</t>
  </si>
  <si>
    <t>AT</t>
  </si>
  <si>
    <t>AU</t>
  </si>
  <si>
    <t>AV</t>
  </si>
  <si>
    <t>AW</t>
  </si>
  <si>
    <t>AX</t>
  </si>
  <si>
    <t>AY</t>
  </si>
  <si>
    <t>AZ</t>
  </si>
  <si>
    <t>BA</t>
  </si>
  <si>
    <t>BB</t>
  </si>
  <si>
    <t>BC</t>
  </si>
  <si>
    <t>BD</t>
  </si>
  <si>
    <t>BE</t>
  </si>
  <si>
    <t>BF</t>
  </si>
  <si>
    <t>BG</t>
  </si>
  <si>
    <t>BH</t>
  </si>
  <si>
    <t>BI</t>
  </si>
  <si>
    <t>BJ</t>
  </si>
  <si>
    <t>BK</t>
  </si>
  <si>
    <t>BL</t>
  </si>
  <si>
    <t>BM</t>
  </si>
  <si>
    <t>BN</t>
  </si>
  <si>
    <t>BO</t>
  </si>
  <si>
    <t>BP</t>
  </si>
  <si>
    <t>BQ</t>
  </si>
  <si>
    <t>BR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</si>
  <si>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</si>
  <si>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</si>
  <si>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</si>
  <si>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</si>
  <si>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</si>
  <si>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</si>
  <si>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</si>
  <si>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</si>
  <si>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</si>
  <si>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</si>
  <si>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</si>
  <si>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</si>
  <si>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</si>
  <si>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</si>
  <si>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CG</t>
  </si>
  <si>
    <t>CH</t>
  </si>
  <si>
    <t>CI</t>
  </si>
  <si>
    <t>CJ</t>
  </si>
  <si>
    <t>CK</t>
  </si>
  <si>
    <t>CL</t>
  </si>
  <si>
    <t>CM</t>
  </si>
  <si>
    <t>CN</t>
  </si>
  <si>
    <t>CO</t>
  </si>
  <si>
    <t>CP</t>
  </si>
  <si>
    <t>CQ</t>
  </si>
  <si>
    <t>CR</t>
  </si>
  <si>
    <t>CS</t>
  </si>
  <si>
    <t>CT</t>
  </si>
  <si>
    <t>CU</t>
  </si>
  <si>
    <t>CV</t>
  </si>
  <si>
    <t>CW</t>
  </si>
  <si>
    <t>CX</t>
  </si>
  <si>
    <t>CY</t>
  </si>
  <si>
    <t>CZ</t>
  </si>
  <si>
    <t>BASE_TOM</t>
  </si>
  <si>
    <t>BKG B DADOS</t>
  </si>
  <si>
    <t>BKG FORMULAS</t>
  </si>
  <si>
    <t>VOY TYPE:</t>
  </si>
  <si>
    <t>BKG FORMULAS HEADERS</t>
  </si>
  <si>
    <t>Ʃ Lashings Parameters</t>
  </si>
  <si>
    <t>USER GUIDE</t>
  </si>
  <si>
    <t>EXPRESS GUIDE</t>
  </si>
  <si>
    <t>1. PASTE 'BASE TOM'</t>
  </si>
  <si>
    <t>Delete currnent data on BASE_TOM tab and paste the new one beginning on range A1</t>
  </si>
  <si>
    <r>
      <rPr>
        <b/>
        <sz val="10"/>
        <rFont val="Arial"/>
        <family val="2"/>
      </rPr>
      <t>Important</t>
    </r>
    <r>
      <rPr>
        <sz val="10"/>
        <rFont val="Arial"/>
        <family val="2"/>
      </rPr>
      <t>: Always remember to paste values into your datasets.</t>
    </r>
  </si>
  <si>
    <t>Collpase/Expand</t>
  </si>
  <si>
    <t>2. PASTE 'BKG B DADOS'</t>
  </si>
  <si>
    <t>3. SET BKG FORMULAS</t>
  </si>
  <si>
    <t>Check whether BKG FORMULAS dataset has the all the columns Working Schedule needs.</t>
  </si>
  <si>
    <t xml:space="preserve">This is especially important when and if the BKG original set has had its structure modified. </t>
  </si>
  <si>
    <t>On the second row, you have light yellow fields where you can enter the BKG column you want there</t>
  </si>
  <si>
    <t>and the data will load accordingly.</t>
  </si>
  <si>
    <t>VOY PARAMS</t>
  </si>
  <si>
    <t>4. SET VOY PARAMS</t>
  </si>
  <si>
    <t>4.1 - Enter Initial Date in cell G6</t>
  </si>
  <si>
    <t>4.2 - Pick Voy Vessel</t>
  </si>
  <si>
    <t>4.3 - Select type of Voy.</t>
  </si>
  <si>
    <t xml:space="preserve">Now, on the Ports panel, pick the sequence of ports before and after 'Recalada'. </t>
  </si>
  <si>
    <t>Beside each port you'll have a Direction field.</t>
  </si>
  <si>
    <r>
      <t xml:space="preserve">    </t>
    </r>
    <r>
      <rPr>
        <b/>
        <i/>
        <sz val="10"/>
        <color theme="1" tint="0.34998626667073579"/>
        <rFont val="Arial"/>
        <family val="2"/>
      </rPr>
      <t xml:space="preserve"> ! </t>
    </r>
    <r>
      <rPr>
        <i/>
        <sz val="10"/>
        <color theme="1" tint="0.34998626667073579"/>
        <rFont val="Arial"/>
        <family val="2"/>
      </rPr>
      <t>Direction fields are not visible when 'MSX' is selected as Voy Type</t>
    </r>
  </si>
  <si>
    <t>Below the Ports panel, we have Planned and Actual datatime fields.</t>
  </si>
  <si>
    <t>Planned datetimes are automatic and should not be tempered with. On the right hand side, however, we have</t>
  </si>
  <si>
    <t xml:space="preserve">actual light yellow manual datetimes fields that will turn white when values are inserted in them. </t>
  </si>
  <si>
    <t>Enter actual datetimes for each Portcall stage as the voyage progresses</t>
  </si>
  <si>
    <t>On the top right corner, we have a button that will take us to a parameter table containing parameters used in Lashing calculations.</t>
  </si>
  <si>
    <t>LASHING CALC. &gt; ROW 10</t>
  </si>
  <si>
    <t>LASHING PARAMETERS TABLE:</t>
  </si>
  <si>
    <t xml:space="preserve"> ! Datetimes and parameters entered in the Voy Params tab will feed the Working Schedule Report.</t>
  </si>
  <si>
    <t>5. ANALYSE WORKING SCHEDULE</t>
  </si>
  <si>
    <r>
      <t xml:space="preserve">and </t>
    </r>
    <r>
      <rPr>
        <b/>
        <sz val="10"/>
        <color theme="8" tint="-0.499984740745262"/>
        <rFont val="Arial"/>
        <family val="2"/>
      </rPr>
      <t>SPEED</t>
    </r>
    <r>
      <rPr>
        <sz val="10"/>
        <color theme="8" tint="-0.499984740745262"/>
        <rFont val="Arial"/>
        <family val="2"/>
      </rPr>
      <t xml:space="preserve"> on column O</t>
    </r>
  </si>
  <si>
    <r>
      <rPr>
        <b/>
        <sz val="10"/>
        <color theme="8" tint="-0.499984740745262"/>
        <rFont val="Arial"/>
        <family val="2"/>
      </rPr>
      <t xml:space="preserve">!!! </t>
    </r>
    <r>
      <rPr>
        <sz val="10"/>
        <color theme="8" tint="-0.499984740745262"/>
        <rFont val="Arial"/>
        <family val="2"/>
      </rPr>
      <t xml:space="preserve">The Working Schedule report is mostly automatic as you do not need to manually enter data in it other than </t>
    </r>
    <r>
      <rPr>
        <b/>
        <sz val="10"/>
        <color theme="8" tint="-0.499984740745262"/>
        <rFont val="Arial"/>
        <family val="2"/>
      </rPr>
      <t>REMARKS</t>
    </r>
    <r>
      <rPr>
        <sz val="10"/>
        <color theme="8" tint="-0.499984740745262"/>
        <rFont val="Arial"/>
        <family val="2"/>
      </rPr>
      <t xml:space="preserve"> on column N</t>
    </r>
  </si>
  <si>
    <t>Vessel Info:</t>
  </si>
  <si>
    <t>The vessel name and description will be automatically displayed on the Working Schedule as you pick the Voy Vessel at Voy Params</t>
  </si>
  <si>
    <t>Actual data formatting:</t>
  </si>
  <si>
    <t>The Working Schedule will flag rows blue when that specific portcall stage has been actualized.</t>
  </si>
  <si>
    <t>Filter off Omitted ports:</t>
  </si>
  <si>
    <r>
      <t xml:space="preserve">On </t>
    </r>
    <r>
      <rPr>
        <b/>
        <sz val="10"/>
        <rFont val="Arial"/>
        <family val="2"/>
      </rPr>
      <t>Column R</t>
    </r>
    <r>
      <rPr>
        <sz val="10"/>
        <rFont val="Arial"/>
        <family val="2"/>
      </rPr>
      <t xml:space="preserve"> of the Working Schedule there is a filter through which you may leave omitted rows off the presentation.</t>
    </r>
  </si>
  <si>
    <t>We have 10 slots for ports before and after 'Recalada'. Define the Voy Ports in order beginning with the first one.</t>
  </si>
  <si>
    <t>⛾</t>
  </si>
  <si>
    <t>Ship_Particulars</t>
  </si>
  <si>
    <t>ADDITIONAL INSTRUCTIONS</t>
  </si>
  <si>
    <t>Adding a new vessel to Registry</t>
  </si>
  <si>
    <t>1 - Copy last row of Table.</t>
  </si>
  <si>
    <t>2 - Paste copied range one row below.</t>
  </si>
  <si>
    <t>3 - Update last row with the new vessel information</t>
  </si>
  <si>
    <t>broken up if the entire row is selected, copied and pasted below.</t>
  </si>
  <si>
    <t>Adding a new Port to Registry</t>
  </si>
  <si>
    <t>Registry_Ports</t>
  </si>
  <si>
    <t>Keep the Registry of Ports updated so the Ports needed for the Voy Params solutions are found.</t>
  </si>
  <si>
    <t>Registry</t>
  </si>
  <si>
    <t>Updating Registry</t>
  </si>
  <si>
    <t>Registry white cells are supposed to be fed manually whilte grey filled cells are automatically fed through formulas.</t>
  </si>
  <si>
    <t>Manual</t>
  </si>
  <si>
    <t>Automatic</t>
  </si>
  <si>
    <t>📓</t>
  </si>
  <si>
    <r>
      <rPr>
        <b/>
        <sz val="10"/>
        <color rgb="FFC00000"/>
        <rFont val="Arial"/>
        <family val="2"/>
      </rPr>
      <t>IMPORTANT</t>
    </r>
    <r>
      <rPr>
        <sz val="10"/>
        <rFont val="Arial"/>
        <family val="2"/>
      </rPr>
      <t xml:space="preserve">: Do not copy entire row in order to paste it below. We have a lookup table on column R and it will be </t>
    </r>
  </si>
  <si>
    <t>PORT 1 TOM</t>
  </si>
  <si>
    <t>PORT 2 TOM</t>
  </si>
  <si>
    <r>
      <t xml:space="preserve">Headers in </t>
    </r>
    <r>
      <rPr>
        <b/>
        <sz val="10"/>
        <color rgb="FF00B050"/>
        <rFont val="Arial"/>
        <family val="2"/>
      </rPr>
      <t>Green</t>
    </r>
    <r>
      <rPr>
        <sz val="10"/>
        <rFont val="Arial"/>
        <family val="2"/>
      </rPr>
      <t xml:space="preserve"> means the right BKG column was inserted in that specific field</t>
    </r>
  </si>
  <si>
    <t>BASE_TOM_MIRRORING</t>
  </si>
  <si>
    <t>Settings</t>
  </si>
  <si>
    <t>BASE_TOM_MIRRORING is a tab that automatically fetches port to port distance as per the BASE_TOM dataset pasted on the BASE_TOM tab.</t>
  </si>
  <si>
    <t>If, however, the BASE_TOM dataset pasted is lenghtier than that, the formulas in BASE_TOM_MIRRORING should be manually dragged further down.</t>
  </si>
  <si>
    <t>Settings contains the list of directions being used in the direction fields in the VOY Params tab for NS voyages.</t>
  </si>
  <si>
    <t>** These tabs are, by default, hidden.</t>
  </si>
  <si>
    <t>Since this mechanism works through formulas, we have dragged formulas down to the 500th row, meaning it will work fine as long as the BASE_TOM dataset is shorter than 500 rows.</t>
  </si>
  <si>
    <t>&lt;&lt;</t>
  </si>
  <si>
    <t>These are the fields which this list in Settings is feeding.</t>
  </si>
  <si>
    <t>ADMINISTRATIVE</t>
  </si>
  <si>
    <r>
      <rPr>
        <b/>
        <sz val="10"/>
        <rFont val="Arial"/>
        <family val="2"/>
      </rPr>
      <t>Important</t>
    </r>
    <r>
      <rPr>
        <sz val="10"/>
        <rFont val="Arial"/>
        <family val="2"/>
      </rPr>
      <t xml:space="preserve">: Always remember to paste </t>
    </r>
    <r>
      <rPr>
        <b/>
        <sz val="10"/>
        <rFont val="Arial"/>
        <family val="2"/>
      </rPr>
      <t>values</t>
    </r>
    <r>
      <rPr>
        <sz val="10"/>
        <rFont val="Arial"/>
        <family val="2"/>
      </rPr>
      <t xml:space="preserve"> into your datasets.</t>
    </r>
  </si>
  <si>
    <r>
      <t xml:space="preserve">Headers in </t>
    </r>
    <r>
      <rPr>
        <b/>
        <sz val="10"/>
        <color rgb="FFC00000"/>
        <rFont val="Arial"/>
        <family val="2"/>
      </rPr>
      <t>Red</t>
    </r>
    <r>
      <rPr>
        <sz val="10"/>
        <rFont val="Arial"/>
        <family val="2"/>
      </rPr>
      <t xml:space="preserve"> means the column inserted is not the one that is expected for that field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</si>
  <si>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LEG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</si>
  <si>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OPOL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</si>
  <si>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POL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</si>
  <si>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POD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</si>
  <si>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FPOD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</si>
  <si>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ACCOUNT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</si>
  <si>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SHIPPER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</si>
  <si>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QTY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</si>
  <si>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TYPE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</si>
  <si>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TYPE 2</t>
    </r>
    <r>
      <rPr>
        <sz val="9"/>
        <color theme="0" tint="-0.34998626667073579"/>
        <rFont val="Arial"/>
        <family val="2"/>
      </rPr>
      <t xml:space="preserve"> column</t>
    </r>
  </si>
  <si>
    <r>
      <t>Enter letter for</t>
    </r>
    <r>
      <rPr>
        <b/>
        <sz val="9"/>
        <color theme="0" tint="-0.34998626667073579"/>
        <rFont val="Arial"/>
        <family val="2"/>
      </rPr>
      <t xml:space="preserve"> CARGO / MODEL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</si>
  <si>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L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</si>
  <si>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W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</si>
  <si>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H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</si>
  <si>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M/T UNIT</t>
    </r>
    <r>
      <rPr>
        <sz val="9"/>
        <color theme="0" tint="-0.34998626667073579"/>
        <rFont val="Arial"/>
        <family val="2"/>
      </rPr>
      <t xml:space="preserve"> column</t>
    </r>
  </si>
  <si>
    <r>
      <t xml:space="preserve">Enter letter for </t>
    </r>
    <r>
      <rPr>
        <b/>
        <sz val="9"/>
        <color theme="0" tint="-0.34998626667073579"/>
        <rFont val="Arial"/>
        <family val="2"/>
      </rPr>
      <t>TTL TONS</t>
    </r>
    <r>
      <rPr>
        <sz val="9"/>
        <color theme="0" tint="-0.34998626667073579"/>
        <rFont val="Arial"/>
        <family val="2"/>
      </rPr>
      <t xml:space="preserve"> column</t>
    </r>
  </si>
  <si>
    <t>Developed by</t>
  </si>
  <si>
    <t>PTA</t>
  </si>
  <si>
    <t>PTB</t>
  </si>
  <si>
    <t>P-Start OPNS</t>
  </si>
  <si>
    <t>PTC</t>
  </si>
  <si>
    <t>PTD</t>
  </si>
  <si>
    <t>PROJECTED DATETIMES:</t>
  </si>
  <si>
    <t>Manual Fields</t>
  </si>
  <si>
    <t>Legend:</t>
  </si>
  <si>
    <t>Formulas</t>
  </si>
  <si>
    <t>Beside the Actual Datetimes table you have the Projected Datetime table which is feeding the Working Schedule Report.</t>
  </si>
  <si>
    <t>Automatically coming from BKG</t>
  </si>
  <si>
    <r>
      <t xml:space="preserve">Use this field to enter </t>
    </r>
    <r>
      <rPr>
        <b/>
        <sz val="10"/>
        <rFont val="Arial"/>
        <family val="2"/>
      </rPr>
      <t xml:space="preserve">SB-NB </t>
    </r>
    <r>
      <rPr>
        <sz val="10"/>
        <rFont val="Arial"/>
      </rPr>
      <t>if needed</t>
    </r>
  </si>
  <si>
    <t>&lt;&lt;&lt;&lt;&lt;&lt;&lt;&lt;&lt;&lt;&lt;&lt;&lt;&lt;&lt;</t>
  </si>
  <si>
    <t>DIRECTIONS (UNIQUE OF LEG)</t>
  </si>
  <si>
    <t>It is automatically fetching the directions available in the LEG array from the BKG dataset.</t>
  </si>
  <si>
    <r>
      <t>Unhide the '</t>
    </r>
    <r>
      <rPr>
        <b/>
        <sz val="10"/>
        <rFont val="Arial"/>
        <family val="2"/>
      </rPr>
      <t>Settings</t>
    </r>
    <r>
      <rPr>
        <sz val="10"/>
        <rFont val="Arial"/>
      </rPr>
      <t xml:space="preserve">' tab to add/remove the </t>
    </r>
    <r>
      <rPr>
        <b/>
        <sz val="10"/>
        <rFont val="Arial"/>
        <family val="2"/>
      </rPr>
      <t xml:space="preserve">SB-NB (or a different direction) </t>
    </r>
    <r>
      <rPr>
        <sz val="10"/>
        <rFont val="Arial"/>
      </rPr>
      <t>from the list .</t>
    </r>
  </si>
  <si>
    <t>VOY NO.:</t>
  </si>
  <si>
    <t>LOOKUP TABLE - BASE TOM vs WORKING SCHEDULE</t>
  </si>
  <si>
    <t>Registered for Distance</t>
  </si>
  <si>
    <t>Not Registered for Distance</t>
  </si>
  <si>
    <t>MIN OPS:</t>
  </si>
  <si>
    <t>Registry Issues</t>
  </si>
  <si>
    <t>Issue:</t>
  </si>
  <si>
    <t>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</si>
</sst>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* #,##0.00_);_(* \(#,##0.00\);_(* &quot;-&quot;??_);_(@_)"/>
    <numFmt numFmtId="165" formatCode="[$-409]dd\-mmm\-yyyy\ hh:mm"/>
    <numFmt numFmtId="166" formatCode="[$-416]dd\-mmm\-yyyy\ \ hh:mm"/>
    <numFmt numFmtId="167" formatCode="[$-409]d\-mmm\-yyyy\ hh:mm"/>
    <numFmt numFmtId="168" formatCode="d/m/yy\ h:mm;@"/>
    <numFmt numFmtId="169" formatCode="[h]:mm"/>
    <numFmt numFmtId="170" formatCode="[$-409]dddd"/>
    <numFmt numFmtId="171" formatCode="h:mm;@"/>
    <numFmt numFmtId="172" formatCode="0.0\ &quot;dias&quot;"/>
    <numFmt numFmtId="173" formatCode="[$-409]d/mmm/yy\ hh:mm;@"/>
    <numFmt numFmtId="174" formatCode="[$-F800]dddd\,\ mmmm\ dd\,\ yyyy"/>
    <numFmt numFmtId="175" formatCode="[$-409]d/mmm/yy\ h:mm;@"/>
  </numFmts>
  <fonts count="8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color indexed="15"/>
      <name val="Arial"/>
      <family val="2"/>
    </font>
    <font>
      <sz val="8"/>
      <name val="Arial"/>
      <family val="2"/>
    </font>
    <font>
      <b/>
      <sz val="8"/>
      <color indexed="62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indexed="81"/>
      <name val="Segoe U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u/>
      <sz val="10"/>
      <name val="Arial"/>
      <family val="2"/>
    </font>
    <font>
      <sz val="9"/>
      <color indexed="81"/>
      <name val="Tahoma"/>
      <family val="2"/>
    </font>
    <font>
      <sz val="9"/>
      <name val="Arial"/>
      <family val="2"/>
    </font>
    <font>
      <sz val="14"/>
      <name val="Arial"/>
      <family val="2"/>
    </font>
    <font>
      <sz val="10"/>
      <color theme="2"/>
      <name val="Arial"/>
      <family val="2"/>
    </font>
    <font>
      <b/>
      <sz val="20"/>
      <color theme="0"/>
      <name val="Arial"/>
      <family val="2"/>
    </font>
    <font>
      <sz val="9"/>
      <color theme="0" tint="-0.499984740745262"/>
      <name val="Arial"/>
      <family val="2"/>
    </font>
    <font>
      <sz val="18"/>
      <color theme="1" tint="0.499984740745262"/>
      <name val="Arial"/>
      <family val="2"/>
    </font>
    <font>
      <b/>
      <sz val="10"/>
      <color theme="2" tint="-0.749992370372631"/>
      <name val="Arial"/>
      <family val="2"/>
    </font>
    <font>
      <b/>
      <sz val="22"/>
      <color theme="0"/>
      <name val="Arial"/>
      <family val="2"/>
    </font>
    <font>
      <b/>
      <sz val="10"/>
      <color theme="0" tint="-0.499984740745262"/>
      <name val="Arial"/>
      <family val="2"/>
    </font>
    <font>
      <sz val="9"/>
      <color theme="1" tint="0.34998626667073579"/>
      <name val="Arial"/>
      <family val="2"/>
    </font>
    <font>
      <b/>
      <sz val="10"/>
      <color theme="0"/>
      <name val="Calibri"/>
      <family val="2"/>
      <scheme val="minor"/>
    </font>
    <font>
      <b/>
      <sz val="8"/>
      <name val="Arial"/>
      <family val="2"/>
    </font>
    <font>
      <b/>
      <sz val="18"/>
      <color theme="4" tint="-0.249977111117893"/>
      <name val="Arial"/>
      <family val="2"/>
    </font>
    <font>
      <sz val="8"/>
      <color theme="5"/>
      <name val="Arial"/>
      <family val="2"/>
    </font>
    <font>
      <sz val="10"/>
      <color theme="0" tint="-0.499984740745262"/>
      <name val="Arial"/>
      <family val="2"/>
    </font>
    <font>
      <b/>
      <sz val="16"/>
      <color theme="9" tint="0.39997558519241921"/>
      <name val="Arial"/>
      <family val="2"/>
    </font>
    <font>
      <b/>
      <sz val="16"/>
      <color theme="4" tint="0.39997558519241921"/>
      <name val="Arial"/>
      <family val="2"/>
    </font>
    <font>
      <i/>
      <sz val="11"/>
      <color theme="1" tint="0.249977111117893"/>
      <name val="Arial"/>
      <family val="2"/>
    </font>
    <font>
      <b/>
      <sz val="24"/>
      <color theme="0"/>
      <name val="Arial"/>
      <family val="2"/>
    </font>
    <font>
      <sz val="24"/>
      <color theme="2" tint="-0.749992370372631"/>
      <name val="Arial"/>
      <family val="2"/>
    </font>
    <font>
      <sz val="9"/>
      <color theme="1" tint="0.499984740745262"/>
      <name val="Arial"/>
      <family val="2"/>
    </font>
    <font>
      <b/>
      <sz val="9"/>
      <name val="Arial"/>
      <family val="2"/>
    </font>
    <font>
      <b/>
      <sz val="14"/>
      <name val="Arial"/>
      <family val="2"/>
    </font>
    <font>
      <b/>
      <i/>
      <sz val="10"/>
      <name val="Calibri"/>
      <family val="2"/>
      <scheme val="minor"/>
    </font>
    <font>
      <sz val="11"/>
      <name val="Arial"/>
      <family val="2"/>
    </font>
    <font>
      <b/>
      <sz val="11"/>
      <color theme="0"/>
      <name val="Arial"/>
      <family val="2"/>
    </font>
    <font>
      <sz val="11"/>
      <name val="Calibri"/>
      <family val="2"/>
      <scheme val="minor"/>
    </font>
    <font>
      <i/>
      <sz val="10"/>
      <color theme="0" tint="-0.499984740745262"/>
      <name val="Arial"/>
      <family val="2"/>
    </font>
    <font>
      <i/>
      <sz val="8"/>
      <color theme="0" tint="-0.34998626667073579"/>
      <name val="Arial"/>
      <family val="2"/>
    </font>
    <font>
      <i/>
      <sz val="10"/>
      <color theme="1" tint="0.34998626667073579"/>
      <name val="Arial"/>
      <family val="2"/>
    </font>
    <font>
      <b/>
      <i/>
      <sz val="10"/>
      <color theme="1" tint="0.34998626667073579"/>
      <name val="Arial"/>
      <family val="2"/>
    </font>
    <font>
      <b/>
      <sz val="11"/>
      <name val="Arial"/>
      <family val="2"/>
    </font>
    <font>
      <b/>
      <i/>
      <sz val="10"/>
      <color theme="8" tint="-0.499984740745262"/>
      <name val="Arial"/>
      <family val="2"/>
    </font>
    <font>
      <sz val="10"/>
      <color theme="8" tint="-0.499984740745262"/>
      <name val="Arial"/>
      <family val="2"/>
    </font>
    <font>
      <b/>
      <sz val="10"/>
      <color theme="8" tint="-0.499984740745262"/>
      <name val="Arial"/>
      <family val="2"/>
    </font>
    <font>
      <sz val="10"/>
      <color theme="0" tint="-4.9989318521683403E-2"/>
      <name val="Calibri"/>
      <family val="2"/>
      <scheme val="minor"/>
    </font>
    <font>
      <sz val="10"/>
      <color theme="2"/>
      <name val="Calibri"/>
      <family val="2"/>
      <scheme val="minor"/>
    </font>
    <font>
      <i/>
      <sz val="10"/>
      <color theme="5" tint="-0.499984740745262"/>
      <name val="Arial"/>
      <family val="2"/>
    </font>
    <font>
      <i/>
      <sz val="10"/>
      <color theme="1" tint="0.14999847407452621"/>
      <name val="Arial"/>
      <family val="2"/>
    </font>
    <font>
      <b/>
      <sz val="12"/>
      <color theme="0"/>
      <name val="Arial"/>
      <family val="2"/>
    </font>
    <font>
      <sz val="12"/>
      <name val="Arial"/>
      <family val="2"/>
    </font>
    <font>
      <sz val="24"/>
      <color theme="0"/>
      <name val="Arial"/>
      <family val="2"/>
    </font>
    <font>
      <b/>
      <sz val="10"/>
      <color rgb="FFC00000"/>
      <name val="Arial"/>
      <family val="2"/>
    </font>
    <font>
      <i/>
      <sz val="10"/>
      <name val="Arial"/>
      <family val="2"/>
    </font>
    <font>
      <sz val="36"/>
      <color theme="2"/>
      <name val="Arial"/>
      <family val="2"/>
    </font>
    <font>
      <b/>
      <u/>
      <sz val="10"/>
      <color theme="0"/>
      <name val="Arial"/>
      <family val="2"/>
    </font>
    <font>
      <b/>
      <sz val="10"/>
      <color rgb="FF00B050"/>
      <name val="Arial"/>
      <family val="2"/>
    </font>
    <font>
      <b/>
      <sz val="10"/>
      <color rgb="FFFF3300"/>
      <name val="Arial"/>
      <family val="2"/>
    </font>
    <font>
      <i/>
      <sz val="10"/>
      <color theme="7" tint="-0.499984740745262"/>
      <name val="Arial"/>
      <family val="2"/>
    </font>
    <font>
      <sz val="9"/>
      <color theme="0" tint="-0.34998626667073579"/>
      <name val="Arial"/>
      <family val="2"/>
    </font>
    <font>
      <b/>
      <sz val="9"/>
      <color theme="0" tint="-0.34998626667073579"/>
      <name val="Arial"/>
      <family val="2"/>
    </font>
    <font>
      <sz val="9"/>
      <color theme="8" tint="-0.249977111117893"/>
      <name val="Arial"/>
      <family val="2"/>
    </font>
    <font>
      <b/>
      <sz val="16"/>
      <color theme="1" tint="0.34998626667073579"/>
      <name val="Arial"/>
      <family val="2"/>
    </font>
    <font>
      <b/>
      <sz val="10"/>
      <color theme="1" tint="0.14999847407452621"/>
      <name val="Arial"/>
      <family val="2"/>
    </font>
    <font>
      <b/>
      <sz val="10"/>
      <color theme="2"/>
      <name val="Calibri"/>
      <family val="2"/>
      <scheme val="minor"/>
    </font>
    <font>
      <b/>
      <sz val="10"/>
      <color theme="5" tint="0.59999389629810485"/>
      <name val="Calibri"/>
      <family val="2"/>
      <scheme val="minor"/>
    </font>
    <font>
      <b/>
      <sz val="10"/>
      <color theme="9" tint="0.59999389629810485"/>
      <name val="Calibri"/>
      <family val="2"/>
      <scheme val="minor"/>
    </font>
    <font>
      <sz val="10"/>
      <color rgb="FF00B050"/>
      <name val="Arial"/>
      <family val="2"/>
    </font>
    <font>
      <sz val="10"/>
      <color rgb="FFC00000"/>
      <name val="Arial"/>
      <family val="2"/>
    </font>
    <font>
      <sz val="10"/>
      <color theme="4" tint="0.59999389629810485"/>
      <name val="Arial"/>
      <family val="2"/>
    </font>
    <font>
      <b/>
      <sz val="9"/>
      <color theme="2" tint="-0.249977111117893"/>
      <name val="Arial"/>
      <family val="2"/>
    </font>
    <font>
      <b/>
      <sz val="10"/>
      <color rgb="FFFFFF99"/>
      <name val="Calibri"/>
      <family val="2"/>
      <scheme val="minor"/>
    </font>
    <font>
      <sz val="9"/>
      <color rgb="FF00B050"/>
      <name val="Arial"/>
      <family val="2"/>
    </font>
    <font>
      <b/>
      <sz val="10"/>
      <color theme="1"/>
      <name val="Arial"/>
      <family val="2"/>
    </font>
    <font>
      <i/>
      <sz val="10"/>
      <color rgb="FFFF0000"/>
      <name val="Arial"/>
      <family val="2"/>
    </font>
    <font>
      <sz val="8"/>
      <color theme="0" tint="-0.34998626667073579"/>
      <name val="Arial"/>
      <family val="2"/>
    </font>
    <font>
      <b/>
      <sz val="22"/>
      <color theme="1" tint="0.14999847407452621"/>
      <name val="Arial"/>
      <family val="2"/>
    </font>
    <font>
      <b/>
      <sz val="14"/>
      <color theme="1" tint="0.249977111117893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0.8999908444471571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</fills>
  <borders count="7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ck">
        <color theme="0" tint="-0.499984740745262"/>
      </top>
      <bottom/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2" tint="-0.499984740745262"/>
      </left>
      <right/>
      <top style="medium">
        <color theme="2" tint="-0.499984740745262"/>
      </top>
      <bottom/>
      <diagonal/>
    </border>
    <border>
      <left/>
      <right/>
      <top style="medium">
        <color theme="2" tint="-0.499984740745262"/>
      </top>
      <bottom/>
      <diagonal/>
    </border>
    <border>
      <left/>
      <right style="medium">
        <color theme="2" tint="-0.499984740745262"/>
      </right>
      <top style="medium">
        <color theme="2" tint="-0.499984740745262"/>
      </top>
      <bottom/>
      <diagonal/>
    </border>
    <border>
      <left style="medium">
        <color theme="2" tint="-0.499984740745262"/>
      </left>
      <right/>
      <top/>
      <bottom/>
      <diagonal/>
    </border>
    <border>
      <left/>
      <right style="medium">
        <color theme="2" tint="-0.499984740745262"/>
      </right>
      <top/>
      <bottom/>
      <diagonal/>
    </border>
    <border>
      <left style="medium">
        <color theme="2" tint="-0.499984740745262"/>
      </left>
      <right/>
      <top/>
      <bottom style="medium">
        <color theme="2" tint="-0.499984740745262"/>
      </bottom>
      <diagonal/>
    </border>
    <border>
      <left/>
      <right/>
      <top/>
      <bottom style="medium">
        <color theme="2" tint="-0.499984740745262"/>
      </bottom>
      <diagonal/>
    </border>
    <border>
      <left/>
      <right style="medium">
        <color theme="2" tint="-0.499984740745262"/>
      </right>
      <top/>
      <bottom style="medium">
        <color theme="2" tint="-0.499984740745262"/>
      </bottom>
      <diagonal/>
    </border>
    <border>
      <left style="thin">
        <color theme="0" tint="-0.499984740745262"/>
      </left>
      <right/>
      <top style="thick">
        <color theme="0" tint="-0.499984740745262"/>
      </top>
      <bottom/>
      <diagonal/>
    </border>
    <border>
      <left style="dashed">
        <color theme="0" tint="-0.499984740745262"/>
      </left>
      <right style="dashed">
        <color theme="0" tint="-0.499984740745262"/>
      </right>
      <top style="dashed">
        <color theme="0" tint="-0.499984740745262"/>
      </top>
      <bottom style="dashed">
        <color theme="0" tint="-0.499984740745262"/>
      </bottom>
      <diagonal/>
    </border>
    <border>
      <left/>
      <right/>
      <top style="thick">
        <color rgb="FFFFC000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/>
      <right/>
      <top style="thick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ck">
        <color theme="0" tint="-0.499984740745262"/>
      </top>
      <bottom style="thin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dashed">
        <color theme="0" tint="-0.499984740745262"/>
      </left>
      <right style="dashed">
        <color theme="0" tint="-0.499984740745262"/>
      </right>
      <top style="dashed">
        <color theme="0" tint="-0.499984740745262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theme="0" tint="-0.499984740745262"/>
      </left>
      <right style="dashed">
        <color auto="1"/>
      </right>
      <top/>
      <bottom/>
      <diagonal/>
    </border>
    <border>
      <left/>
      <right style="dashed">
        <color auto="1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thin">
        <color theme="0" tint="-0.499984740745262"/>
      </left>
      <right style="dashed">
        <color auto="1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 style="thick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ck">
        <color theme="0" tint="-0.499984740745262"/>
      </right>
      <top/>
      <bottom/>
      <diagonal/>
    </border>
    <border>
      <left style="thin">
        <color theme="0" tint="-0.499984740745262"/>
      </left>
      <right style="thick">
        <color theme="0" tint="-0.499984740745262"/>
      </right>
      <top/>
      <bottom style="thick">
        <color theme="0" tint="-0.499984740745262"/>
      </bottom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2" fillId="0" borderId="0"/>
    <xf numFmtId="0" fontId="1" fillId="0" borderId="0"/>
    <xf numFmtId="0" fontId="3" fillId="0" borderId="0"/>
  </cellStyleXfs>
  <cellXfs count="404">
    <xf numFmtId="0" fontId="0" fillId="0" borderId="0" xfId="0"/>
    <xf numFmtId="0" fontId="0" fillId="0" borderId="0" xfId="0" applyAlignment="1">
      <alignment horizontal="center" vertical="center"/>
    </xf>
    <xf numFmtId="0" fontId="12" fillId="2" borderId="0" xfId="4" applyFont="1" applyFill="1"/>
    <xf numFmtId="0" fontId="12" fillId="0" borderId="0" xfId="4" applyFont="1"/>
    <xf numFmtId="0" fontId="8" fillId="0" borderId="0" xfId="3" applyFont="1"/>
    <xf numFmtId="0" fontId="9" fillId="0" borderId="0" xfId="3" applyFont="1" applyAlignment="1">
      <alignment vertical="center"/>
    </xf>
    <xf numFmtId="0" fontId="0" fillId="6" borderId="0" xfId="0" applyFill="1"/>
    <xf numFmtId="0" fontId="0" fillId="8" borderId="0" xfId="0" applyFill="1"/>
    <xf numFmtId="0" fontId="3" fillId="0" borderId="0" xfId="0" applyFont="1"/>
    <xf numFmtId="167" fontId="8" fillId="10" borderId="9" xfId="0" applyNumberFormat="1" applyFont="1" applyFill="1" applyBorder="1" applyAlignment="1">
      <alignment horizontal="center" vertical="center"/>
    </xf>
    <xf numFmtId="20" fontId="0" fillId="0" borderId="0" xfId="0" applyNumberFormat="1"/>
    <xf numFmtId="0" fontId="3" fillId="10" borderId="9" xfId="0" applyFont="1" applyFill="1" applyBorder="1" applyAlignment="1">
      <alignment horizontal="center" vertical="center"/>
    </xf>
    <xf numFmtId="20" fontId="0" fillId="5" borderId="0" xfId="0" applyNumberFormat="1" applyFill="1" applyAlignment="1">
      <alignment horizontal="center" vertical="center"/>
    </xf>
    <xf numFmtId="20" fontId="0" fillId="0" borderId="9" xfId="0" applyNumberFormat="1" applyBorder="1" applyAlignment="1">
      <alignment horizontal="center"/>
    </xf>
    <xf numFmtId="0" fontId="0" fillId="0" borderId="7" xfId="0" applyBorder="1"/>
    <xf numFmtId="0" fontId="0" fillId="0" borderId="2" xfId="0" applyBorder="1"/>
    <xf numFmtId="0" fontId="4" fillId="0" borderId="7" xfId="0" applyFont="1" applyBorder="1" applyAlignment="1">
      <alignment horizontal="right" indent="1"/>
    </xf>
    <xf numFmtId="0" fontId="0" fillId="0" borderId="7" xfId="0" applyBorder="1" applyAlignment="1">
      <alignment horizontal="right" indent="1"/>
    </xf>
    <xf numFmtId="169" fontId="0" fillId="5" borderId="0" xfId="0" applyNumberFormat="1" applyFill="1" applyAlignment="1">
      <alignment horizontal="center" vertical="center"/>
    </xf>
    <xf numFmtId="0" fontId="3" fillId="0" borderId="7" xfId="0" applyFont="1" applyBorder="1" applyAlignment="1">
      <alignment horizontal="right" indent="1"/>
    </xf>
    <xf numFmtId="168" fontId="0" fillId="5" borderId="0" xfId="0" applyNumberFormat="1" applyFill="1" applyAlignment="1">
      <alignment horizontal="center" vertical="center"/>
    </xf>
    <xf numFmtId="0" fontId="0" fillId="0" borderId="8" xfId="0" applyBorder="1"/>
    <xf numFmtId="0" fontId="0" fillId="0" borderId="4" xfId="0" applyBorder="1"/>
    <xf numFmtId="0" fontId="0" fillId="0" borderId="3" xfId="0" applyBorder="1"/>
    <xf numFmtId="168" fontId="15" fillId="11" borderId="0" xfId="0" applyNumberFormat="1" applyFont="1" applyFill="1" applyAlignment="1">
      <alignment horizontal="center" vertical="center"/>
    </xf>
    <xf numFmtId="0" fontId="17" fillId="0" borderId="7" xfId="0" applyFont="1" applyBorder="1" applyAlignment="1">
      <alignment horizontal="right" indent="1"/>
    </xf>
    <xf numFmtId="0" fontId="0" fillId="17" borderId="0" xfId="0" applyFill="1"/>
    <xf numFmtId="0" fontId="15" fillId="18" borderId="0" xfId="0" applyFont="1" applyFill="1" applyAlignment="1">
      <alignment horizontal="center"/>
    </xf>
    <xf numFmtId="0" fontId="0" fillId="20" borderId="0" xfId="0" applyFill="1"/>
    <xf numFmtId="0" fontId="22" fillId="20" borderId="0" xfId="0" applyFont="1" applyFill="1" applyAlignment="1">
      <alignment vertical="center"/>
    </xf>
    <xf numFmtId="0" fontId="21" fillId="21" borderId="0" xfId="0" applyFont="1" applyFill="1"/>
    <xf numFmtId="0" fontId="4" fillId="19" borderId="0" xfId="0" applyFont="1" applyFill="1"/>
    <xf numFmtId="0" fontId="0" fillId="19" borderId="0" xfId="0" applyFill="1"/>
    <xf numFmtId="0" fontId="0" fillId="16" borderId="11" xfId="0" applyFill="1" applyBorder="1"/>
    <xf numFmtId="0" fontId="5" fillId="2" borderId="0" xfId="0" applyFont="1" applyFill="1" applyAlignment="1">
      <alignment horizontal="right"/>
    </xf>
    <xf numFmtId="166" fontId="5" fillId="2" borderId="0" xfId="0" applyNumberFormat="1" applyFont="1" applyFill="1"/>
    <xf numFmtId="0" fontId="7" fillId="0" borderId="0" xfId="0" applyFont="1"/>
    <xf numFmtId="165" fontId="3" fillId="0" borderId="0" xfId="0" applyNumberFormat="1" applyFont="1"/>
    <xf numFmtId="0" fontId="3" fillId="17" borderId="0" xfId="0" applyFont="1" applyFill="1"/>
    <xf numFmtId="0" fontId="0" fillId="17" borderId="12" xfId="0" applyFill="1" applyBorder="1"/>
    <xf numFmtId="0" fontId="0" fillId="17" borderId="13" xfId="0" applyFill="1" applyBorder="1"/>
    <xf numFmtId="0" fontId="0" fillId="17" borderId="14" xfId="0" applyFill="1" applyBorder="1"/>
    <xf numFmtId="0" fontId="0" fillId="17" borderId="15" xfId="0" applyFill="1" applyBorder="1"/>
    <xf numFmtId="0" fontId="0" fillId="17" borderId="16" xfId="0" applyFill="1" applyBorder="1"/>
    <xf numFmtId="0" fontId="0" fillId="17" borderId="17" xfId="0" applyFill="1" applyBorder="1"/>
    <xf numFmtId="0" fontId="0" fillId="17" borderId="18" xfId="0" applyFill="1" applyBorder="1"/>
    <xf numFmtId="0" fontId="0" fillId="17" borderId="19" xfId="0" applyFill="1" applyBorder="1"/>
    <xf numFmtId="0" fontId="0" fillId="17" borderId="0" xfId="0" applyFill="1" applyAlignment="1">
      <alignment horizontal="center"/>
    </xf>
    <xf numFmtId="0" fontId="4" fillId="14" borderId="0" xfId="0" applyFont="1" applyFill="1"/>
    <xf numFmtId="0" fontId="0" fillId="14" borderId="0" xfId="0" applyFill="1"/>
    <xf numFmtId="0" fontId="0" fillId="2" borderId="20" xfId="0" applyFill="1" applyBorder="1" applyAlignment="1">
      <alignment horizontal="center"/>
    </xf>
    <xf numFmtId="0" fontId="25" fillId="17" borderId="0" xfId="0" applyFont="1" applyFill="1" applyAlignment="1">
      <alignment vertical="top"/>
    </xf>
    <xf numFmtId="14" fontId="0" fillId="0" borderId="0" xfId="0" applyNumberFormat="1"/>
    <xf numFmtId="0" fontId="4" fillId="17" borderId="0" xfId="0" applyFont="1" applyFill="1" applyAlignment="1">
      <alignment horizontal="center"/>
    </xf>
    <xf numFmtId="0" fontId="19" fillId="17" borderId="0" xfId="0" applyFont="1" applyFill="1"/>
    <xf numFmtId="0" fontId="26" fillId="23" borderId="0" xfId="0" applyFont="1" applyFill="1"/>
    <xf numFmtId="0" fontId="16" fillId="22" borderId="23" xfId="0" applyFont="1" applyFill="1" applyBorder="1"/>
    <xf numFmtId="0" fontId="16" fillId="22" borderId="24" xfId="0" applyFont="1" applyFill="1" applyBorder="1"/>
    <xf numFmtId="0" fontId="16" fillId="22" borderId="25" xfId="0" applyFont="1" applyFill="1" applyBorder="1"/>
    <xf numFmtId="0" fontId="27" fillId="17" borderId="0" xfId="0" applyFont="1" applyFill="1" applyAlignment="1">
      <alignment horizontal="center"/>
    </xf>
    <xf numFmtId="0" fontId="7" fillId="0" borderId="0" xfId="0" applyFont="1" applyAlignment="1">
      <alignment wrapText="1"/>
    </xf>
    <xf numFmtId="0" fontId="16" fillId="22" borderId="21" xfId="0" applyFont="1" applyFill="1" applyBorder="1"/>
    <xf numFmtId="0" fontId="11" fillId="11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0" fillId="0" borderId="0" xfId="0" applyFont="1" applyAlignment="1">
      <alignment horizontal="center" wrapText="1"/>
    </xf>
    <xf numFmtId="0" fontId="30" fillId="0" borderId="0" xfId="0" applyFont="1" applyAlignment="1">
      <alignment horizontal="center"/>
    </xf>
    <xf numFmtId="0" fontId="3" fillId="15" borderId="0" xfId="0" applyFont="1" applyFill="1"/>
    <xf numFmtId="0" fontId="31" fillId="15" borderId="0" xfId="0" applyFont="1" applyFill="1" applyAlignment="1">
      <alignment horizontal="left"/>
    </xf>
    <xf numFmtId="0" fontId="3" fillId="15" borderId="0" xfId="0" applyFont="1" applyFill="1" applyAlignment="1">
      <alignment horizontal="center"/>
    </xf>
    <xf numFmtId="0" fontId="0" fillId="15" borderId="0" xfId="0" applyFill="1"/>
    <xf numFmtId="0" fontId="0" fillId="15" borderId="0" xfId="0" applyFill="1" applyAlignment="1">
      <alignment horizontal="center" vertical="center"/>
    </xf>
    <xf numFmtId="166" fontId="32" fillId="2" borderId="0" xfId="0" applyNumberFormat="1" applyFont="1" applyFill="1"/>
    <xf numFmtId="171" fontId="0" fillId="20" borderId="0" xfId="0" applyNumberFormat="1" applyFill="1"/>
    <xf numFmtId="171" fontId="0" fillId="16" borderId="11" xfId="0" applyNumberFormat="1" applyFill="1" applyBorder="1"/>
    <xf numFmtId="171" fontId="0" fillId="17" borderId="0" xfId="0" applyNumberFormat="1" applyFill="1"/>
    <xf numFmtId="171" fontId="0" fillId="19" borderId="0" xfId="0" applyNumberFormat="1" applyFill="1"/>
    <xf numFmtId="171" fontId="21" fillId="21" borderId="0" xfId="0" applyNumberFormat="1" applyFont="1" applyFill="1"/>
    <xf numFmtId="171" fontId="0" fillId="0" borderId="0" xfId="0" applyNumberFormat="1"/>
    <xf numFmtId="0" fontId="33" fillId="17" borderId="0" xfId="0" applyFont="1" applyFill="1"/>
    <xf numFmtId="0" fontId="34" fillId="23" borderId="0" xfId="0" applyFont="1" applyFill="1" applyAlignment="1">
      <alignment vertical="center"/>
    </xf>
    <xf numFmtId="0" fontId="35" fillId="23" borderId="0" xfId="0" applyFont="1" applyFill="1" applyAlignment="1">
      <alignment vertical="center"/>
    </xf>
    <xf numFmtId="0" fontId="11" fillId="11" borderId="27" xfId="0" applyFont="1" applyFill="1" applyBorder="1" applyAlignment="1">
      <alignment horizontal="center" vertical="center" wrapText="1"/>
    </xf>
    <xf numFmtId="0" fontId="8" fillId="17" borderId="27" xfId="0" applyFont="1" applyFill="1" applyBorder="1"/>
    <xf numFmtId="0" fontId="11" fillId="11" borderId="27" xfId="0" applyFont="1" applyFill="1" applyBorder="1"/>
    <xf numFmtId="0" fontId="11" fillId="11" borderId="27" xfId="0" applyFont="1" applyFill="1" applyBorder="1" applyAlignment="1">
      <alignment horizontal="left" vertical="center"/>
    </xf>
    <xf numFmtId="167" fontId="8" fillId="17" borderId="27" xfId="0" applyNumberFormat="1" applyFont="1" applyFill="1" applyBorder="1" applyAlignment="1">
      <alignment horizontal="center" vertical="center"/>
    </xf>
    <xf numFmtId="164" fontId="8" fillId="17" borderId="27" xfId="1" applyFont="1" applyFill="1" applyBorder="1" applyAlignment="1">
      <alignment horizontal="center" vertical="center"/>
    </xf>
    <xf numFmtId="170" fontId="8" fillId="17" borderId="27" xfId="0" applyNumberFormat="1" applyFont="1" applyFill="1" applyBorder="1" applyAlignment="1">
      <alignment horizontal="center" vertical="center"/>
    </xf>
    <xf numFmtId="0" fontId="8" fillId="17" borderId="27" xfId="0" applyFont="1" applyFill="1" applyBorder="1" applyAlignment="1">
      <alignment horizontal="center"/>
    </xf>
    <xf numFmtId="167" fontId="11" fillId="11" borderId="27" xfId="0" applyNumberFormat="1" applyFont="1" applyFill="1" applyBorder="1" applyAlignment="1">
      <alignment horizontal="center" vertical="center"/>
    </xf>
    <xf numFmtId="164" fontId="11" fillId="11" borderId="27" xfId="1" applyFont="1" applyFill="1" applyBorder="1" applyAlignment="1">
      <alignment horizontal="center" vertical="center"/>
    </xf>
    <xf numFmtId="0" fontId="8" fillId="11" borderId="27" xfId="0" applyFont="1" applyFill="1" applyBorder="1" applyAlignment="1">
      <alignment horizontal="center"/>
    </xf>
    <xf numFmtId="0" fontId="0" fillId="25" borderId="0" xfId="0" applyFill="1"/>
    <xf numFmtId="0" fontId="3" fillId="25" borderId="0" xfId="0" applyFont="1" applyFill="1" applyAlignment="1">
      <alignment horizontal="center"/>
    </xf>
    <xf numFmtId="0" fontId="0" fillId="25" borderId="0" xfId="0" applyFill="1" applyAlignment="1">
      <alignment horizontal="center" vertical="center"/>
    </xf>
    <xf numFmtId="0" fontId="0" fillId="17" borderId="30" xfId="0" applyFill="1" applyBorder="1"/>
    <xf numFmtId="0" fontId="0" fillId="17" borderId="31" xfId="0" applyFill="1" applyBorder="1"/>
    <xf numFmtId="0" fontId="0" fillId="17" borderId="34" xfId="0" applyFill="1" applyBorder="1"/>
    <xf numFmtId="0" fontId="4" fillId="0" borderId="0" xfId="0" applyFont="1"/>
    <xf numFmtId="0" fontId="15" fillId="11" borderId="0" xfId="0" applyFont="1" applyFill="1"/>
    <xf numFmtId="0" fontId="16" fillId="11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4" fillId="26" borderId="0" xfId="0" applyFont="1" applyFill="1" applyAlignment="1">
      <alignment vertical="center"/>
    </xf>
    <xf numFmtId="0" fontId="16" fillId="20" borderId="0" xfId="0" applyFont="1" applyFill="1" applyAlignment="1">
      <alignment vertical="center"/>
    </xf>
    <xf numFmtId="0" fontId="0" fillId="27" borderId="0" xfId="0" applyFill="1"/>
    <xf numFmtId="0" fontId="3" fillId="7" borderId="0" xfId="0" applyFont="1" applyFill="1" applyAlignment="1">
      <alignment horizontal="center"/>
    </xf>
    <xf numFmtId="0" fontId="3" fillId="27" borderId="0" xfId="0" applyFont="1" applyFill="1" applyAlignment="1">
      <alignment horizontal="right"/>
    </xf>
    <xf numFmtId="0" fontId="0" fillId="0" borderId="33" xfId="0" applyBorder="1"/>
    <xf numFmtId="0" fontId="37" fillId="20" borderId="0" xfId="0" applyFont="1" applyFill="1" applyAlignment="1">
      <alignment vertical="center"/>
    </xf>
    <xf numFmtId="0" fontId="8" fillId="17" borderId="27" xfId="0" applyFont="1" applyFill="1" applyBorder="1" applyAlignment="1">
      <alignment horizontal="center" vertical="center" wrapText="1"/>
    </xf>
    <xf numFmtId="0" fontId="9" fillId="0" borderId="0" xfId="3" applyFont="1" applyAlignment="1">
      <alignment horizontal="center" vertical="center" wrapText="1"/>
    </xf>
    <xf numFmtId="0" fontId="9" fillId="3" borderId="0" xfId="3" applyFont="1" applyFill="1" applyAlignment="1">
      <alignment horizontal="center" vertical="center" wrapText="1"/>
    </xf>
    <xf numFmtId="0" fontId="9" fillId="0" borderId="0" xfId="4" applyFont="1" applyAlignment="1">
      <alignment horizontal="center"/>
    </xf>
    <xf numFmtId="0" fontId="0" fillId="17" borderId="0" xfId="0" applyFill="1" applyAlignment="1">
      <alignment vertical="center"/>
    </xf>
    <xf numFmtId="0" fontId="0" fillId="0" borderId="0" xfId="0" applyAlignment="1">
      <alignment vertical="center"/>
    </xf>
    <xf numFmtId="0" fontId="0" fillId="17" borderId="35" xfId="0" applyFill="1" applyBorder="1"/>
    <xf numFmtId="0" fontId="0" fillId="17" borderId="36" xfId="0" applyFill="1" applyBorder="1"/>
    <xf numFmtId="0" fontId="0" fillId="17" borderId="37" xfId="0" applyFill="1" applyBorder="1"/>
    <xf numFmtId="0" fontId="0" fillId="17" borderId="38" xfId="0" applyFill="1" applyBorder="1"/>
    <xf numFmtId="0" fontId="0" fillId="17" borderId="39" xfId="0" applyFill="1" applyBorder="1"/>
    <xf numFmtId="0" fontId="0" fillId="17" borderId="38" xfId="0" applyFill="1" applyBorder="1" applyAlignment="1">
      <alignment vertical="center"/>
    </xf>
    <xf numFmtId="0" fontId="38" fillId="13" borderId="0" xfId="0" applyFont="1" applyFill="1" applyAlignment="1">
      <alignment vertical="center"/>
    </xf>
    <xf numFmtId="0" fontId="0" fillId="13" borderId="0" xfId="0" applyFill="1" applyAlignment="1">
      <alignment vertical="center"/>
    </xf>
    <xf numFmtId="0" fontId="0" fillId="17" borderId="39" xfId="0" applyFill="1" applyBorder="1" applyAlignment="1">
      <alignment vertical="center"/>
    </xf>
    <xf numFmtId="0" fontId="0" fillId="17" borderId="40" xfId="0" applyFill="1" applyBorder="1"/>
    <xf numFmtId="0" fontId="0" fillId="17" borderId="41" xfId="0" applyFill="1" applyBorder="1"/>
    <xf numFmtId="0" fontId="0" fillId="17" borderId="42" xfId="0" applyFill="1" applyBorder="1"/>
    <xf numFmtId="0" fontId="0" fillId="17" borderId="20" xfId="0" applyFill="1" applyBorder="1" applyAlignment="1">
      <alignment horizontal="center" vertical="center"/>
    </xf>
    <xf numFmtId="0" fontId="16" fillId="11" borderId="0" xfId="0" applyFont="1" applyFill="1"/>
    <xf numFmtId="0" fontId="0" fillId="0" borderId="20" xfId="0" applyBorder="1"/>
    <xf numFmtId="9" fontId="0" fillId="0" borderId="20" xfId="0" applyNumberFormat="1" applyBorder="1"/>
    <xf numFmtId="173" fontId="28" fillId="17" borderId="22" xfId="0" applyNumberFormat="1" applyFont="1" applyFill="1" applyBorder="1" applyAlignment="1">
      <alignment horizontal="left" indent="1"/>
    </xf>
    <xf numFmtId="173" fontId="19" fillId="17" borderId="0" xfId="0" applyNumberFormat="1" applyFont="1" applyFill="1" applyAlignment="1">
      <alignment horizontal="left" indent="1"/>
    </xf>
    <xf numFmtId="173" fontId="28" fillId="17" borderId="21" xfId="0" applyNumberFormat="1" applyFont="1" applyFill="1" applyBorder="1" applyAlignment="1">
      <alignment horizontal="left" indent="1"/>
    </xf>
    <xf numFmtId="0" fontId="8" fillId="17" borderId="27" xfId="0" applyFont="1" applyFill="1" applyBorder="1" applyAlignment="1">
      <alignment horizontal="center" vertical="center"/>
    </xf>
    <xf numFmtId="0" fontId="8" fillId="17" borderId="43" xfId="0" applyFont="1" applyFill="1" applyBorder="1" applyAlignment="1">
      <alignment horizontal="center" vertical="center" wrapText="1"/>
    </xf>
    <xf numFmtId="0" fontId="11" fillId="11" borderId="27" xfId="0" applyFont="1" applyFill="1" applyBorder="1" applyAlignment="1">
      <alignment horizontal="left" vertical="center" wrapText="1"/>
    </xf>
    <xf numFmtId="0" fontId="8" fillId="17" borderId="43" xfId="0" applyFont="1" applyFill="1" applyBorder="1"/>
    <xf numFmtId="167" fontId="8" fillId="17" borderId="43" xfId="0" applyNumberFormat="1" applyFont="1" applyFill="1" applyBorder="1" applyAlignment="1">
      <alignment horizontal="center" vertical="center"/>
    </xf>
    <xf numFmtId="164" fontId="8" fillId="17" borderId="43" xfId="1" applyFont="1" applyFill="1" applyBorder="1" applyAlignment="1">
      <alignment horizontal="center" vertical="center"/>
    </xf>
    <xf numFmtId="0" fontId="8" fillId="17" borderId="43" xfId="0" applyFont="1" applyFill="1" applyBorder="1" applyAlignment="1">
      <alignment horizontal="center"/>
    </xf>
    <xf numFmtId="0" fontId="8" fillId="17" borderId="43" xfId="0" applyFont="1" applyFill="1" applyBorder="1" applyAlignment="1">
      <alignment horizontal="center" vertical="center"/>
    </xf>
    <xf numFmtId="0" fontId="11" fillId="11" borderId="27" xfId="0" applyFont="1" applyFill="1" applyBorder="1" applyAlignment="1">
      <alignment horizontal="center" vertical="center"/>
    </xf>
    <xf numFmtId="0" fontId="29" fillId="11" borderId="27" xfId="0" applyFont="1" applyFill="1" applyBorder="1" applyAlignment="1">
      <alignment horizontal="center" vertical="center" wrapText="1"/>
    </xf>
    <xf numFmtId="164" fontId="10" fillId="17" borderId="43" xfId="1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0" fillId="6" borderId="0" xfId="0" applyFill="1" applyAlignment="1">
      <alignment horizontal="left"/>
    </xf>
    <xf numFmtId="0" fontId="4" fillId="28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0" fontId="4" fillId="29" borderId="28" xfId="0" applyFont="1" applyFill="1" applyBorder="1"/>
    <xf numFmtId="0" fontId="0" fillId="29" borderId="29" xfId="0" applyFill="1" applyBorder="1"/>
    <xf numFmtId="0" fontId="0" fillId="29" borderId="30" xfId="0" applyFill="1" applyBorder="1"/>
    <xf numFmtId="0" fontId="3" fillId="0" borderId="27" xfId="0" applyFont="1" applyBorder="1"/>
    <xf numFmtId="0" fontId="0" fillId="0" borderId="31" xfId="0" applyBorder="1"/>
    <xf numFmtId="0" fontId="0" fillId="0" borderId="34" xfId="0" applyBorder="1"/>
    <xf numFmtId="0" fontId="26" fillId="20" borderId="0" xfId="0" applyFont="1" applyFill="1" applyAlignment="1">
      <alignment vertical="center"/>
    </xf>
    <xf numFmtId="0" fontId="4" fillId="17" borderId="0" xfId="0" applyFont="1" applyFill="1"/>
    <xf numFmtId="0" fontId="36" fillId="0" borderId="0" xfId="0" applyFont="1" applyAlignment="1">
      <alignment horizontal="left" vertical="center" indent="2"/>
    </xf>
    <xf numFmtId="0" fontId="0" fillId="4" borderId="0" xfId="0" applyFill="1" applyAlignment="1">
      <alignment horizontal="left"/>
    </xf>
    <xf numFmtId="0" fontId="3" fillId="0" borderId="0" xfId="0" applyFont="1" applyAlignment="1">
      <alignment horizontal="left"/>
    </xf>
    <xf numFmtId="0" fontId="3" fillId="0" borderId="28" xfId="0" applyFont="1" applyBorder="1"/>
    <xf numFmtId="0" fontId="0" fillId="0" borderId="29" xfId="0" applyBorder="1"/>
    <xf numFmtId="0" fontId="0" fillId="0" borderId="30" xfId="0" applyBorder="1"/>
    <xf numFmtId="0" fontId="3" fillId="0" borderId="32" xfId="0" applyFont="1" applyBorder="1"/>
    <xf numFmtId="171" fontId="0" fillId="0" borderId="20" xfId="0" applyNumberFormat="1" applyBorder="1"/>
    <xf numFmtId="0" fontId="0" fillId="0" borderId="20" xfId="0" applyBorder="1" applyAlignment="1">
      <alignment horizontal="left"/>
    </xf>
    <xf numFmtId="0" fontId="16" fillId="20" borderId="0" xfId="0" applyFont="1" applyFill="1" applyAlignment="1">
      <alignment horizontal="right" vertical="center"/>
    </xf>
    <xf numFmtId="0" fontId="0" fillId="7" borderId="27" xfId="0" applyFill="1" applyBorder="1"/>
    <xf numFmtId="0" fontId="0" fillId="7" borderId="0" xfId="0" applyFill="1"/>
    <xf numFmtId="0" fontId="8" fillId="15" borderId="43" xfId="0" applyFont="1" applyFill="1" applyBorder="1" applyAlignment="1">
      <alignment horizontal="center" vertical="center" wrapText="1"/>
    </xf>
    <xf numFmtId="0" fontId="8" fillId="15" borderId="43" xfId="0" applyFont="1" applyFill="1" applyBorder="1"/>
    <xf numFmtId="167" fontId="8" fillId="15" borderId="43" xfId="0" applyNumberFormat="1" applyFont="1" applyFill="1" applyBorder="1" applyAlignment="1">
      <alignment horizontal="center" vertical="center"/>
    </xf>
    <xf numFmtId="164" fontId="8" fillId="15" borderId="43" xfId="1" applyFont="1" applyFill="1" applyBorder="1" applyAlignment="1">
      <alignment horizontal="center" vertical="center"/>
    </xf>
    <xf numFmtId="0" fontId="8" fillId="15" borderId="43" xfId="0" applyFont="1" applyFill="1" applyBorder="1" applyAlignment="1">
      <alignment horizontal="center"/>
    </xf>
    <xf numFmtId="0" fontId="8" fillId="15" borderId="43" xfId="0" applyFont="1" applyFill="1" applyBorder="1" applyAlignment="1">
      <alignment horizontal="center" vertical="center"/>
    </xf>
    <xf numFmtId="0" fontId="8" fillId="15" borderId="27" xfId="0" applyFont="1" applyFill="1" applyBorder="1" applyAlignment="1">
      <alignment horizontal="center" vertical="center" wrapText="1"/>
    </xf>
    <xf numFmtId="0" fontId="8" fillId="15" borderId="27" xfId="0" applyFont="1" applyFill="1" applyBorder="1"/>
    <xf numFmtId="167" fontId="8" fillId="15" borderId="27" xfId="0" applyNumberFormat="1" applyFont="1" applyFill="1" applyBorder="1" applyAlignment="1">
      <alignment horizontal="center" vertical="center"/>
    </xf>
    <xf numFmtId="164" fontId="8" fillId="15" borderId="27" xfId="1" applyFont="1" applyFill="1" applyBorder="1" applyAlignment="1">
      <alignment horizontal="center" vertical="center"/>
    </xf>
    <xf numFmtId="0" fontId="8" fillId="15" borderId="27" xfId="0" applyFont="1" applyFill="1" applyBorder="1" applyAlignment="1">
      <alignment horizontal="center"/>
    </xf>
    <xf numFmtId="0" fontId="8" fillId="15" borderId="27" xfId="0" applyFont="1" applyFill="1" applyBorder="1" applyAlignment="1">
      <alignment horizontal="center" vertical="center"/>
    </xf>
    <xf numFmtId="170" fontId="8" fillId="15" borderId="27" xfId="0" applyNumberFormat="1" applyFont="1" applyFill="1" applyBorder="1" applyAlignment="1">
      <alignment horizontal="center" vertical="center"/>
    </xf>
    <xf numFmtId="0" fontId="0" fillId="30" borderId="0" xfId="0" applyFill="1"/>
    <xf numFmtId="0" fontId="22" fillId="30" borderId="0" xfId="0" applyFont="1" applyFill="1" applyAlignment="1">
      <alignment vertical="center"/>
    </xf>
    <xf numFmtId="171" fontId="0" fillId="30" borderId="0" xfId="0" applyNumberFormat="1" applyFill="1"/>
    <xf numFmtId="0" fontId="0" fillId="24" borderId="11" xfId="0" applyFill="1" applyBorder="1"/>
    <xf numFmtId="171" fontId="0" fillId="24" borderId="11" xfId="0" applyNumberFormat="1" applyFill="1" applyBorder="1"/>
    <xf numFmtId="0" fontId="0" fillId="31" borderId="45" xfId="0" applyFill="1" applyBorder="1"/>
    <xf numFmtId="0" fontId="43" fillId="17" borderId="0" xfId="0" applyFont="1" applyFill="1" applyAlignment="1">
      <alignment horizontal="center" vertical="center"/>
    </xf>
    <xf numFmtId="0" fontId="43" fillId="0" borderId="0" xfId="0" applyFont="1" applyAlignment="1">
      <alignment horizontal="center" vertical="center"/>
    </xf>
    <xf numFmtId="0" fontId="44" fillId="22" borderId="9" xfId="0" applyFont="1" applyFill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25" fillId="17" borderId="0" xfId="0" applyFont="1" applyFill="1" applyAlignment="1">
      <alignment horizontal="center" vertical="top"/>
    </xf>
    <xf numFmtId="1" fontId="13" fillId="0" borderId="0" xfId="4" applyNumberFormat="1" applyFont="1" applyAlignment="1">
      <alignment horizontal="center"/>
    </xf>
    <xf numFmtId="0" fontId="47" fillId="17" borderId="0" xfId="0" applyFont="1" applyFill="1" applyAlignment="1">
      <alignment horizontal="center"/>
    </xf>
    <xf numFmtId="0" fontId="0" fillId="0" borderId="0" xfId="0" applyAlignment="1">
      <alignment horizontal="center"/>
    </xf>
    <xf numFmtId="172" fontId="29" fillId="11" borderId="27" xfId="0" applyNumberFormat="1" applyFont="1" applyFill="1" applyBorder="1" applyAlignment="1">
      <alignment horizontal="center" vertical="center" wrapText="1"/>
    </xf>
    <xf numFmtId="0" fontId="4" fillId="17" borderId="0" xfId="0" applyFont="1" applyFill="1" applyAlignment="1">
      <alignment horizontal="left" indent="1"/>
    </xf>
    <xf numFmtId="0" fontId="3" fillId="17" borderId="0" xfId="0" applyFont="1" applyFill="1" applyAlignment="1">
      <alignment horizontal="left" indent="1"/>
    </xf>
    <xf numFmtId="0" fontId="3" fillId="17" borderId="0" xfId="0" applyFont="1" applyFill="1" applyAlignment="1">
      <alignment horizontal="left" indent="2"/>
    </xf>
    <xf numFmtId="0" fontId="3" fillId="17" borderId="0" xfId="0" applyFont="1" applyFill="1" applyAlignment="1">
      <alignment horizontal="left" indent="3"/>
    </xf>
    <xf numFmtId="0" fontId="46" fillId="17" borderId="0" xfId="0" applyFont="1" applyFill="1"/>
    <xf numFmtId="0" fontId="4" fillId="19" borderId="50" xfId="0" applyFont="1" applyFill="1" applyBorder="1" applyAlignment="1">
      <alignment horizontal="left" vertical="center" indent="1"/>
    </xf>
    <xf numFmtId="0" fontId="0" fillId="19" borderId="50" xfId="0" applyFill="1" applyBorder="1" applyAlignment="1">
      <alignment horizontal="left" vertical="center" indent="1"/>
    </xf>
    <xf numFmtId="0" fontId="3" fillId="28" borderId="49" xfId="0" applyFont="1" applyFill="1" applyBorder="1" applyAlignment="1">
      <alignment horizontal="center" vertical="center"/>
    </xf>
    <xf numFmtId="0" fontId="3" fillId="27" borderId="49" xfId="0" applyFont="1" applyFill="1" applyBorder="1" applyAlignment="1">
      <alignment horizontal="center" vertical="center"/>
    </xf>
    <xf numFmtId="0" fontId="15" fillId="32" borderId="49" xfId="0" applyFont="1" applyFill="1" applyBorder="1" applyAlignment="1">
      <alignment horizontal="center" vertical="center"/>
    </xf>
    <xf numFmtId="0" fontId="48" fillId="17" borderId="0" xfId="0" applyFont="1" applyFill="1"/>
    <xf numFmtId="0" fontId="4" fillId="17" borderId="0" xfId="0" applyFont="1" applyFill="1" applyAlignment="1">
      <alignment horizontal="left" indent="2"/>
    </xf>
    <xf numFmtId="0" fontId="50" fillId="14" borderId="0" xfId="0" applyFont="1" applyFill="1" applyAlignment="1">
      <alignment horizontal="left" indent="1"/>
    </xf>
    <xf numFmtId="0" fontId="51" fillId="17" borderId="0" xfId="0" applyFont="1" applyFill="1" applyAlignment="1">
      <alignment horizontal="left" indent="1"/>
    </xf>
    <xf numFmtId="0" fontId="52" fillId="17" borderId="0" xfId="0" applyFont="1" applyFill="1" applyAlignment="1">
      <alignment horizontal="left" indent="2"/>
    </xf>
    <xf numFmtId="0" fontId="54" fillId="15" borderId="27" xfId="0" applyFont="1" applyFill="1" applyBorder="1" applyAlignment="1">
      <alignment horizontal="center"/>
    </xf>
    <xf numFmtId="0" fontId="55" fillId="17" borderId="27" xfId="0" applyFont="1" applyFill="1" applyBorder="1" applyAlignment="1">
      <alignment horizontal="center"/>
    </xf>
    <xf numFmtId="0" fontId="56" fillId="17" borderId="0" xfId="0" applyFont="1" applyFill="1" applyAlignment="1">
      <alignment horizontal="left" indent="1"/>
    </xf>
    <xf numFmtId="0" fontId="56" fillId="17" borderId="0" xfId="0" applyFont="1" applyFill="1"/>
    <xf numFmtId="0" fontId="56" fillId="0" borderId="0" xfId="0" applyFont="1"/>
    <xf numFmtId="0" fontId="57" fillId="17" borderId="0" xfId="0" applyFont="1" applyFill="1"/>
    <xf numFmtId="0" fontId="58" fillId="11" borderId="0" xfId="0" applyFont="1" applyFill="1" applyAlignment="1">
      <alignment horizontal="left" vertical="center" indent="1"/>
    </xf>
    <xf numFmtId="0" fontId="59" fillId="17" borderId="0" xfId="0" applyFont="1" applyFill="1"/>
    <xf numFmtId="0" fontId="59" fillId="0" borderId="0" xfId="0" applyFont="1"/>
    <xf numFmtId="0" fontId="60" fillId="11" borderId="0" xfId="0" applyFont="1" applyFill="1" applyAlignment="1">
      <alignment horizontal="center" vertical="center"/>
    </xf>
    <xf numFmtId="0" fontId="3" fillId="24" borderId="49" xfId="0" applyFont="1" applyFill="1" applyBorder="1" applyAlignment="1">
      <alignment horizontal="center" vertical="center"/>
    </xf>
    <xf numFmtId="0" fontId="3" fillId="17" borderId="0" xfId="0" applyFont="1" applyFill="1" applyAlignment="1">
      <alignment horizontal="left" indent="5"/>
    </xf>
    <xf numFmtId="0" fontId="62" fillId="17" borderId="0" xfId="0" applyFont="1" applyFill="1" applyAlignment="1">
      <alignment horizontal="left" indent="3"/>
    </xf>
    <xf numFmtId="0" fontId="15" fillId="11" borderId="49" xfId="0" applyFont="1" applyFill="1" applyBorder="1" applyAlignment="1">
      <alignment horizontal="center" vertical="center"/>
    </xf>
    <xf numFmtId="0" fontId="33" fillId="17" borderId="0" xfId="0" applyFont="1" applyFill="1" applyAlignment="1">
      <alignment horizontal="right"/>
    </xf>
    <xf numFmtId="0" fontId="63" fillId="30" borderId="0" xfId="0" applyFont="1" applyFill="1" applyAlignment="1">
      <alignment horizontal="right" vertical="center" indent="1"/>
    </xf>
    <xf numFmtId="0" fontId="9" fillId="17" borderId="43" xfId="0" applyFont="1" applyFill="1" applyBorder="1" applyAlignment="1" applyProtection="1">
      <alignment horizontal="center" vertical="center" wrapText="1"/>
      <protection locked="0"/>
    </xf>
    <xf numFmtId="0" fontId="0" fillId="28" borderId="0" xfId="0" applyFill="1"/>
    <xf numFmtId="0" fontId="0" fillId="20" borderId="0" xfId="0" applyFill="1" applyProtection="1">
      <protection locked="0"/>
    </xf>
    <xf numFmtId="0" fontId="0" fillId="16" borderId="11" xfId="0" applyFill="1" applyBorder="1" applyProtection="1">
      <protection locked="0"/>
    </xf>
    <xf numFmtId="0" fontId="0" fillId="0" borderId="0" xfId="0" applyProtection="1">
      <protection locked="0"/>
    </xf>
    <xf numFmtId="0" fontId="7" fillId="0" borderId="0" xfId="0" applyFont="1" applyAlignment="1" applyProtection="1">
      <alignment wrapText="1"/>
      <protection locked="0"/>
    </xf>
    <xf numFmtId="165" fontId="3" fillId="0" borderId="0" xfId="0" applyNumberFormat="1" applyFont="1" applyProtection="1">
      <protection locked="0"/>
    </xf>
    <xf numFmtId="0" fontId="29" fillId="11" borderId="27" xfId="0" applyFont="1" applyFill="1" applyBorder="1" applyAlignment="1" applyProtection="1">
      <alignment horizontal="center" vertical="center" wrapText="1"/>
      <protection locked="0"/>
    </xf>
    <xf numFmtId="0" fontId="0" fillId="25" borderId="0" xfId="0" applyFill="1" applyProtection="1">
      <protection locked="0"/>
    </xf>
    <xf numFmtId="0" fontId="40" fillId="26" borderId="0" xfId="0" applyFont="1" applyFill="1" applyAlignment="1" applyProtection="1">
      <alignment horizontal="left" vertical="center"/>
      <protection locked="0"/>
    </xf>
    <xf numFmtId="0" fontId="29" fillId="22" borderId="0" xfId="3" applyFont="1" applyFill="1" applyAlignment="1">
      <alignment horizontal="center" vertical="center" wrapText="1"/>
    </xf>
    <xf numFmtId="0" fontId="3" fillId="27" borderId="0" xfId="0" applyFont="1" applyFill="1"/>
    <xf numFmtId="0" fontId="4" fillId="27" borderId="0" xfId="0" applyFont="1" applyFill="1" applyAlignment="1">
      <alignment horizontal="right"/>
    </xf>
    <xf numFmtId="0" fontId="4" fillId="27" borderId="0" xfId="0" applyFont="1" applyFill="1"/>
    <xf numFmtId="0" fontId="16" fillId="33" borderId="0" xfId="0" applyFont="1" applyFill="1" applyAlignment="1">
      <alignment horizontal="right" indent="1"/>
    </xf>
    <xf numFmtId="0" fontId="4" fillId="17" borderId="0" xfId="0" applyFont="1" applyFill="1" applyAlignment="1">
      <alignment horizontal="right" indent="1"/>
    </xf>
    <xf numFmtId="0" fontId="4" fillId="27" borderId="0" xfId="0" applyFont="1" applyFill="1" applyAlignment="1">
      <alignment horizontal="center"/>
    </xf>
    <xf numFmtId="1" fontId="0" fillId="17" borderId="0" xfId="0" applyNumberFormat="1" applyFill="1" applyAlignment="1">
      <alignment horizontal="center"/>
    </xf>
    <xf numFmtId="0" fontId="15" fillId="22" borderId="0" xfId="0" applyFont="1" applyFill="1"/>
    <xf numFmtId="0" fontId="16" fillId="31" borderId="0" xfId="0" applyFont="1" applyFill="1"/>
    <xf numFmtId="0" fontId="0" fillId="30" borderId="0" xfId="0" applyFill="1" applyAlignment="1">
      <alignment horizontal="center"/>
    </xf>
    <xf numFmtId="0" fontId="0" fillId="24" borderId="11" xfId="0" applyFill="1" applyBorder="1" applyAlignment="1">
      <alignment horizontal="center"/>
    </xf>
    <xf numFmtId="0" fontId="66" fillId="11" borderId="0" xfId="0" applyFont="1" applyFill="1" applyAlignment="1">
      <alignment horizontal="left" vertical="center"/>
    </xf>
    <xf numFmtId="0" fontId="67" fillId="17" borderId="0" xfId="0" applyFont="1" applyFill="1"/>
    <xf numFmtId="0" fontId="43" fillId="14" borderId="51" xfId="0" applyFont="1" applyFill="1" applyBorder="1" applyAlignment="1">
      <alignment horizontal="center" vertical="center"/>
    </xf>
    <xf numFmtId="0" fontId="19" fillId="13" borderId="51" xfId="0" applyFont="1" applyFill="1" applyBorder="1" applyAlignment="1">
      <alignment horizontal="center" vertical="center"/>
    </xf>
    <xf numFmtId="0" fontId="41" fillId="10" borderId="20" xfId="0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9" fillId="3" borderId="52" xfId="3" applyFont="1" applyFill="1" applyBorder="1" applyAlignment="1">
      <alignment horizontal="center" vertical="center" wrapText="1"/>
    </xf>
    <xf numFmtId="0" fontId="68" fillId="17" borderId="0" xfId="0" applyFont="1" applyFill="1" applyAlignment="1">
      <alignment horizontal="center" vertical="center" wrapText="1"/>
    </xf>
    <xf numFmtId="0" fontId="19" fillId="17" borderId="0" xfId="0" applyFont="1" applyFill="1" applyAlignment="1">
      <alignment horizontal="center" vertical="center"/>
    </xf>
    <xf numFmtId="0" fontId="19" fillId="0" borderId="0" xfId="0" applyFont="1" applyAlignment="1">
      <alignment horizontal="center" vertical="center"/>
    </xf>
    <xf numFmtId="175" fontId="70" fillId="2" borderId="20" xfId="0" applyNumberFormat="1" applyFont="1" applyFill="1" applyBorder="1" applyAlignment="1">
      <alignment horizontal="center"/>
    </xf>
    <xf numFmtId="175" fontId="70" fillId="17" borderId="0" xfId="0" applyNumberFormat="1" applyFont="1" applyFill="1"/>
    <xf numFmtId="0" fontId="71" fillId="23" borderId="0" xfId="0" applyFont="1" applyFill="1" applyAlignment="1">
      <alignment vertical="center"/>
    </xf>
    <xf numFmtId="173" fontId="28" fillId="15" borderId="21" xfId="0" applyNumberFormat="1" applyFont="1" applyFill="1" applyBorder="1" applyAlignment="1">
      <alignment horizontal="left" indent="1"/>
    </xf>
    <xf numFmtId="173" fontId="19" fillId="15" borderId="0" xfId="0" applyNumberFormat="1" applyFont="1" applyFill="1" applyAlignment="1">
      <alignment horizontal="left" indent="1"/>
    </xf>
    <xf numFmtId="0" fontId="33" fillId="17" borderId="0" xfId="0" applyFont="1" applyFill="1" applyAlignment="1">
      <alignment vertical="center"/>
    </xf>
    <xf numFmtId="0" fontId="72" fillId="17" borderId="0" xfId="0" applyFont="1" applyFill="1" applyAlignment="1">
      <alignment horizontal="left" vertical="center"/>
    </xf>
    <xf numFmtId="14" fontId="23" fillId="0" borderId="0" xfId="0" applyNumberFormat="1" applyFont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28" borderId="21" xfId="0" applyFill="1" applyBorder="1"/>
    <xf numFmtId="0" fontId="4" fillId="29" borderId="29" xfId="0" applyFont="1" applyFill="1" applyBorder="1"/>
    <xf numFmtId="0" fontId="0" fillId="0" borderId="27" xfId="0" applyBorder="1"/>
    <xf numFmtId="0" fontId="0" fillId="0" borderId="32" xfId="0" applyBorder="1"/>
    <xf numFmtId="0" fontId="0" fillId="0" borderId="28" xfId="0" applyBorder="1"/>
    <xf numFmtId="0" fontId="4" fillId="29" borderId="0" xfId="0" applyFont="1" applyFill="1"/>
    <xf numFmtId="0" fontId="3" fillId="0" borderId="0" xfId="0" applyFont="1" applyAlignment="1">
      <alignment horizontal="left" indent="1"/>
    </xf>
    <xf numFmtId="0" fontId="4" fillId="29" borderId="27" xfId="0" applyFont="1" applyFill="1" applyBorder="1"/>
    <xf numFmtId="0" fontId="0" fillId="29" borderId="0" xfId="0" applyFill="1"/>
    <xf numFmtId="0" fontId="0" fillId="29" borderId="31" xfId="0" applyFill="1" applyBorder="1"/>
    <xf numFmtId="0" fontId="15" fillId="34" borderId="49" xfId="0" applyFont="1" applyFill="1" applyBorder="1" applyAlignment="1">
      <alignment horizontal="center" vertical="center"/>
    </xf>
    <xf numFmtId="0" fontId="73" fillId="25" borderId="0" xfId="0" applyFont="1" applyFill="1" applyAlignment="1">
      <alignment horizontal="left" vertical="center" wrapText="1"/>
    </xf>
    <xf numFmtId="0" fontId="73" fillId="25" borderId="0" xfId="0" applyFont="1" applyFill="1" applyAlignment="1">
      <alignment horizontal="left" vertical="center"/>
    </xf>
    <xf numFmtId="0" fontId="74" fillId="25" borderId="0" xfId="0" applyFont="1" applyFill="1" applyAlignment="1">
      <alignment horizontal="left" vertical="center" wrapText="1"/>
    </xf>
    <xf numFmtId="0" fontId="75" fillId="25" borderId="0" xfId="0" applyFont="1" applyFill="1" applyAlignment="1">
      <alignment horizontal="left" vertical="center" wrapText="1"/>
    </xf>
    <xf numFmtId="0" fontId="39" fillId="27" borderId="21" xfId="0" applyFont="1" applyFill="1" applyBorder="1"/>
    <xf numFmtId="0" fontId="78" fillId="0" borderId="0" xfId="0" applyFont="1" applyAlignment="1" applyProtection="1">
      <alignment horizontal="center"/>
      <protection locked="0"/>
    </xf>
    <xf numFmtId="0" fontId="4" fillId="0" borderId="0" xfId="0" applyFont="1" applyAlignment="1">
      <alignment horizontal="left" indent="1"/>
    </xf>
    <xf numFmtId="0" fontId="79" fillId="0" borderId="0" xfId="0" applyFont="1" applyAlignment="1">
      <alignment horizontal="center"/>
    </xf>
    <xf numFmtId="0" fontId="79" fillId="0" borderId="0" xfId="0" applyFont="1" applyAlignment="1">
      <alignment horizontal="right"/>
    </xf>
    <xf numFmtId="0" fontId="80" fillId="25" borderId="0" xfId="0" applyFont="1" applyFill="1" applyAlignment="1" applyProtection="1">
      <alignment horizontal="left" vertical="center" wrapText="1"/>
      <protection locked="0"/>
    </xf>
    <xf numFmtId="0" fontId="0" fillId="7" borderId="28" xfId="0" applyFill="1" applyBorder="1" applyAlignment="1">
      <alignment horizontal="left"/>
    </xf>
    <xf numFmtId="0" fontId="0" fillId="7" borderId="29" xfId="0" applyFill="1" applyBorder="1" applyAlignment="1">
      <alignment horizontal="left"/>
    </xf>
    <xf numFmtId="0" fontId="0" fillId="7" borderId="27" xfId="0" applyFill="1" applyBorder="1" applyAlignment="1">
      <alignment horizontal="left"/>
    </xf>
    <xf numFmtId="0" fontId="0" fillId="7" borderId="0" xfId="0" applyFill="1" applyAlignment="1">
      <alignment horizontal="left"/>
    </xf>
    <xf numFmtId="0" fontId="0" fillId="5" borderId="27" xfId="0" applyFill="1" applyBorder="1" applyAlignment="1">
      <alignment horizontal="left"/>
    </xf>
    <xf numFmtId="0" fontId="0" fillId="5" borderId="0" xfId="0" applyFill="1" applyAlignment="1">
      <alignment horizontal="left"/>
    </xf>
    <xf numFmtId="0" fontId="0" fillId="5" borderId="32" xfId="0" applyFill="1" applyBorder="1" applyAlignment="1">
      <alignment horizontal="left"/>
    </xf>
    <xf numFmtId="0" fontId="0" fillId="5" borderId="33" xfId="0" applyFill="1" applyBorder="1" applyAlignment="1">
      <alignment horizontal="left"/>
    </xf>
    <xf numFmtId="0" fontId="0" fillId="5" borderId="27" xfId="0" applyFill="1" applyBorder="1"/>
    <xf numFmtId="0" fontId="0" fillId="5" borderId="0" xfId="0" applyFill="1"/>
    <xf numFmtId="0" fontId="0" fillId="5" borderId="32" xfId="0" applyFill="1" applyBorder="1"/>
    <xf numFmtId="0" fontId="0" fillId="5" borderId="33" xfId="0" applyFill="1" applyBorder="1"/>
    <xf numFmtId="0" fontId="15" fillId="11" borderId="0" xfId="0" applyFont="1" applyFill="1" applyAlignment="1">
      <alignment horizontal="left"/>
    </xf>
    <xf numFmtId="0" fontId="0" fillId="0" borderId="44" xfId="0" applyBorder="1"/>
    <xf numFmtId="0" fontId="3" fillId="0" borderId="44" xfId="0" applyFont="1" applyBorder="1"/>
    <xf numFmtId="0" fontId="0" fillId="5" borderId="29" xfId="0" applyFill="1" applyBorder="1"/>
    <xf numFmtId="0" fontId="76" fillId="5" borderId="0" xfId="0" applyFont="1" applyFill="1"/>
    <xf numFmtId="0" fontId="76" fillId="5" borderId="62" xfId="0" applyFont="1" applyFill="1" applyBorder="1"/>
    <xf numFmtId="3" fontId="0" fillId="15" borderId="0" xfId="0" applyNumberFormat="1" applyFill="1" applyAlignment="1">
      <alignment horizontal="center"/>
    </xf>
    <xf numFmtId="3" fontId="0" fillId="5" borderId="0" xfId="0" applyNumberFormat="1" applyFill="1" applyAlignment="1">
      <alignment horizontal="center"/>
    </xf>
    <xf numFmtId="3" fontId="0" fillId="0" borderId="20" xfId="0" applyNumberFormat="1" applyBorder="1"/>
    <xf numFmtId="0" fontId="4" fillId="5" borderId="0" xfId="0" applyFont="1" applyFill="1" applyAlignment="1">
      <alignment horizontal="center"/>
    </xf>
    <xf numFmtId="0" fontId="16" fillId="35" borderId="0" xfId="0" applyFont="1" applyFill="1" applyAlignment="1">
      <alignment horizontal="center"/>
    </xf>
    <xf numFmtId="0" fontId="76" fillId="17" borderId="54" xfId="0" applyFont="1" applyFill="1" applyBorder="1" applyAlignment="1">
      <alignment horizontal="center" vertical="center"/>
    </xf>
    <xf numFmtId="0" fontId="0" fillId="17" borderId="55" xfId="0" applyFill="1" applyBorder="1" applyAlignment="1">
      <alignment horizontal="left" vertical="center"/>
    </xf>
    <xf numFmtId="0" fontId="0" fillId="17" borderId="56" xfId="0" applyFill="1" applyBorder="1" applyAlignment="1">
      <alignment horizontal="center" vertical="center"/>
    </xf>
    <xf numFmtId="0" fontId="77" fillId="17" borderId="57" xfId="0" applyFont="1" applyFill="1" applyBorder="1" applyAlignment="1">
      <alignment horizontal="center" vertical="center"/>
    </xf>
    <xf numFmtId="0" fontId="0" fillId="17" borderId="58" xfId="0" applyFill="1" applyBorder="1" applyAlignment="1">
      <alignment horizontal="left" vertical="center"/>
    </xf>
    <xf numFmtId="0" fontId="0" fillId="17" borderId="59" xfId="0" applyFill="1" applyBorder="1" applyAlignment="1">
      <alignment horizontal="center" vertical="center"/>
    </xf>
    <xf numFmtId="0" fontId="33" fillId="17" borderId="0" xfId="0" applyFont="1" applyFill="1" applyAlignment="1">
      <alignment horizontal="right" vertical="top"/>
    </xf>
    <xf numFmtId="0" fontId="81" fillId="17" borderId="15" xfId="0" applyFont="1" applyFill="1" applyBorder="1" applyAlignment="1">
      <alignment horizontal="right" vertical="center" indent="1"/>
    </xf>
    <xf numFmtId="0" fontId="81" fillId="17" borderId="0" xfId="0" applyFont="1" applyFill="1" applyAlignment="1">
      <alignment horizontal="right" vertical="center" indent="1"/>
    </xf>
    <xf numFmtId="0" fontId="4" fillId="0" borderId="44" xfId="0" applyFont="1" applyBorder="1" applyAlignment="1">
      <alignment horizontal="center"/>
    </xf>
    <xf numFmtId="0" fontId="3" fillId="0" borderId="44" xfId="0" applyFont="1" applyBorder="1" applyAlignment="1">
      <alignment horizontal="center"/>
    </xf>
    <xf numFmtId="1" fontId="3" fillId="0" borderId="44" xfId="0" applyNumberFormat="1" applyFont="1" applyBorder="1" applyAlignment="1">
      <alignment horizontal="center"/>
    </xf>
    <xf numFmtId="0" fontId="4" fillId="0" borderId="53" xfId="0" applyFont="1" applyBorder="1" applyAlignment="1">
      <alignment horizontal="center"/>
    </xf>
    <xf numFmtId="0" fontId="3" fillId="0" borderId="53" xfId="0" applyFont="1" applyBorder="1" applyAlignment="1">
      <alignment horizontal="center"/>
    </xf>
    <xf numFmtId="0" fontId="0" fillId="2" borderId="52" xfId="0" applyFill="1" applyBorder="1"/>
    <xf numFmtId="0" fontId="3" fillId="2" borderId="52" xfId="0" applyFont="1" applyFill="1" applyBorder="1"/>
    <xf numFmtId="0" fontId="83" fillId="17" borderId="16" xfId="0" applyFont="1" applyFill="1" applyBorder="1" applyAlignment="1">
      <alignment horizontal="left" indent="1"/>
    </xf>
    <xf numFmtId="0" fontId="76" fillId="5" borderId="64" xfId="0" applyFont="1" applyFill="1" applyBorder="1"/>
    <xf numFmtId="0" fontId="0" fillId="5" borderId="63" xfId="0" applyFill="1" applyBorder="1"/>
    <xf numFmtId="0" fontId="76" fillId="5" borderId="65" xfId="0" applyFont="1" applyFill="1" applyBorder="1"/>
    <xf numFmtId="0" fontId="84" fillId="17" borderId="13" xfId="0" applyFont="1" applyFill="1" applyBorder="1" applyAlignment="1">
      <alignment horizontal="center"/>
    </xf>
    <xf numFmtId="0" fontId="15" fillId="37" borderId="0" xfId="0" applyFont="1" applyFill="1" applyAlignment="1">
      <alignment horizontal="center"/>
    </xf>
    <xf numFmtId="0" fontId="4" fillId="17" borderId="12" xfId="0" applyFont="1" applyFill="1" applyBorder="1" applyAlignment="1">
      <alignment vertical="top"/>
    </xf>
    <xf numFmtId="0" fontId="64" fillId="20" borderId="15" xfId="0" applyFont="1" applyFill="1" applyBorder="1" applyAlignment="1">
      <alignment horizontal="center"/>
    </xf>
    <xf numFmtId="0" fontId="17" fillId="17" borderId="0" xfId="0" applyFont="1" applyFill="1" applyAlignment="1">
      <alignment horizontal="left"/>
    </xf>
    <xf numFmtId="0" fontId="15" fillId="20" borderId="15" xfId="0" applyFont="1" applyFill="1" applyBorder="1" applyAlignment="1">
      <alignment horizontal="center"/>
    </xf>
    <xf numFmtId="0" fontId="0" fillId="17" borderId="0" xfId="0" applyFill="1" applyAlignment="1">
      <alignment horizontal="left"/>
    </xf>
    <xf numFmtId="0" fontId="15" fillId="20" borderId="17" xfId="0" applyFont="1" applyFill="1" applyBorder="1" applyAlignment="1">
      <alignment horizontal="center"/>
    </xf>
    <xf numFmtId="0" fontId="0" fillId="17" borderId="18" xfId="0" applyFill="1" applyBorder="1" applyAlignment="1">
      <alignment horizontal="left"/>
    </xf>
    <xf numFmtId="0" fontId="85" fillId="28" borderId="0" xfId="0" applyFont="1" applyFill="1" applyAlignment="1">
      <alignment vertical="center"/>
    </xf>
    <xf numFmtId="0" fontId="61" fillId="17" borderId="16" xfId="0" applyFont="1" applyFill="1" applyBorder="1" applyAlignment="1">
      <alignment horizontal="center" vertical="top"/>
    </xf>
    <xf numFmtId="0" fontId="83" fillId="17" borderId="0" xfId="0" applyFont="1" applyFill="1" applyAlignment="1">
      <alignment horizontal="left" indent="1"/>
    </xf>
    <xf numFmtId="171" fontId="86" fillId="15" borderId="20" xfId="0" applyNumberFormat="1" applyFont="1" applyFill="1" applyBorder="1" applyAlignment="1">
      <alignment horizontal="center" vertical="center"/>
    </xf>
    <xf numFmtId="167" fontId="45" fillId="0" borderId="26" xfId="0" applyNumberFormat="1" applyFont="1" applyBorder="1" applyAlignment="1" applyProtection="1">
      <alignment horizontal="center" vertical="center"/>
      <protection locked="0"/>
    </xf>
    <xf numFmtId="20" fontId="0" fillId="5" borderId="0" xfId="0" applyNumberFormat="1" applyFill="1" applyAlignment="1">
      <alignment horizontal="center" vertical="center"/>
    </xf>
    <xf numFmtId="0" fontId="3" fillId="0" borderId="7" xfId="0" applyFont="1" applyBorder="1" applyAlignment="1">
      <alignment horizontal="right" vertical="center" indent="1"/>
    </xf>
    <xf numFmtId="0" fontId="0" fillId="0" borderId="7" xfId="0" applyBorder="1" applyAlignment="1">
      <alignment horizontal="right" vertical="center" indent="1"/>
    </xf>
    <xf numFmtId="0" fontId="3" fillId="12" borderId="10" xfId="0" applyFont="1" applyFill="1" applyBorder="1" applyAlignment="1">
      <alignment horizontal="center"/>
    </xf>
    <xf numFmtId="0" fontId="0" fillId="12" borderId="10" xfId="0" applyFill="1" applyBorder="1" applyAlignment="1">
      <alignment horizontal="center"/>
    </xf>
    <xf numFmtId="0" fontId="16" fillId="11" borderId="6" xfId="0" applyFont="1" applyFill="1" applyBorder="1" applyAlignment="1">
      <alignment horizontal="center"/>
    </xf>
    <xf numFmtId="0" fontId="16" fillId="11" borderId="1" xfId="0" applyFont="1" applyFill="1" applyBorder="1" applyAlignment="1">
      <alignment horizontal="center"/>
    </xf>
    <xf numFmtId="0" fontId="16" fillId="11" borderId="5" xfId="0" applyFont="1" applyFill="1" applyBorder="1" applyAlignment="1">
      <alignment horizontal="center"/>
    </xf>
    <xf numFmtId="0" fontId="24" fillId="14" borderId="69" xfId="0" applyFont="1" applyFill="1" applyBorder="1" applyAlignment="1">
      <alignment horizontal="center" vertical="center" textRotation="90"/>
    </xf>
    <xf numFmtId="0" fontId="24" fillId="14" borderId="70" xfId="0" applyFont="1" applyFill="1" applyBorder="1" applyAlignment="1">
      <alignment horizontal="center" vertical="center" textRotation="90"/>
    </xf>
    <xf numFmtId="0" fontId="24" fillId="14" borderId="71" xfId="0" applyFont="1" applyFill="1" applyBorder="1" applyAlignment="1">
      <alignment horizontal="center" vertical="center" textRotation="90"/>
    </xf>
    <xf numFmtId="0" fontId="44" fillId="22" borderId="47" xfId="0" applyFont="1" applyFill="1" applyBorder="1" applyAlignment="1">
      <alignment horizontal="center" vertical="center"/>
    </xf>
    <xf numFmtId="0" fontId="44" fillId="22" borderId="48" xfId="0" applyFont="1" applyFill="1" applyBorder="1" applyAlignment="1">
      <alignment horizontal="center" vertical="center"/>
    </xf>
    <xf numFmtId="0" fontId="43" fillId="2" borderId="46" xfId="0" applyFont="1" applyFill="1" applyBorder="1" applyAlignment="1">
      <alignment horizontal="center" vertical="center"/>
    </xf>
    <xf numFmtId="0" fontId="43" fillId="2" borderId="26" xfId="0" applyFont="1" applyFill="1" applyBorder="1" applyAlignment="1">
      <alignment horizontal="center" vertical="center"/>
    </xf>
    <xf numFmtId="0" fontId="4" fillId="9" borderId="0" xfId="0" applyFont="1" applyFill="1" applyAlignment="1">
      <alignment horizontal="center" vertical="center"/>
    </xf>
    <xf numFmtId="0" fontId="0" fillId="9" borderId="0" xfId="0" applyFill="1"/>
    <xf numFmtId="0" fontId="4" fillId="36" borderId="0" xfId="0" applyFont="1" applyFill="1" applyAlignment="1">
      <alignment horizontal="center" vertical="center"/>
    </xf>
    <xf numFmtId="0" fontId="0" fillId="36" borderId="0" xfId="0" applyFill="1"/>
    <xf numFmtId="0" fontId="8" fillId="17" borderId="43" xfId="0" applyFont="1" applyFill="1" applyBorder="1" applyAlignment="1">
      <alignment horizontal="center" vertical="center" wrapText="1"/>
    </xf>
    <xf numFmtId="0" fontId="8" fillId="17" borderId="27" xfId="0" applyFont="1" applyFill="1" applyBorder="1" applyAlignment="1">
      <alignment horizontal="center" vertical="center" wrapText="1"/>
    </xf>
    <xf numFmtId="0" fontId="8" fillId="17" borderId="11" xfId="0" applyFont="1" applyFill="1" applyBorder="1" applyAlignment="1">
      <alignment horizontal="center" vertical="center" wrapText="1"/>
    </xf>
    <xf numFmtId="0" fontId="8" fillId="17" borderId="0" xfId="0" applyFont="1" applyFill="1" applyAlignment="1">
      <alignment horizontal="center" vertical="center" wrapText="1"/>
    </xf>
    <xf numFmtId="0" fontId="10" fillId="17" borderId="27" xfId="0" applyFont="1" applyFill="1" applyBorder="1" applyAlignment="1" applyProtection="1">
      <alignment horizontal="center" vertical="center" wrapText="1"/>
      <protection locked="0"/>
    </xf>
    <xf numFmtId="0" fontId="8" fillId="15" borderId="11" xfId="0" applyFont="1" applyFill="1" applyBorder="1" applyAlignment="1">
      <alignment horizontal="center" vertical="center" wrapText="1"/>
    </xf>
    <xf numFmtId="0" fontId="8" fillId="15" borderId="0" xfId="0" applyFont="1" applyFill="1" applyAlignment="1">
      <alignment horizontal="center" vertical="center" wrapText="1"/>
    </xf>
    <xf numFmtId="0" fontId="8" fillId="15" borderId="43" xfId="0" applyFont="1" applyFill="1" applyBorder="1" applyAlignment="1">
      <alignment horizontal="center" vertical="center" wrapText="1"/>
    </xf>
    <xf numFmtId="0" fontId="8" fillId="15" borderId="27" xfId="0" applyFont="1" applyFill="1" applyBorder="1" applyAlignment="1">
      <alignment horizontal="center" vertical="center" wrapText="1"/>
    </xf>
    <xf numFmtId="0" fontId="10" fillId="15" borderId="43" xfId="0" applyFont="1" applyFill="1" applyBorder="1" applyAlignment="1" applyProtection="1">
      <alignment horizontal="center" vertical="center" wrapText="1"/>
      <protection locked="0"/>
    </xf>
    <xf numFmtId="0" fontId="10" fillId="15" borderId="27" xfId="0" applyFont="1" applyFill="1" applyBorder="1" applyAlignment="1" applyProtection="1">
      <alignment horizontal="center" vertical="center" wrapText="1"/>
      <protection locked="0"/>
    </xf>
    <xf numFmtId="0" fontId="10" fillId="17" borderId="43" xfId="0" applyFont="1" applyFill="1" applyBorder="1" applyAlignment="1" applyProtection="1">
      <alignment horizontal="center" vertical="center" wrapText="1"/>
      <protection locked="0"/>
    </xf>
    <xf numFmtId="0" fontId="9" fillId="15" borderId="43" xfId="0" applyFont="1" applyFill="1" applyBorder="1" applyAlignment="1" applyProtection="1">
      <alignment horizontal="center" vertical="center" wrapText="1"/>
      <protection locked="0"/>
    </xf>
    <xf numFmtId="0" fontId="9" fillId="15" borderId="27" xfId="0" applyFont="1" applyFill="1" applyBorder="1" applyAlignment="1" applyProtection="1">
      <alignment horizontal="center" vertical="center" wrapText="1"/>
      <protection locked="0"/>
    </xf>
    <xf numFmtId="0" fontId="9" fillId="17" borderId="43" xfId="0" applyFont="1" applyFill="1" applyBorder="1" applyAlignment="1" applyProtection="1">
      <alignment horizontal="center" vertical="center" wrapText="1"/>
      <protection locked="0"/>
    </xf>
    <xf numFmtId="0" fontId="9" fillId="17" borderId="27" xfId="0" applyFont="1" applyFill="1" applyBorder="1" applyAlignment="1" applyProtection="1">
      <alignment horizontal="center" vertical="center" wrapText="1"/>
      <protection locked="0"/>
    </xf>
    <xf numFmtId="172" fontId="9" fillId="17" borderId="43" xfId="0" applyNumberFormat="1" applyFont="1" applyFill="1" applyBorder="1" applyAlignment="1" applyProtection="1">
      <alignment horizontal="center" vertical="center" wrapText="1"/>
      <protection locked="0"/>
    </xf>
    <xf numFmtId="172" fontId="9" fillId="17" borderId="27" xfId="0" applyNumberFormat="1" applyFont="1" applyFill="1" applyBorder="1" applyAlignment="1" applyProtection="1">
      <alignment horizontal="center" vertical="center" wrapText="1"/>
      <protection locked="0"/>
    </xf>
    <xf numFmtId="172" fontId="9" fillId="15" borderId="43" xfId="0" applyNumberFormat="1" applyFont="1" applyFill="1" applyBorder="1" applyAlignment="1" applyProtection="1">
      <alignment horizontal="center" vertical="center" wrapText="1"/>
      <protection locked="0"/>
    </xf>
    <xf numFmtId="172" fontId="9" fillId="15" borderId="27" xfId="0" applyNumberFormat="1" applyFont="1" applyFill="1" applyBorder="1" applyAlignment="1" applyProtection="1">
      <alignment horizontal="center" vertical="center" wrapText="1"/>
      <protection locked="0"/>
    </xf>
    <xf numFmtId="174" fontId="12" fillId="0" borderId="0" xfId="4" applyNumberFormat="1" applyFont="1" applyAlignment="1">
      <alignment horizontal="left"/>
    </xf>
    <xf numFmtId="0" fontId="42" fillId="12" borderId="0" xfId="3" applyFont="1" applyFill="1" applyAlignment="1">
      <alignment horizontal="center" wrapText="1"/>
    </xf>
    <xf numFmtId="0" fontId="9" fillId="12" borderId="0" xfId="3" applyFont="1" applyFill="1" applyAlignment="1">
      <alignment horizontal="center" vertical="center"/>
    </xf>
    <xf numFmtId="0" fontId="29" fillId="18" borderId="0" xfId="3" applyFont="1" applyFill="1" applyAlignment="1">
      <alignment horizontal="center" vertical="center" wrapText="1"/>
    </xf>
    <xf numFmtId="0" fontId="29" fillId="18" borderId="0" xfId="3" applyFont="1" applyFill="1" applyAlignment="1">
      <alignment horizontal="center" vertical="center"/>
    </xf>
    <xf numFmtId="0" fontId="9" fillId="3" borderId="0" xfId="3" applyFont="1" applyFill="1" applyAlignment="1">
      <alignment horizontal="center" vertical="center" wrapText="1"/>
    </xf>
    <xf numFmtId="49" fontId="29" fillId="22" borderId="0" xfId="4" applyNumberFormat="1" applyFont="1" applyFill="1" applyAlignment="1">
      <alignment horizontal="center" vertical="center" wrapText="1"/>
    </xf>
    <xf numFmtId="49" fontId="9" fillId="19" borderId="0" xfId="4" applyNumberFormat="1" applyFont="1" applyFill="1" applyAlignment="1">
      <alignment horizontal="center"/>
    </xf>
    <xf numFmtId="0" fontId="9" fillId="19" borderId="0" xfId="4" applyFont="1" applyFill="1" applyAlignment="1">
      <alignment horizontal="center"/>
    </xf>
    <xf numFmtId="0" fontId="4" fillId="10" borderId="60" xfId="0" applyFont="1" applyFill="1" applyBorder="1" applyAlignment="1">
      <alignment horizontal="left" vertical="center" indent="1"/>
    </xf>
    <xf numFmtId="0" fontId="4" fillId="10" borderId="61" xfId="0" applyFont="1" applyFill="1" applyBorder="1" applyAlignment="1">
      <alignment horizontal="left" vertical="center" indent="1"/>
    </xf>
    <xf numFmtId="174" fontId="0" fillId="17" borderId="0" xfId="0" applyNumberFormat="1" applyFill="1" applyAlignment="1">
      <alignment horizontal="center"/>
    </xf>
    <xf numFmtId="0" fontId="82" fillId="10" borderId="66" xfId="0" applyFont="1" applyFill="1" applyBorder="1" applyAlignment="1">
      <alignment horizontal="center"/>
    </xf>
    <xf numFmtId="0" fontId="82" fillId="10" borderId="67" xfId="0" applyFont="1" applyFill="1" applyBorder="1" applyAlignment="1">
      <alignment horizontal="center"/>
    </xf>
    <xf numFmtId="0" fontId="82" fillId="10" borderId="68" xfId="0" applyFont="1" applyFill="1" applyBorder="1" applyAlignment="1">
      <alignment horizontal="center"/>
    </xf>
    <xf numFmtId="0" fontId="4" fillId="27" borderId="0" xfId="0" applyFont="1" applyFill="1" applyAlignment="1">
      <alignment horizontal="right" indent="1"/>
    </xf>
  </cellXfs>
  <cellStyles count="7">
    <cellStyle name="Comma" xfId="1" builtinId="3"/>
    <cellStyle name="Normal" xfId="0" builtinId="0"/>
    <cellStyle name="Normal 2" xfId="4" xr:uid="{921DAEF0-B953-453C-A52D-953FDB48EAAA}"/>
    <cellStyle name="Normal 2 2" xfId="2" xr:uid="{00000000-0005-0000-0000-000001000000}"/>
    <cellStyle name="Normal 2 2 2 2" xfId="6" xr:uid="{3CE66224-B7D8-42B8-A40F-F21E5CCB9DDE}"/>
    <cellStyle name="Normal 49" xfId="3" xr:uid="{43FF9292-2094-42C2-9D7C-B5E6E3D43F77}"/>
    <cellStyle name="Normal 50 2" xfId="5" xr:uid="{93A495A8-D02F-4C5D-8FD0-D32E44386D4D}"/>
  </cellStyles>
  <dxfs count="268">
    <dxf>
      <font>
        <color theme="5" tint="0.39994506668294322"/>
      </font>
    </dxf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FF0000"/>
      </font>
      <fill>
        <patternFill>
          <bgColor rgb="FFFF0000"/>
        </patternFill>
      </fill>
    </dxf>
    <dxf>
      <font>
        <color rgb="FF00B050"/>
      </font>
      <fill>
        <patternFill>
          <bgColor rgb="FF00B050"/>
        </patternFill>
      </fill>
    </dxf>
    <dxf>
      <font>
        <color rgb="FF00B050"/>
      </font>
      <fill>
        <patternFill>
          <bgColor rgb="FF00B050"/>
        </patternFill>
      </fill>
    </dxf>
    <dxf>
      <font>
        <color rgb="FF00B050"/>
      </font>
      <fill>
        <patternFill>
          <bgColor rgb="FF00B050"/>
        </patternFill>
      </fill>
    </dxf>
    <dxf>
      <font>
        <color rgb="FF00B050"/>
      </font>
      <fill>
        <patternFill>
          <bgColor rgb="FF00B050"/>
        </patternFill>
      </fill>
    </dxf>
    <dxf>
      <font>
        <color rgb="FF00B050"/>
      </font>
      <fill>
        <patternFill>
          <bgColor rgb="FF00B050"/>
        </patternFill>
      </fill>
    </dxf>
    <dxf>
      <font>
        <color rgb="FF00B050"/>
      </font>
      <fill>
        <patternFill>
          <bgColor rgb="FF00B050"/>
        </patternFill>
      </fill>
    </dxf>
    <dxf>
      <font>
        <color rgb="FF00B050"/>
      </font>
      <fill>
        <patternFill>
          <bgColor rgb="FF00B050"/>
        </patternFill>
      </fill>
    </dxf>
    <dxf>
      <font>
        <color rgb="FF00B050"/>
      </font>
      <fill>
        <patternFill>
          <bgColor rgb="FF00B050"/>
        </patternFill>
      </fill>
    </dxf>
    <dxf>
      <font>
        <color rgb="FF00B050"/>
      </font>
      <fill>
        <patternFill>
          <bgColor rgb="FF00B050"/>
        </patternFill>
      </fill>
    </dxf>
    <dxf>
      <font>
        <color rgb="FF00B050"/>
      </font>
      <fill>
        <patternFill>
          <bgColor rgb="FF00B050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color theme="7" tint="-0.24994659260841701"/>
      </font>
    </dxf>
    <dxf>
      <font>
        <color auto="1"/>
      </font>
      <fill>
        <patternFill>
          <bgColor theme="8" tint="0.39994506668294322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color auto="1"/>
      </font>
      <fill>
        <patternFill>
          <bgColor theme="8" tint="0.39994506668294322"/>
        </patternFill>
      </fill>
    </dxf>
    <dxf>
      <font>
        <color theme="0" tint="-0.24994659260841701"/>
      </font>
    </dxf>
    <dxf>
      <font>
        <color rgb="FFC00000"/>
      </font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b/>
        <i val="0"/>
        <color rgb="FFC00000"/>
      </font>
      <fill>
        <patternFill>
          <bgColor theme="5" tint="0.59996337778862885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  <dxf>
      <font>
        <color theme="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2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2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2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2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2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2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2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2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2"/>
      </font>
    </dxf>
    <dxf>
      <font>
        <color theme="0" tint="-4.9989318521683403E-2"/>
      </font>
    </dxf>
    <dxf>
      <font>
        <color theme="2"/>
      </font>
    </dxf>
    <dxf>
      <font>
        <color theme="0" tint="-4.9989318521683403E-2"/>
      </font>
    </dxf>
    <dxf>
      <font>
        <color theme="2"/>
      </font>
    </dxf>
    <dxf>
      <font>
        <color theme="0" tint="-4.9989318521683403E-2"/>
      </font>
    </dxf>
    <dxf>
      <font>
        <color theme="2"/>
      </font>
    </dxf>
    <dxf>
      <font>
        <color theme="0" tint="-4.9989318521683403E-2"/>
      </font>
    </dxf>
    <dxf>
      <font>
        <color theme="2"/>
      </font>
    </dxf>
    <dxf>
      <font>
        <color theme="0" tint="-4.9989318521683403E-2"/>
      </font>
    </dxf>
    <dxf>
      <font>
        <color theme="8" tint="-0.24994659260841701"/>
      </font>
    </dxf>
    <dxf>
      <font>
        <color theme="8" tint="-0.24994659260841701"/>
      </font>
    </dxf>
    <dxf>
      <font>
        <color theme="2"/>
      </font>
    </dxf>
    <dxf>
      <font>
        <color theme="8" tint="-0.24994659260841701"/>
      </font>
    </dxf>
    <dxf>
      <font>
        <color theme="2"/>
      </font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2"/>
      </font>
      <fill>
        <patternFill>
          <bgColor theme="2"/>
        </patternFill>
      </fill>
      <border>
        <left/>
        <right/>
        <top/>
        <bottom/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2"/>
      </font>
      <fill>
        <patternFill>
          <bgColor theme="2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</dxf>
    <dxf>
      <fill>
        <patternFill>
          <bgColor rgb="FFFFFF99"/>
        </patternFill>
      </fill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</dxf>
    <dxf>
      <font>
        <color theme="2"/>
      </font>
    </dxf>
    <dxf>
      <font>
        <color theme="2"/>
      </font>
    </dxf>
    <dxf>
      <font>
        <color theme="2"/>
      </font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2"/>
      </font>
      <fill>
        <patternFill>
          <bgColor theme="2"/>
        </patternFill>
      </fill>
      <border>
        <left/>
        <right/>
        <top/>
        <bottom/>
        <vertical/>
        <horizontal/>
      </border>
    </dxf>
    <dxf>
      <font>
        <color theme="2"/>
      </font>
      <fill>
        <patternFill>
          <bgColor theme="2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</dxf>
    <dxf>
      <font>
        <color theme="2"/>
      </font>
    </dxf>
    <dxf>
      <font>
        <color theme="2"/>
      </font>
    </dxf>
    <dxf>
      <font>
        <color theme="2"/>
      </font>
    </dxf>
    <dxf>
      <font>
        <color theme="2"/>
      </font>
    </dxf>
    <dxf>
      <font>
        <color theme="2"/>
      </font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2"/>
      </font>
      <fill>
        <patternFill>
          <bgColor theme="2"/>
        </patternFill>
      </fill>
      <border>
        <left/>
        <right/>
        <top/>
        <bottom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2"/>
      </font>
      <fill>
        <patternFill>
          <bgColor theme="2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ill>
        <patternFill>
          <bgColor rgb="FFFFFF99"/>
        </patternFill>
      </fill>
      <border>
        <left style="dashed">
          <color auto="1"/>
        </left>
        <right style="dashed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font>
        <color theme="0"/>
      </font>
      <fill>
        <patternFill>
          <bgColor rgb="FFFF0000"/>
        </patternFill>
      </fill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C00000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color rgb="FF66FF66"/>
      </font>
    </dxf>
    <dxf>
      <font>
        <b val="0"/>
        <i/>
        <color theme="0" tint="-0.499984740745262"/>
      </font>
      <fill>
        <patternFill>
          <bgColor theme="3" tint="-0.499984740745262"/>
        </patternFill>
      </fill>
    </dxf>
    <dxf>
      <font>
        <color rgb="FF66FF66"/>
      </font>
    </dxf>
    <dxf>
      <font>
        <color theme="0" tint="-0.34998626667073579"/>
      </font>
      <fill>
        <patternFill>
          <bgColor theme="2" tint="-0.499984740745262"/>
        </patternFill>
      </fill>
      <border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dashed">
          <color theme="0" tint="-0.499984740745262"/>
        </left>
        <right style="dashed">
          <color theme="0" tint="-0.499984740745262"/>
        </right>
        <top style="dashed">
          <color theme="0" tint="-0.499984740745262"/>
        </top>
        <bottom style="dashed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dashed">
          <color theme="0" tint="-0.499984740745262"/>
        </left>
        <right style="dashed">
          <color theme="0" tint="-0.499984740745262"/>
        </right>
        <top style="dashed">
          <color theme="0" tint="-0.499984740745262"/>
        </top>
        <bottom style="dashed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dashed">
          <color theme="0" tint="-0.499984740745262"/>
        </left>
        <right style="dashed">
          <color theme="0" tint="-0.499984740745262"/>
        </right>
        <top style="dashed">
          <color theme="0" tint="-0.499984740745262"/>
        </top>
        <bottom style="dashed">
          <color theme="0" tint="-0.499984740745262"/>
        </bottom>
      </border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dashed">
          <color theme="0" tint="-0.499984740745262"/>
        </left>
        <right style="dashed">
          <color theme="0" tint="-0.499984740745262"/>
        </right>
        <top style="dashed">
          <color theme="0" tint="-0.499984740745262"/>
        </top>
        <bottom style="dashed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dashed">
          <color theme="0" tint="-0.499984740745262"/>
        </left>
        <right style="dashed">
          <color theme="0" tint="-0.499984740745262"/>
        </right>
        <top style="dashed">
          <color theme="0" tint="-0.499984740745262"/>
        </top>
        <bottom style="dashed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dashed">
          <color theme="0" tint="-0.499984740745262"/>
        </left>
        <right style="dashed">
          <color theme="0" tint="-0.499984740745262"/>
        </right>
        <top style="dashed">
          <color theme="0" tint="-0.499984740745262"/>
        </top>
        <bottom style="dashed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dashed">
          <color theme="0" tint="-0.499984740745262"/>
        </left>
        <right style="dashed">
          <color theme="0" tint="-0.499984740745262"/>
        </right>
        <top style="dashed">
          <color theme="0" tint="-0.499984740745262"/>
        </top>
        <bottom style="dashed">
          <color theme="0" tint="-0.499984740745262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dashed">
          <color theme="0" tint="-0.499984740745262"/>
        </left>
        <right style="dashed">
          <color theme="0" tint="-0.499984740745262"/>
        </right>
        <top style="dashed">
          <color theme="0" tint="-0.499984740745262"/>
        </top>
        <bottom style="dashed">
          <color theme="0" tint="-0.499984740745262"/>
        </bottom>
      </border>
    </dxf>
    <dxf>
      <border outline="0">
        <bottom style="dashed">
          <color theme="0" tint="-0.49998474074526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fill>
        <patternFill patternType="solid">
          <fgColor indexed="64"/>
          <bgColor theme="4" tint="-0.499984740745262"/>
        </patternFill>
      </fill>
      <alignment horizontal="center" vertical="bottom" textRotation="0" wrapText="0" indent="0" justifyLastLine="0" shrinkToFit="0" readingOrder="0"/>
    </dxf>
  </dxfs>
  <tableStyles count="0" defaultTableStyle="TableStyleMedium9" defaultPivotStyle="PivotStyleLight16"/>
  <colors>
    <mruColors>
      <color rgb="FFFFFF99"/>
      <color rgb="FFFFCCCC"/>
      <color rgb="FF000000"/>
      <color rgb="FF66FF66"/>
      <color rgb="FFFF3300"/>
      <color rgb="FFCC99FF"/>
      <color rgb="FF000066"/>
      <color rgb="FFFF6600"/>
      <color rgb="FFFF9933"/>
      <color rgb="FFCC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eetMetadata" Target="metadata.xml"/><Relationship Id="rId3" Type="http://schemas.openxmlformats.org/officeDocument/2006/relationships/worksheet" Target="worksheets/sheet3.xml"/><Relationship Id="rId21" Type="http://schemas.microsoft.com/office/2017/06/relationships/rdRichValueTypes" Target="richData/rdRichValueTyp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microsoft.com/office/2017/06/relationships/rdRichValueStructure" Target="richData/rdrichvaluestructure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microsoft.com/office/2017/06/relationships/rdRichValue" Target="richData/rdrichvalue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2.svg"/><Relationship Id="rId1" Type="http://schemas.openxmlformats.org/officeDocument/2006/relationships/image" Target="../media/image2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Registry_Ports!A1"/><Relationship Id="rId2" Type="http://schemas.openxmlformats.org/officeDocument/2006/relationships/image" Target="../media/image24.svg"/><Relationship Id="rId1" Type="http://schemas.openxmlformats.org/officeDocument/2006/relationships/image" Target="../media/image23.png"/><Relationship Id="rId4" Type="http://schemas.openxmlformats.org/officeDocument/2006/relationships/hyperlink" Target="#Registry!U6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VOY Params'!AA34"/><Relationship Id="rId3" Type="http://schemas.openxmlformats.org/officeDocument/2006/relationships/image" Target="../media/image27.png"/><Relationship Id="rId7" Type="http://schemas.openxmlformats.org/officeDocument/2006/relationships/hyperlink" Target="#'VOY Params'!A4"/><Relationship Id="rId2" Type="http://schemas.openxmlformats.org/officeDocument/2006/relationships/image" Target="../media/image26.svg"/><Relationship Id="rId1" Type="http://schemas.openxmlformats.org/officeDocument/2006/relationships/image" Target="../media/image25.png"/><Relationship Id="rId6" Type="http://schemas.openxmlformats.org/officeDocument/2006/relationships/image" Target="../media/image30.svg"/><Relationship Id="rId5" Type="http://schemas.openxmlformats.org/officeDocument/2006/relationships/image" Target="../media/image29.png"/><Relationship Id="rId10" Type="http://schemas.openxmlformats.org/officeDocument/2006/relationships/hyperlink" Target="#Registry!T7"/><Relationship Id="rId4" Type="http://schemas.openxmlformats.org/officeDocument/2006/relationships/image" Target="../media/image28.svg"/><Relationship Id="rId9" Type="http://schemas.openxmlformats.org/officeDocument/2006/relationships/hyperlink" Target="#'VOY Params'!A34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3.png"/><Relationship Id="rId7" Type="http://schemas.openxmlformats.org/officeDocument/2006/relationships/image" Target="../media/image37.emf"/><Relationship Id="rId2" Type="http://schemas.openxmlformats.org/officeDocument/2006/relationships/image" Target="../media/image32.svg"/><Relationship Id="rId1" Type="http://schemas.openxmlformats.org/officeDocument/2006/relationships/image" Target="../media/image31.png"/><Relationship Id="rId6" Type="http://schemas.openxmlformats.org/officeDocument/2006/relationships/image" Target="../media/image36.svg"/><Relationship Id="rId5" Type="http://schemas.openxmlformats.org/officeDocument/2006/relationships/image" Target="../media/image35.png"/><Relationship Id="rId4" Type="http://schemas.openxmlformats.org/officeDocument/2006/relationships/image" Target="../media/image34.sv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LASHING CALC.'!P1001"/><Relationship Id="rId2" Type="http://schemas.openxmlformats.org/officeDocument/2006/relationships/image" Target="../media/image41.png"/><Relationship Id="rId1" Type="http://schemas.openxmlformats.org/officeDocument/2006/relationships/image" Target="../media/image40.jpeg"/><Relationship Id="rId4" Type="http://schemas.openxmlformats.org/officeDocument/2006/relationships/hyperlink" Target="#'LASHING CALC.'!P15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8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590550</xdr:colOff>
      <xdr:row>24</xdr:row>
      <xdr:rowOff>38100</xdr:rowOff>
    </xdr:from>
    <xdr:to>
      <xdr:col>6</xdr:col>
      <xdr:colOff>0</xdr:colOff>
      <xdr:row>83</xdr:row>
      <xdr:rowOff>133351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AB25A66B-FE7B-4878-B0AD-DA7F47024FD4}"/>
            </a:ext>
          </a:extLst>
        </xdr:cNvPr>
        <xdr:cNvSpPr txBox="1"/>
      </xdr:nvSpPr>
      <xdr:spPr>
        <a:xfrm>
          <a:off x="590550" y="3943350"/>
          <a:ext cx="6581775" cy="9648826"/>
        </a:xfrm>
        <a:prstGeom prst="rect">
          <a:avLst/>
        </a:prstGeom>
        <a:solidFill>
          <a:schemeClr val="bg2">
            <a:lumMod val="90000"/>
          </a:schemeClr>
        </a:solidFill>
        <a:ln w="9525" cmpd="sng">
          <a:solidFill>
            <a:schemeClr val="bg2">
              <a:lumMod val="9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Fefê, fiz reunião com Brunão sobre Working Schedule</a:t>
          </a:r>
          <a:b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pt-BR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Tá bem claro para mim tudo que precisamos fazer agora! Juntando com sua leitura do material, teremos um resultado bem bacana!</a:t>
          </a:r>
          <a:b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b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Já vou anotar os principais pontos aqui, mas podemos marcar um papo para garantir comunicação, e você atacar efetivamente o material! Beleza?</a:t>
          </a:r>
          <a:b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b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1 - </a:t>
          </a:r>
          <a:r>
            <a:rPr lang="pt-BR" sz="1100" b="0" i="0">
              <a:solidFill>
                <a:srgbClr val="00B050"/>
              </a:solidFill>
              <a:effectLst/>
              <a:latin typeface="+mn-lt"/>
              <a:ea typeface="+mn-ea"/>
              <a:cs typeface="+mn-cs"/>
            </a:rPr>
            <a:t>Deixar cadastros menos espalhados (várias bases) ver o quanto é possível deixar mais Organizado em uma única aba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2 - Cadastro de Manobra está quadruplicado cada PORTO - EXEMPLO &gt;&gt;&gt; SSA: ETB, ETD, ATB ATD - precisa do cadastro do ATD? Se arquivo é CONSUMÏVEL e as fórmulas vão sendo mortas, para que precisa disso? Onde é ATD e ATB ele não fará mais cálculos pelo que entendo! Veja se pegou o ponto!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3 - </a:t>
          </a:r>
          <a:r>
            <a:rPr lang="pt-BR" sz="1100" b="0" i="0">
              <a:solidFill>
                <a:srgbClr val="00B050"/>
              </a:solidFill>
              <a:effectLst/>
              <a:latin typeface="+mn-lt"/>
              <a:ea typeface="+mn-ea"/>
              <a:cs typeface="+mn-cs"/>
            </a:rPr>
            <a:t>Cadastro de Estiva será eliminado, pois não teremos cálculo de custos neste material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4 - Cadastro de Distâncias tb será eliminado, pois ideia do Bruno é que nosso material traga as distâncias diretamente da BASE TOM (que mandei aqui em anexo). Faça uma análise de como levar esta base para o arquivo, e as informações de distância irem automaticamente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5 - Provável que seja necessário um DE_PARA do nome da Base TOM, para o nome que é utilizado neste material!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6 - </a:t>
          </a:r>
          <a:r>
            <a:rPr lang="pt-BR" sz="1100" b="0" i="0">
              <a:solidFill>
                <a:srgbClr val="00B050"/>
              </a:solidFill>
              <a:effectLst/>
              <a:latin typeface="+mn-lt"/>
              <a:ea typeface="+mn-ea"/>
              <a:cs typeface="+mn-cs"/>
            </a:rPr>
            <a:t>Criar proposta visual para última aba do Lashing (conforme falamos)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7 - </a:t>
          </a:r>
          <a:r>
            <a:rPr lang="pt-BR" sz="1100" b="0" i="0">
              <a:solidFill>
                <a:srgbClr val="00B050"/>
              </a:solidFill>
              <a:effectLst/>
              <a:latin typeface="+mn-lt"/>
              <a:ea typeface="+mn-ea"/>
              <a:cs typeface="+mn-cs"/>
            </a:rPr>
            <a:t>Criar proposta visual para a tabela inicial do Working Schedule (informações que vem do Particulars)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8 - </a:t>
          </a:r>
          <a:r>
            <a:rPr lang="pt-BR" sz="1100" b="0" i="0">
              <a:solidFill>
                <a:srgbClr val="00B050"/>
              </a:solidFill>
              <a:effectLst/>
              <a:latin typeface="+mn-lt"/>
              <a:ea typeface="+mn-ea"/>
              <a:cs typeface="+mn-cs"/>
            </a:rPr>
            <a:t>Vamos criar uma estrutura com 10 portos antes da RECALADA e 10 portos depois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9 - </a:t>
          </a:r>
          <a:r>
            <a:rPr lang="pt-BR" sz="1100" b="0" i="0">
              <a:solidFill>
                <a:srgbClr val="00B050"/>
              </a:solidFill>
              <a:effectLst/>
              <a:latin typeface="+mn-lt"/>
              <a:ea typeface="+mn-ea"/>
              <a:cs typeface="+mn-cs"/>
            </a:rPr>
            <a:t>Criar uma solução de OMIT, onde não precisa ter a palavra OMIT, se eu não selecionei os portos ali, apenas OMITIR aquelas linhas 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10 - </a:t>
          </a:r>
          <a:r>
            <a:rPr lang="pt-BR" sz="1100" b="0" i="0">
              <a:solidFill>
                <a:srgbClr val="00B050"/>
              </a:solidFill>
              <a:effectLst/>
              <a:latin typeface="+mn-lt"/>
              <a:ea typeface="+mn-ea"/>
              <a:cs typeface="+mn-cs"/>
            </a:rPr>
            <a:t>Poderíamos ter uma solução de formatação condicional que a cada vez que consumir arquivo (apagar fórmula e preenhcer ATA ou ATB ou ATD), ele vai ficando AZUL... igual o conceito do TT</a:t>
          </a: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11 - A solução NB e SB é para a base do Booking do Norte Sul, mas eu queria que fizéssemos apenas um Arquivo que funcionasse para os 2 casos, então esse ó ponto mais importante de conversarmos! Tem uma coluna no NS (que tem NB e SB). Então era legal fazer aquela ideia do Booking que defino a coluna, e quando não tiver esta coluna, a pessoa só não seleciona ela!</a:t>
          </a:r>
          <a:b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b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 tiver dúvidas rápidas, matamos no Check Point, se precisar fazemos uma reunião específica!</a:t>
          </a:r>
        </a:p>
        <a:p>
          <a:b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pt-BR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;)</a:t>
          </a:r>
          <a:br>
            <a:rPr lang="pt-BR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</a:br>
          <a:endParaRPr lang="pt-BR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pt-BR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10</xdr:row>
      <xdr:rowOff>85725</xdr:rowOff>
    </xdr:from>
    <xdr:to>
      <xdr:col>4</xdr:col>
      <xdr:colOff>1428750</xdr:colOff>
      <xdr:row>20</xdr:row>
      <xdr:rowOff>125059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29CB3E2-D02B-AC3B-ADB1-1A1387CB46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38675" y="2409825"/>
          <a:ext cx="1647825" cy="192528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2</xdr:col>
      <xdr:colOff>1219200</xdr:colOff>
      <xdr:row>29</xdr:row>
      <xdr:rowOff>85725</xdr:rowOff>
    </xdr:from>
    <xdr:to>
      <xdr:col>4</xdr:col>
      <xdr:colOff>1219200</xdr:colOff>
      <xdr:row>41</xdr:row>
      <xdr:rowOff>67909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3BCBBAE-F502-5910-BCE7-37AACF0696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52925" y="5953125"/>
          <a:ext cx="1724025" cy="192528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1</xdr:col>
      <xdr:colOff>676275</xdr:colOff>
      <xdr:row>75</xdr:row>
      <xdr:rowOff>28575</xdr:rowOff>
    </xdr:from>
    <xdr:to>
      <xdr:col>3</xdr:col>
      <xdr:colOff>209268</xdr:colOff>
      <xdr:row>77</xdr:row>
      <xdr:rowOff>123771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04B51DA8-64AF-2131-04A2-330612548B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19300" y="6534150"/>
          <a:ext cx="2257143" cy="428571"/>
        </a:xfrm>
        <a:prstGeom prst="rect">
          <a:avLst/>
        </a:prstGeom>
      </xdr:spPr>
    </xdr:pic>
    <xdr:clientData/>
  </xdr:twoCellAnchor>
  <xdr:twoCellAnchor>
    <xdr:from>
      <xdr:col>1</xdr:col>
      <xdr:colOff>352426</xdr:colOff>
      <xdr:row>77</xdr:row>
      <xdr:rowOff>152399</xdr:rowOff>
    </xdr:from>
    <xdr:to>
      <xdr:col>3</xdr:col>
      <xdr:colOff>123826</xdr:colOff>
      <xdr:row>79</xdr:row>
      <xdr:rowOff>123824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64E7E9F2-DE51-9ED5-DF06-C0815D646C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00251" y="14211299"/>
          <a:ext cx="2743200" cy="295275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80</xdr:row>
      <xdr:rowOff>0</xdr:rowOff>
    </xdr:from>
    <xdr:to>
      <xdr:col>2</xdr:col>
      <xdr:colOff>647700</xdr:colOff>
      <xdr:row>81</xdr:row>
      <xdr:rowOff>144798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ECCC46EF-36F0-95BE-9B56-AA68799A1A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62125" y="7324725"/>
          <a:ext cx="1714500" cy="306723"/>
        </a:xfrm>
        <a:prstGeom prst="rect">
          <a:avLst/>
        </a:prstGeom>
      </xdr:spPr>
    </xdr:pic>
    <xdr:clientData/>
  </xdr:twoCellAnchor>
  <xdr:twoCellAnchor>
    <xdr:from>
      <xdr:col>1</xdr:col>
      <xdr:colOff>914400</xdr:colOff>
      <xdr:row>128</xdr:row>
      <xdr:rowOff>9525</xdr:rowOff>
    </xdr:from>
    <xdr:to>
      <xdr:col>4</xdr:col>
      <xdr:colOff>66675</xdr:colOff>
      <xdr:row>133</xdr:row>
      <xdr:rowOff>95138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1E87E838-F1FF-CD5B-F847-643C2C9931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562225" y="19278600"/>
          <a:ext cx="2362200" cy="89523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4</xdr:col>
      <xdr:colOff>638175</xdr:colOff>
      <xdr:row>151</xdr:row>
      <xdr:rowOff>38100</xdr:rowOff>
    </xdr:from>
    <xdr:to>
      <xdr:col>7</xdr:col>
      <xdr:colOff>466724</xdr:colOff>
      <xdr:row>162</xdr:row>
      <xdr:rowOff>44220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BC74FDB0-5663-B598-0541-2BF82860D6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495925" y="23164800"/>
          <a:ext cx="2533649" cy="178729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0</xdr:col>
      <xdr:colOff>1057275</xdr:colOff>
      <xdr:row>167</xdr:row>
      <xdr:rowOff>95250</xdr:rowOff>
    </xdr:from>
    <xdr:to>
      <xdr:col>1</xdr:col>
      <xdr:colOff>933298</xdr:colOff>
      <xdr:row>175</xdr:row>
      <xdr:rowOff>104612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C3DF27ED-A29C-B2FE-F584-B0D363AD62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57275" y="8534400"/>
          <a:ext cx="1219048" cy="1304762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1</xdr:col>
      <xdr:colOff>1238250</xdr:colOff>
      <xdr:row>167</xdr:row>
      <xdr:rowOff>76200</xdr:rowOff>
    </xdr:from>
    <xdr:to>
      <xdr:col>3</xdr:col>
      <xdr:colOff>466450</xdr:colOff>
      <xdr:row>173</xdr:row>
      <xdr:rowOff>123698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090302C9-04CB-235D-D8DA-8322930F44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581275" y="8677275"/>
          <a:ext cx="2200000" cy="101904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0</xdr:col>
      <xdr:colOff>609601</xdr:colOff>
      <xdr:row>200</xdr:row>
      <xdr:rowOff>142876</xdr:rowOff>
    </xdr:from>
    <xdr:to>
      <xdr:col>7</xdr:col>
      <xdr:colOff>151266</xdr:colOff>
      <xdr:row>205</xdr:row>
      <xdr:rowOff>95251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E1075AD-3E11-1D0E-E37D-5F1A0A7ECA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09601" y="8105776"/>
          <a:ext cx="6599690" cy="762000"/>
        </a:xfrm>
        <a:prstGeom prst="rect">
          <a:avLst/>
        </a:prstGeom>
      </xdr:spPr>
    </xdr:pic>
    <xdr:clientData/>
  </xdr:twoCellAnchor>
  <xdr:twoCellAnchor>
    <xdr:from>
      <xdr:col>0</xdr:col>
      <xdr:colOff>314325</xdr:colOff>
      <xdr:row>208</xdr:row>
      <xdr:rowOff>57151</xdr:rowOff>
    </xdr:from>
    <xdr:to>
      <xdr:col>6</xdr:col>
      <xdr:colOff>145290</xdr:colOff>
      <xdr:row>213</xdr:row>
      <xdr:rowOff>142876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1821F18A-F791-D85B-F3AE-487894BF2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14325" y="9315451"/>
          <a:ext cx="6279390" cy="895350"/>
        </a:xfrm>
        <a:prstGeom prst="rect">
          <a:avLst/>
        </a:prstGeom>
      </xdr:spPr>
    </xdr:pic>
    <xdr:clientData/>
  </xdr:twoCellAnchor>
  <xdr:twoCellAnchor>
    <xdr:from>
      <xdr:col>0</xdr:col>
      <xdr:colOff>409574</xdr:colOff>
      <xdr:row>217</xdr:row>
      <xdr:rowOff>98070</xdr:rowOff>
    </xdr:from>
    <xdr:to>
      <xdr:col>5</xdr:col>
      <xdr:colOff>480898</xdr:colOff>
      <xdr:row>223</xdr:row>
      <xdr:rowOff>19050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DE487899-EC40-7F31-FA9E-A0C63E1F08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409574" y="10813695"/>
          <a:ext cx="5910149" cy="892530"/>
        </a:xfrm>
        <a:prstGeom prst="rect">
          <a:avLst/>
        </a:prstGeom>
      </xdr:spPr>
    </xdr:pic>
    <xdr:clientData/>
  </xdr:twoCellAnchor>
  <xdr:twoCellAnchor>
    <xdr:from>
      <xdr:col>0</xdr:col>
      <xdr:colOff>790575</xdr:colOff>
      <xdr:row>251</xdr:row>
      <xdr:rowOff>142875</xdr:rowOff>
    </xdr:from>
    <xdr:to>
      <xdr:col>1</xdr:col>
      <xdr:colOff>390369</xdr:colOff>
      <xdr:row>262</xdr:row>
      <xdr:rowOff>104557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5CF3A4DE-476C-660A-0D29-1F6AD57C18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790575" y="15868650"/>
          <a:ext cx="1247619" cy="1742857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2</xdr:col>
      <xdr:colOff>19050</xdr:colOff>
      <xdr:row>251</xdr:row>
      <xdr:rowOff>114300</xdr:rowOff>
    </xdr:from>
    <xdr:to>
      <xdr:col>2</xdr:col>
      <xdr:colOff>1295240</xdr:colOff>
      <xdr:row>262</xdr:row>
      <xdr:rowOff>123601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6BFDD0CC-BCA3-B611-F0A4-6DE0B637FD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3152775" y="15840075"/>
          <a:ext cx="1276190" cy="1790476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0</xdr:col>
      <xdr:colOff>989239</xdr:colOff>
      <xdr:row>55</xdr:row>
      <xdr:rowOff>152399</xdr:rowOff>
    </xdr:from>
    <xdr:to>
      <xdr:col>2</xdr:col>
      <xdr:colOff>875700</xdr:colOff>
      <xdr:row>66</xdr:row>
      <xdr:rowOff>132999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988EAF-B435-EFC8-ABE9-821B6008C7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989239" y="4752974"/>
          <a:ext cx="3020186" cy="176177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0</xdr:col>
      <xdr:colOff>659833</xdr:colOff>
      <xdr:row>289</xdr:row>
      <xdr:rowOff>104774</xdr:rowOff>
    </xdr:from>
    <xdr:to>
      <xdr:col>2</xdr:col>
      <xdr:colOff>1314649</xdr:colOff>
      <xdr:row>307</xdr:row>
      <xdr:rowOff>104775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389BC1F7-1B60-A835-CC89-A3AE93C1BA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59833" y="46053374"/>
          <a:ext cx="3788541" cy="2914651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4</xdr:col>
      <xdr:colOff>409575</xdr:colOff>
      <xdr:row>297</xdr:row>
      <xdr:rowOff>66674</xdr:rowOff>
    </xdr:from>
    <xdr:to>
      <xdr:col>6</xdr:col>
      <xdr:colOff>333375</xdr:colOff>
      <xdr:row>317</xdr:row>
      <xdr:rowOff>35679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C959CC25-3431-6810-7037-0185BCC930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5267325" y="47310674"/>
          <a:ext cx="2019300" cy="3207505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 editAs="oneCell">
    <xdr:from>
      <xdr:col>9</xdr:col>
      <xdr:colOff>85726</xdr:colOff>
      <xdr:row>3</xdr:row>
      <xdr:rowOff>19051</xdr:rowOff>
    </xdr:from>
    <xdr:to>
      <xdr:col>12</xdr:col>
      <xdr:colOff>59056</xdr:colOff>
      <xdr:row>190</xdr:row>
      <xdr:rowOff>59533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A171F9F5-E277-560B-FB8F-89E9EE8799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67776" y="895351"/>
          <a:ext cx="1809750" cy="1583532"/>
        </a:xfrm>
        <a:prstGeom prst="rect">
          <a:avLst/>
        </a:prstGeom>
      </xdr:spPr>
    </xdr:pic>
    <xdr:clientData/>
  </xdr:twoCellAnchor>
  <xdr:twoCellAnchor>
    <xdr:from>
      <xdr:col>3</xdr:col>
      <xdr:colOff>66675</xdr:colOff>
      <xdr:row>94</xdr:row>
      <xdr:rowOff>9526</xdr:rowOff>
    </xdr:from>
    <xdr:to>
      <xdr:col>6</xdr:col>
      <xdr:colOff>295275</xdr:colOff>
      <xdr:row>99</xdr:row>
      <xdr:rowOff>143590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4BA62B60-EA87-A057-D88A-0567480731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4686300" y="7191376"/>
          <a:ext cx="2562225" cy="943689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0</xdr:col>
      <xdr:colOff>276226</xdr:colOff>
      <xdr:row>106</xdr:row>
      <xdr:rowOff>95250</xdr:rowOff>
    </xdr:from>
    <xdr:to>
      <xdr:col>2</xdr:col>
      <xdr:colOff>742951</xdr:colOff>
      <xdr:row>115</xdr:row>
      <xdr:rowOff>161469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E1B5A8B8-325F-E690-61B4-080BF6DA2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276226" y="18849975"/>
          <a:ext cx="3600450" cy="152354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2</xdr:col>
      <xdr:colOff>1276350</xdr:colOff>
      <xdr:row>106</xdr:row>
      <xdr:rowOff>113981</xdr:rowOff>
    </xdr:from>
    <xdr:to>
      <xdr:col>8</xdr:col>
      <xdr:colOff>123825</xdr:colOff>
      <xdr:row>116</xdr:row>
      <xdr:rowOff>77229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B5856E01-A431-C47B-6610-A441E288A3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4410075" y="18868706"/>
          <a:ext cx="3886200" cy="1582498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476249</xdr:colOff>
      <xdr:row>0</xdr:row>
      <xdr:rowOff>0</xdr:rowOff>
    </xdr:from>
    <xdr:to>
      <xdr:col>4</xdr:col>
      <xdr:colOff>550544</xdr:colOff>
      <xdr:row>4</xdr:row>
      <xdr:rowOff>1904</xdr:rowOff>
    </xdr:to>
    <xdr:pic>
      <xdr:nvPicPr>
        <xdr:cNvPr id="5" name="Graphic 4" descr="Freight with solid fill">
          <a:extLst>
            <a:ext uri="{FF2B5EF4-FFF2-40B4-BE49-F238E27FC236}">
              <a16:creationId xmlns:a16="http://schemas.microsoft.com/office/drawing/2014/main" id="{F7D2250F-7F15-97DA-F5F3-7B1D2B1A8F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3705224" y="0"/>
          <a:ext cx="1076325" cy="10763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476250</xdr:colOff>
      <xdr:row>0</xdr:row>
      <xdr:rowOff>38100</xdr:rowOff>
    </xdr:from>
    <xdr:to>
      <xdr:col>4</xdr:col>
      <xdr:colOff>245745</xdr:colOff>
      <xdr:row>3</xdr:row>
      <xdr:rowOff>76200</xdr:rowOff>
    </xdr:to>
    <xdr:pic>
      <xdr:nvPicPr>
        <xdr:cNvPr id="4" name="Graphic 3" descr="Clipboard with solid fill">
          <a:extLst>
            <a:ext uri="{FF2B5EF4-FFF2-40B4-BE49-F238E27FC236}">
              <a16:creationId xmlns:a16="http://schemas.microsoft.com/office/drawing/2014/main" id="{E7120495-0507-31CD-41D7-372550E5E6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2305050" y="38100"/>
          <a:ext cx="914400" cy="914400"/>
        </a:xfrm>
        <a:prstGeom prst="rect">
          <a:avLst/>
        </a:prstGeom>
      </xdr:spPr>
    </xdr:pic>
    <xdr:clientData/>
  </xdr:twoCellAnchor>
  <xdr:twoCellAnchor>
    <xdr:from>
      <xdr:col>8</xdr:col>
      <xdr:colOff>123825</xdr:colOff>
      <xdr:row>0</xdr:row>
      <xdr:rowOff>85725</xdr:rowOff>
    </xdr:from>
    <xdr:to>
      <xdr:col>10</xdr:col>
      <xdr:colOff>38100</xdr:colOff>
      <xdr:row>0</xdr:row>
      <xdr:rowOff>533400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2F80ED8A-C486-1229-332F-8280D6E60C4F}"/>
            </a:ext>
          </a:extLst>
        </xdr:cNvPr>
        <xdr:cNvSpPr txBox="1"/>
      </xdr:nvSpPr>
      <xdr:spPr>
        <a:xfrm>
          <a:off x="5962650" y="85725"/>
          <a:ext cx="1657350" cy="447675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 kern="1200">
              <a:solidFill>
                <a:srgbClr val="00B050"/>
              </a:solidFill>
            </a:rPr>
            <a:t>SSA</a:t>
          </a:r>
          <a:r>
            <a:rPr lang="pt-BR" sz="1100" kern="1200" baseline="0"/>
            <a:t> - Port Registered</a:t>
          </a:r>
        </a:p>
        <a:p>
          <a:r>
            <a:rPr lang="pt-BR" sz="1100" kern="1200" baseline="0">
              <a:solidFill>
                <a:srgbClr val="C00000"/>
              </a:solidFill>
            </a:rPr>
            <a:t>SSA</a:t>
          </a:r>
          <a:r>
            <a:rPr lang="pt-BR" sz="1100" kern="1200" baseline="0"/>
            <a:t> - Port Unregistered</a:t>
          </a:r>
          <a:endParaRPr lang="pt-BR" sz="1100" kern="1200"/>
        </a:p>
      </xdr:txBody>
    </xdr:sp>
    <xdr:clientData/>
  </xdr:twoCellAnchor>
  <xdr:twoCellAnchor>
    <xdr:from>
      <xdr:col>10</xdr:col>
      <xdr:colOff>142875</xdr:colOff>
      <xdr:row>0</xdr:row>
      <xdr:rowOff>161925</xdr:rowOff>
    </xdr:from>
    <xdr:to>
      <xdr:col>11</xdr:col>
      <xdr:colOff>161925</xdr:colOff>
      <xdr:row>0</xdr:row>
      <xdr:rowOff>447675</xdr:rowOff>
    </xdr:to>
    <xdr:sp macro="" textlink="">
      <xdr:nvSpPr>
        <xdr:cNvPr id="6" name="Rectangle: Rounded Corners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0DF3E39-0AD4-BA8B-833C-CA271BA58EC8}"/>
            </a:ext>
          </a:extLst>
        </xdr:cNvPr>
        <xdr:cNvSpPr/>
      </xdr:nvSpPr>
      <xdr:spPr>
        <a:xfrm>
          <a:off x="7724775" y="161925"/>
          <a:ext cx="1019175" cy="285750"/>
        </a:xfrm>
        <a:prstGeom prst="roundRect">
          <a:avLst/>
        </a:prstGeom>
        <a:ln>
          <a:noFill/>
        </a:ln>
        <a:effectLst>
          <a:innerShdw blurRad="63500" dist="50800" dir="189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pt-BR" sz="1100" kern="1200"/>
            <a:t>Register Ports</a:t>
          </a:r>
        </a:p>
      </xdr:txBody>
    </xdr:sp>
    <xdr:clientData/>
  </xdr:twoCellAnchor>
  <xdr:twoCellAnchor>
    <xdr:from>
      <xdr:col>14</xdr:col>
      <xdr:colOff>314326</xdr:colOff>
      <xdr:row>4</xdr:row>
      <xdr:rowOff>66675</xdr:rowOff>
    </xdr:from>
    <xdr:to>
      <xdr:col>15</xdr:col>
      <xdr:colOff>628651</xdr:colOff>
      <xdr:row>5</xdr:row>
      <xdr:rowOff>104774</xdr:rowOff>
    </xdr:to>
    <xdr:sp macro="" textlink="">
      <xdr:nvSpPr>
        <xdr:cNvPr id="7" name="Rectangle: Rounded Corners 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4BC6AE52-4310-E1FC-EC1E-F5AEAEC0CCF8}"/>
            </a:ext>
          </a:extLst>
        </xdr:cNvPr>
        <xdr:cNvSpPr/>
      </xdr:nvSpPr>
      <xdr:spPr>
        <a:xfrm>
          <a:off x="10725151" y="1104900"/>
          <a:ext cx="1466850" cy="200024"/>
        </a:xfrm>
        <a:prstGeom prst="roundRect">
          <a:avLst/>
        </a:prstGeom>
        <a:ln>
          <a:noFill/>
        </a:ln>
        <a:effectLst>
          <a:innerShdw blurRad="63500" dist="50800" dir="189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050" kern="1200"/>
            <a:t>Register Distance Ports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359550</xdr:colOff>
      <xdr:row>0</xdr:row>
      <xdr:rowOff>0</xdr:rowOff>
    </xdr:from>
    <xdr:to>
      <xdr:col>6</xdr:col>
      <xdr:colOff>304800</xdr:colOff>
      <xdr:row>3</xdr:row>
      <xdr:rowOff>121425</xdr:rowOff>
    </xdr:to>
    <xdr:grpSp>
      <xdr:nvGrpSpPr>
        <xdr:cNvPr id="6" name="Group 5">
          <a:extLst>
            <a:ext uri="{FF2B5EF4-FFF2-40B4-BE49-F238E27FC236}">
              <a16:creationId xmlns:a16="http://schemas.microsoft.com/office/drawing/2014/main" id="{63D61CE3-AF72-A12C-2659-94085FC4D2E3}"/>
            </a:ext>
          </a:extLst>
        </xdr:cNvPr>
        <xdr:cNvGrpSpPr/>
      </xdr:nvGrpSpPr>
      <xdr:grpSpPr>
        <a:xfrm>
          <a:off x="2069460" y="0"/>
          <a:ext cx="1746967" cy="993594"/>
          <a:chOff x="2055000" y="0"/>
          <a:chExt cx="1516875" cy="997725"/>
        </a:xfrm>
      </xdr:grpSpPr>
      <xdr:pic>
        <xdr:nvPicPr>
          <xdr:cNvPr id="3" name="Graphic 2" descr="Gears with solid fill">
            <a:extLst>
              <a:ext uri="{FF2B5EF4-FFF2-40B4-BE49-F238E27FC236}">
                <a16:creationId xmlns:a16="http://schemas.microsoft.com/office/drawing/2014/main" id="{F64DB36B-E1F9-EC40-8537-FE4E2418AD7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96DAC541-7B7A-43D3-8B79-37D633B846F1}">
                <asvg:svgBlip xmlns:asvg="http://schemas.microsoft.com/office/drawing/2016/SVG/main" r:embed="rId2"/>
              </a:ext>
            </a:extLst>
          </a:blip>
          <a:stretch>
            <a:fillRect/>
          </a:stretch>
        </xdr:blipFill>
        <xdr:spPr>
          <a:xfrm>
            <a:off x="2657475" y="0"/>
            <a:ext cx="914400" cy="914400"/>
          </a:xfrm>
          <a:prstGeom prst="rect">
            <a:avLst/>
          </a:prstGeom>
        </xdr:spPr>
      </xdr:pic>
      <xdr:pic>
        <xdr:nvPicPr>
          <xdr:cNvPr id="5" name="Graphic 4" descr="Single gear with solid fill">
            <a:extLst>
              <a:ext uri="{FF2B5EF4-FFF2-40B4-BE49-F238E27FC236}">
                <a16:creationId xmlns:a16="http://schemas.microsoft.com/office/drawing/2014/main" id="{362D7686-5EF0-B9E7-CCE0-23E8C0D03A3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>
            <a:extLst>
              <a:ext uri="{96DAC541-7B7A-43D3-8B79-37D633B846F1}">
                <asvg:svgBlip xmlns:asvg="http://schemas.microsoft.com/office/drawing/2016/SVG/main" r:embed="rId4"/>
              </a:ext>
            </a:extLst>
          </a:blip>
          <a:stretch>
            <a:fillRect/>
          </a:stretch>
        </xdr:blipFill>
        <xdr:spPr>
          <a:xfrm>
            <a:off x="2055000" y="83325"/>
            <a:ext cx="914400" cy="914400"/>
          </a:xfrm>
          <a:prstGeom prst="rect">
            <a:avLst/>
          </a:prstGeom>
        </xdr:spPr>
      </xdr:pic>
    </xdr:grpSp>
    <xdr:clientData/>
  </xdr:twoCellAnchor>
  <xdr:twoCellAnchor editAs="oneCell">
    <xdr:from>
      <xdr:col>5</xdr:col>
      <xdr:colOff>285750</xdr:colOff>
      <xdr:row>17</xdr:row>
      <xdr:rowOff>99484</xdr:rowOff>
    </xdr:from>
    <xdr:to>
      <xdr:col>5</xdr:col>
      <xdr:colOff>762000</xdr:colOff>
      <xdr:row>21</xdr:row>
      <xdr:rowOff>56305</xdr:rowOff>
    </xdr:to>
    <xdr:pic>
      <xdr:nvPicPr>
        <xdr:cNvPr id="16" name="Graphic 15" descr="Circle with left arrow with solid fill">
          <a:extLst>
            <a:ext uri="{FF2B5EF4-FFF2-40B4-BE49-F238E27FC236}">
              <a16:creationId xmlns:a16="http://schemas.microsoft.com/office/drawing/2014/main" id="{3FD62742-08ED-7B96-9BEC-1B3F2E6B62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 rot="10800000">
          <a:off x="2497667" y="3221567"/>
          <a:ext cx="476250" cy="476250"/>
        </a:xfrm>
        <a:prstGeom prst="rect">
          <a:avLst/>
        </a:prstGeom>
      </xdr:spPr>
    </xdr:pic>
    <xdr:clientData/>
  </xdr:twoCellAnchor>
  <xdr:twoCellAnchor editAs="oneCell">
    <xdr:from>
      <xdr:col>7</xdr:col>
      <xdr:colOff>258233</xdr:colOff>
      <xdr:row>17</xdr:row>
      <xdr:rowOff>99484</xdr:rowOff>
    </xdr:from>
    <xdr:to>
      <xdr:col>7</xdr:col>
      <xdr:colOff>740198</xdr:colOff>
      <xdr:row>21</xdr:row>
      <xdr:rowOff>56305</xdr:rowOff>
    </xdr:to>
    <xdr:pic>
      <xdr:nvPicPr>
        <xdr:cNvPr id="17" name="Graphic 16" descr="Circle with left arrow with solid fill">
          <a:extLst>
            <a:ext uri="{FF2B5EF4-FFF2-40B4-BE49-F238E27FC236}">
              <a16:creationId xmlns:a16="http://schemas.microsoft.com/office/drawing/2014/main" id="{10225D9A-256D-43D6-A51B-7AFBE16FD9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 rot="10800000">
          <a:off x="4745566" y="3221567"/>
          <a:ext cx="476250" cy="476250"/>
        </a:xfrm>
        <a:prstGeom prst="rect">
          <a:avLst/>
        </a:prstGeom>
      </xdr:spPr>
    </xdr:pic>
    <xdr:clientData/>
  </xdr:twoCellAnchor>
  <xdr:twoCellAnchor editAs="oneCell">
    <xdr:from>
      <xdr:col>12</xdr:col>
      <xdr:colOff>82550</xdr:colOff>
      <xdr:row>17</xdr:row>
      <xdr:rowOff>99484</xdr:rowOff>
    </xdr:from>
    <xdr:to>
      <xdr:col>12</xdr:col>
      <xdr:colOff>551180</xdr:colOff>
      <xdr:row>21</xdr:row>
      <xdr:rowOff>56305</xdr:rowOff>
    </xdr:to>
    <xdr:pic>
      <xdr:nvPicPr>
        <xdr:cNvPr id="18" name="Graphic 17" descr="Circle with left arrow with solid fill">
          <a:extLst>
            <a:ext uri="{FF2B5EF4-FFF2-40B4-BE49-F238E27FC236}">
              <a16:creationId xmlns:a16="http://schemas.microsoft.com/office/drawing/2014/main" id="{90FD1FE0-FC3D-4C78-B343-7EA9911BB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 rot="10800000">
          <a:off x="8411633" y="3221567"/>
          <a:ext cx="476250" cy="476250"/>
        </a:xfrm>
        <a:prstGeom prst="rect">
          <a:avLst/>
        </a:prstGeom>
      </xdr:spPr>
    </xdr:pic>
    <xdr:clientData/>
  </xdr:twoCellAnchor>
  <xdr:twoCellAnchor editAs="oneCell">
    <xdr:from>
      <xdr:col>14</xdr:col>
      <xdr:colOff>118534</xdr:colOff>
      <xdr:row>17</xdr:row>
      <xdr:rowOff>99485</xdr:rowOff>
    </xdr:from>
    <xdr:to>
      <xdr:col>14</xdr:col>
      <xdr:colOff>587164</xdr:colOff>
      <xdr:row>21</xdr:row>
      <xdr:rowOff>56306</xdr:rowOff>
    </xdr:to>
    <xdr:pic>
      <xdr:nvPicPr>
        <xdr:cNvPr id="19" name="Graphic 18" descr="Circle with left arrow with solid fill">
          <a:extLst>
            <a:ext uri="{FF2B5EF4-FFF2-40B4-BE49-F238E27FC236}">
              <a16:creationId xmlns:a16="http://schemas.microsoft.com/office/drawing/2014/main" id="{E3ED5E25-423B-4625-9BE1-03C7AFD738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 rot="10800000">
          <a:off x="10437284" y="3221568"/>
          <a:ext cx="476250" cy="476250"/>
        </a:xfrm>
        <a:prstGeom prst="rect">
          <a:avLst/>
        </a:prstGeom>
      </xdr:spPr>
    </xdr:pic>
    <xdr:clientData/>
  </xdr:twoCellAnchor>
  <xdr:twoCellAnchor>
    <xdr:from>
      <xdr:col>4</xdr:col>
      <xdr:colOff>10583</xdr:colOff>
      <xdr:row>95</xdr:row>
      <xdr:rowOff>31750</xdr:rowOff>
    </xdr:from>
    <xdr:to>
      <xdr:col>5</xdr:col>
      <xdr:colOff>772583</xdr:colOff>
      <xdr:row>96</xdr:row>
      <xdr:rowOff>137583</xdr:rowOff>
    </xdr:to>
    <xdr:sp macro="" textlink="">
      <xdr:nvSpPr>
        <xdr:cNvPr id="4" name="Rectangle: Rounded Corners 3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84DCA30-B3C8-3487-1E6B-AC74407556F3}"/>
            </a:ext>
          </a:extLst>
        </xdr:cNvPr>
        <xdr:cNvSpPr/>
      </xdr:nvSpPr>
      <xdr:spPr>
        <a:xfrm>
          <a:off x="1555750" y="14552083"/>
          <a:ext cx="1333500" cy="264583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>
          <a:noFill/>
        </a:ln>
        <a:effectLst>
          <a:innerShdw blurRad="63500" dist="508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indent="0" algn="ctr"/>
          <a:r>
            <a:rPr lang="pt-BR" sz="11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BACK TO TOP</a:t>
          </a:r>
        </a:p>
      </xdr:txBody>
    </xdr:sp>
    <xdr:clientData/>
  </xdr:twoCellAnchor>
  <xdr:twoCellAnchor>
    <xdr:from>
      <xdr:col>4</xdr:col>
      <xdr:colOff>1</xdr:colOff>
      <xdr:row>32</xdr:row>
      <xdr:rowOff>31750</xdr:rowOff>
    </xdr:from>
    <xdr:to>
      <xdr:col>5</xdr:col>
      <xdr:colOff>717177</xdr:colOff>
      <xdr:row>32</xdr:row>
      <xdr:rowOff>235324</xdr:rowOff>
    </xdr:to>
    <xdr:sp macro="" textlink="">
      <xdr:nvSpPr>
        <xdr:cNvPr id="8" name="Rectangle: Rounded Corners 7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B442244B-3D80-6821-CA99-B9146E3A5251}"/>
            </a:ext>
          </a:extLst>
        </xdr:cNvPr>
        <xdr:cNvSpPr/>
      </xdr:nvSpPr>
      <xdr:spPr>
        <a:xfrm>
          <a:off x="1568825" y="5231279"/>
          <a:ext cx="1400734" cy="203574"/>
        </a:xfrm>
        <a:prstGeom prst="roundRect">
          <a:avLst/>
        </a:prstGeom>
        <a:solidFill>
          <a:schemeClr val="tx1">
            <a:lumMod val="65000"/>
            <a:lumOff val="3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pt-BR" sz="1100" kern="1200"/>
            <a:t>SEE PROJECTIONS &gt;&gt;</a:t>
          </a:r>
        </a:p>
      </xdr:txBody>
    </xdr:sp>
    <xdr:clientData/>
  </xdr:twoCellAnchor>
  <xdr:twoCellAnchor>
    <xdr:from>
      <xdr:col>24</xdr:col>
      <xdr:colOff>1153584</xdr:colOff>
      <xdr:row>32</xdr:row>
      <xdr:rowOff>52916</xdr:rowOff>
    </xdr:from>
    <xdr:to>
      <xdr:col>25</xdr:col>
      <xdr:colOff>1206500</xdr:colOff>
      <xdr:row>32</xdr:row>
      <xdr:rowOff>264582</xdr:rowOff>
    </xdr:to>
    <xdr:sp macro="" textlink="">
      <xdr:nvSpPr>
        <xdr:cNvPr id="9" name="Rectangle: Rounded Corners 8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CC79D485-3495-0B32-BA23-CDE4286029B8}"/>
            </a:ext>
          </a:extLst>
        </xdr:cNvPr>
        <xdr:cNvSpPr/>
      </xdr:nvSpPr>
      <xdr:spPr>
        <a:xfrm>
          <a:off x="20817417" y="5185833"/>
          <a:ext cx="1270000" cy="211666"/>
        </a:xfrm>
        <a:prstGeom prst="roundRect">
          <a:avLst/>
        </a:prstGeom>
        <a:solidFill>
          <a:schemeClr val="tx1">
            <a:lumMod val="65000"/>
            <a:lumOff val="35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kern="1200"/>
            <a:t>&lt;&lt; BACK</a:t>
          </a:r>
        </a:p>
      </xdr:txBody>
    </xdr:sp>
    <xdr:clientData/>
  </xdr:twoCellAnchor>
  <xdr:twoCellAnchor>
    <xdr:from>
      <xdr:col>1</xdr:col>
      <xdr:colOff>33618</xdr:colOff>
      <xdr:row>4</xdr:row>
      <xdr:rowOff>0</xdr:rowOff>
    </xdr:from>
    <xdr:to>
      <xdr:col>1</xdr:col>
      <xdr:colOff>448235</xdr:colOff>
      <xdr:row>5</xdr:row>
      <xdr:rowOff>1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11BAFD34-6825-6B5B-45C2-9C768FCEDCF6}"/>
            </a:ext>
          </a:extLst>
        </xdr:cNvPr>
        <xdr:cNvSpPr/>
      </xdr:nvSpPr>
      <xdr:spPr>
        <a:xfrm>
          <a:off x="190500" y="1075765"/>
          <a:ext cx="414617" cy="156883"/>
        </a:xfrm>
        <a:prstGeom prst="rect">
          <a:avLst/>
        </a:prstGeom>
        <a:solidFill>
          <a:srgbClr val="FFFF99"/>
        </a:solidFill>
        <a:ln w="9525">
          <a:solidFill>
            <a:srgbClr val="000000"/>
          </a:solidFill>
          <a:prstDash val="sysDash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 kern="1200"/>
        </a:p>
      </xdr:txBody>
    </xdr:sp>
    <xdr:clientData/>
  </xdr:twoCellAnchor>
  <xdr:twoCellAnchor>
    <xdr:from>
      <xdr:col>1</xdr:col>
      <xdr:colOff>33618</xdr:colOff>
      <xdr:row>5</xdr:row>
      <xdr:rowOff>33618</xdr:rowOff>
    </xdr:from>
    <xdr:to>
      <xdr:col>1</xdr:col>
      <xdr:colOff>448235</xdr:colOff>
      <xdr:row>5</xdr:row>
      <xdr:rowOff>190501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82FA5F4C-0781-A407-DD14-C96D32E597F8}"/>
            </a:ext>
          </a:extLst>
        </xdr:cNvPr>
        <xdr:cNvSpPr/>
      </xdr:nvSpPr>
      <xdr:spPr>
        <a:xfrm>
          <a:off x="190500" y="1266265"/>
          <a:ext cx="414617" cy="156883"/>
        </a:xfrm>
        <a:prstGeom prst="rect">
          <a:avLst/>
        </a:prstGeom>
        <a:solidFill>
          <a:schemeClr val="bg2"/>
        </a:solidFill>
        <a:ln w="9525">
          <a:solidFill>
            <a:srgbClr val="000000"/>
          </a:solidFill>
          <a:prstDash val="solid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 kern="1200"/>
        </a:p>
      </xdr:txBody>
    </xdr:sp>
    <xdr:clientData/>
  </xdr:twoCellAnchor>
  <xdr:twoCellAnchor>
    <xdr:from>
      <xdr:col>21</xdr:col>
      <xdr:colOff>124282</xdr:colOff>
      <xdr:row>12</xdr:row>
      <xdr:rowOff>93812</xdr:rowOff>
    </xdr:from>
    <xdr:to>
      <xdr:col>22</xdr:col>
      <xdr:colOff>1161602</xdr:colOff>
      <xdr:row>14</xdr:row>
      <xdr:rowOff>41013</xdr:rowOff>
    </xdr:to>
    <xdr:sp macro="" textlink="">
      <xdr:nvSpPr>
        <xdr:cNvPr id="10" name="Rectangle: Rounded Corners 9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D8CC0E6A-34A1-8489-5C58-326F335F6A31}"/>
            </a:ext>
          </a:extLst>
        </xdr:cNvPr>
        <xdr:cNvSpPr/>
      </xdr:nvSpPr>
      <xdr:spPr>
        <a:xfrm>
          <a:off x="17448576" y="2715988"/>
          <a:ext cx="2292379" cy="216143"/>
        </a:xfrm>
        <a:prstGeom prst="roundRect">
          <a:avLst/>
        </a:prstGeom>
        <a:solidFill>
          <a:schemeClr val="bg1">
            <a:lumMod val="50000"/>
          </a:schemeClr>
        </a:solidFill>
        <a:ln>
          <a:noFill/>
        </a:ln>
        <a:effectLst>
          <a:innerShdw blurRad="63500" dist="50800" dir="18900000">
            <a:prstClr val="black">
              <a:alpha val="50000"/>
            </a:prstClr>
          </a:innerShdw>
        </a:effectLst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0" tIns="0" rIns="0" bIns="0" rtlCol="0" anchor="ctr"/>
        <a:lstStyle/>
        <a:p>
          <a:pPr algn="ctr"/>
          <a:r>
            <a:rPr lang="pt-BR" sz="1000" kern="1200"/>
            <a:t>REGISTER PORTS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902475</xdr:colOff>
      <xdr:row>0</xdr:row>
      <xdr:rowOff>26175</xdr:rowOff>
    </xdr:from>
    <xdr:to>
      <xdr:col>4</xdr:col>
      <xdr:colOff>1019175</xdr:colOff>
      <xdr:row>3</xdr:row>
      <xdr:rowOff>64275</xdr:rowOff>
    </xdr:to>
    <xdr:grpSp>
      <xdr:nvGrpSpPr>
        <xdr:cNvPr id="6" name="Group 5">
          <a:extLst>
            <a:ext uri="{FF2B5EF4-FFF2-40B4-BE49-F238E27FC236}">
              <a16:creationId xmlns:a16="http://schemas.microsoft.com/office/drawing/2014/main" id="{E648BF80-03E7-F1EA-281F-CE56BC4CBB99}"/>
            </a:ext>
          </a:extLst>
        </xdr:cNvPr>
        <xdr:cNvGrpSpPr/>
      </xdr:nvGrpSpPr>
      <xdr:grpSpPr>
        <a:xfrm>
          <a:off x="3045600" y="26175"/>
          <a:ext cx="1050150" cy="971550"/>
          <a:chOff x="3083700" y="121425"/>
          <a:chExt cx="1050150" cy="914400"/>
        </a:xfrm>
      </xdr:grpSpPr>
      <xdr:pic>
        <xdr:nvPicPr>
          <xdr:cNvPr id="5" name="Graphic 4" descr="Monthly calendar with solid fill">
            <a:extLst>
              <a:ext uri="{FF2B5EF4-FFF2-40B4-BE49-F238E27FC236}">
                <a16:creationId xmlns:a16="http://schemas.microsoft.com/office/drawing/2014/main" id="{90F7A039-9839-5EA6-8505-EBC48D9F7C8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>
            <a:extLst>
              <a:ext uri="{96DAC541-7B7A-43D3-8B79-37D633B846F1}">
                <asvg:svgBlip xmlns:asvg="http://schemas.microsoft.com/office/drawing/2016/SVG/main" r:embed="rId2"/>
              </a:ext>
            </a:extLst>
          </a:blip>
          <a:stretch>
            <a:fillRect/>
          </a:stretch>
        </xdr:blipFill>
        <xdr:spPr>
          <a:xfrm>
            <a:off x="3083700" y="121425"/>
            <a:ext cx="914400" cy="914400"/>
          </a:xfrm>
          <a:prstGeom prst="rect">
            <a:avLst/>
          </a:prstGeom>
        </xdr:spPr>
      </xdr:pic>
      <xdr:pic>
        <xdr:nvPicPr>
          <xdr:cNvPr id="3" name="Graphic 2" descr="Stopwatch 75% with solid fill">
            <a:extLst>
              <a:ext uri="{FF2B5EF4-FFF2-40B4-BE49-F238E27FC236}">
                <a16:creationId xmlns:a16="http://schemas.microsoft.com/office/drawing/2014/main" id="{888F37F1-2B35-49AE-8931-90F63D3831D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>
            <a:extLst>
              <a:ext uri="{96DAC541-7B7A-43D3-8B79-37D633B846F1}">
                <asvg:svgBlip xmlns:asvg="http://schemas.microsoft.com/office/drawing/2016/SVG/main" r:embed="rId4"/>
              </a:ext>
            </a:extLst>
          </a:blip>
          <a:stretch>
            <a:fillRect/>
          </a:stretch>
        </xdr:blipFill>
        <xdr:spPr>
          <a:xfrm>
            <a:off x="3667125" y="266700"/>
            <a:ext cx="466725" cy="466725"/>
          </a:xfrm>
          <a:prstGeom prst="rect">
            <a:avLst/>
          </a:prstGeom>
        </xdr:spPr>
      </xdr:pic>
    </xdr:grpSp>
    <xdr:clientData/>
  </xdr:twoCellAnchor>
  <xdr:twoCellAnchor editAs="oneCell">
    <xdr:from>
      <xdr:col>10</xdr:col>
      <xdr:colOff>352425</xdr:colOff>
      <xdr:row>1</xdr:row>
      <xdr:rowOff>57150</xdr:rowOff>
    </xdr:from>
    <xdr:to>
      <xdr:col>11</xdr:col>
      <xdr:colOff>474345</xdr:colOff>
      <xdr:row>5</xdr:row>
      <xdr:rowOff>17145</xdr:rowOff>
    </xdr:to>
    <xdr:pic>
      <xdr:nvPicPr>
        <xdr:cNvPr id="7" name="Gráfico 6" descr="Frete com preenchimento sólido">
          <a:extLst>
            <a:ext uri="{FF2B5EF4-FFF2-40B4-BE49-F238E27FC236}">
              <a16:creationId xmlns:a16="http://schemas.microsoft.com/office/drawing/2014/main" id="{07E7CEB9-7024-CEB3-B202-33CF1663AC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8181975" y="666750"/>
          <a:ext cx="752475" cy="752475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19049</xdr:colOff>
          <xdr:row>0</xdr:row>
          <xdr:rowOff>0</xdr:rowOff>
        </xdr:from>
        <xdr:to>
          <xdr:col>13</xdr:col>
          <xdr:colOff>2743200</xdr:colOff>
          <xdr:row>7</xdr:row>
          <xdr:rowOff>0</xdr:rowOff>
        </xdr:to>
        <xdr:pic>
          <xdr:nvPicPr>
            <xdr:cNvPr id="4" name="Picture 3">
              <a:extLst>
                <a:ext uri="{FF2B5EF4-FFF2-40B4-BE49-F238E27FC236}">
                  <a16:creationId xmlns:a16="http://schemas.microsoft.com/office/drawing/2014/main" id="{A4001003-F08E-C026-5F34-BE98451CEECA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Settings!$I$26:$L$35" spid="_x0000_s12886"/>
                </a:ext>
              </a:extLst>
            </xdr:cNvPicPr>
          </xdr:nvPicPr>
          <xdr:blipFill>
            <a:blip xmlns:r="http://schemas.openxmlformats.org/officeDocument/2006/relationships" r:embed="rId7"/>
            <a:srcRect/>
            <a:stretch>
              <a:fillRect/>
            </a:stretch>
          </xdr:blipFill>
          <xdr:spPr bwMode="auto">
            <a:xfrm>
              <a:off x="9839324" y="0"/>
              <a:ext cx="2724151" cy="172402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176364</xdr:colOff>
      <xdr:row>7</xdr:row>
      <xdr:rowOff>54718</xdr:rowOff>
    </xdr:from>
    <xdr:to>
      <xdr:col>5</xdr:col>
      <xdr:colOff>829235</xdr:colOff>
      <xdr:row>10</xdr:row>
      <xdr:rowOff>148077</xdr:rowOff>
    </xdr:to>
    <xdr:pic>
      <xdr:nvPicPr>
        <xdr:cNvPr id="2" name="Picture 1" descr="Logo NYK">
          <a:extLst>
            <a:ext uri="{FF2B5EF4-FFF2-40B4-BE49-F238E27FC236}">
              <a16:creationId xmlns:a16="http://schemas.microsoft.com/office/drawing/2014/main" id="{FDF5B4A1-8FED-45E5-9BD0-83E5F485E7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6952" y="1802836"/>
          <a:ext cx="3241430" cy="7657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15</xdr:col>
      <xdr:colOff>210950</xdr:colOff>
      <xdr:row>3</xdr:row>
      <xdr:rowOff>173934</xdr:rowOff>
    </xdr:from>
    <xdr:to>
      <xdr:col>18</xdr:col>
      <xdr:colOff>184275</xdr:colOff>
      <xdr:row>8</xdr:row>
      <xdr:rowOff>192839</xdr:rowOff>
    </xdr:to>
    <xdr:pic>
      <xdr:nvPicPr>
        <xdr:cNvPr id="3" name="Picture 1915">
          <a:extLst>
            <a:ext uri="{FF2B5EF4-FFF2-40B4-BE49-F238E27FC236}">
              <a16:creationId xmlns:a16="http://schemas.microsoft.com/office/drawing/2014/main" id="{B59DBCDE-9B32-4DA5-9319-6512689A4C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652656" y="2202199"/>
          <a:ext cx="2124854" cy="94899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190500</xdr:colOff>
      <xdr:row>13</xdr:row>
      <xdr:rowOff>56029</xdr:rowOff>
    </xdr:from>
    <xdr:to>
      <xdr:col>21</xdr:col>
      <xdr:colOff>571500</xdr:colOff>
      <xdr:row>13</xdr:row>
      <xdr:rowOff>358588</xdr:rowOff>
    </xdr:to>
    <xdr:sp macro="" textlink="">
      <xdr:nvSpPr>
        <xdr:cNvPr id="4" name="Rectangle: Rounded Corners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28E72A-9F96-F974-1A91-B4A0DB81B59C}"/>
            </a:ext>
          </a:extLst>
        </xdr:cNvPr>
        <xdr:cNvSpPr/>
      </xdr:nvSpPr>
      <xdr:spPr>
        <a:xfrm>
          <a:off x="19744765" y="3238500"/>
          <a:ext cx="1176617" cy="302559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900" b="1" kern="1200">
              <a:solidFill>
                <a:sysClr val="windowText" lastClr="000000"/>
              </a:solidFill>
            </a:rPr>
            <a:t>GO</a:t>
          </a:r>
          <a:r>
            <a:rPr lang="pt-BR" sz="900" b="1" kern="1200" baseline="0">
              <a:solidFill>
                <a:sysClr val="windowText" lastClr="000000"/>
              </a:solidFill>
            </a:rPr>
            <a:t> TO SUBTOTALS</a:t>
          </a:r>
          <a:endParaRPr lang="pt-BR" sz="900" b="1" kern="12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20</xdr:col>
      <xdr:colOff>190500</xdr:colOff>
      <xdr:row>999</xdr:row>
      <xdr:rowOff>89647</xdr:rowOff>
    </xdr:from>
    <xdr:to>
      <xdr:col>21</xdr:col>
      <xdr:colOff>571500</xdr:colOff>
      <xdr:row>1001</xdr:row>
      <xdr:rowOff>78441</xdr:rowOff>
    </xdr:to>
    <xdr:sp macro="" textlink="">
      <xdr:nvSpPr>
        <xdr:cNvPr id="5" name="Rectangle: Rounded Corners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5322F92-2E20-42EE-8043-F66E737F9735}"/>
            </a:ext>
          </a:extLst>
        </xdr:cNvPr>
        <xdr:cNvSpPr/>
      </xdr:nvSpPr>
      <xdr:spPr>
        <a:xfrm>
          <a:off x="19744765" y="158484794"/>
          <a:ext cx="1176617" cy="302559"/>
        </a:xfrm>
        <a:prstGeom prst="roundRect">
          <a:avLst/>
        </a:prstGeom>
        <a:solidFill>
          <a:schemeClr val="accent1">
            <a:lumMod val="40000"/>
            <a:lumOff val="6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000" b="1" kern="1200">
              <a:solidFill>
                <a:sysClr val="windowText" lastClr="000000"/>
              </a:solidFill>
            </a:rPr>
            <a:t>BACK</a:t>
          </a:r>
          <a:r>
            <a:rPr lang="pt-BR" sz="1000" b="1" kern="1200" baseline="0">
              <a:solidFill>
                <a:sysClr val="windowText" lastClr="000000"/>
              </a:solidFill>
            </a:rPr>
            <a:t> TO TOP</a:t>
          </a:r>
          <a:endParaRPr lang="pt-BR" sz="1000" b="1" kern="1200">
            <a:solidFill>
              <a:sysClr val="windowText" lastClr="000000"/>
            </a:solidFill>
          </a:endParaRPr>
        </a:p>
      </xdr:txBody>
    </xdr:sp>
    <xdr:clientData/>
  </xdr:twoCellAnchor>
</xdr:wsDr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13</v>
    <v>3</v>
  </rv>
</rvData>
</file>

<file path=xl/richData/rdrichvaluestructure.xml><?xml version="1.0" encoding="utf-8"?>
<rvStructures xmlns="http://schemas.microsoft.com/office/spreadsheetml/2017/richdata" count="1">
  <s t="_error">
    <k n="errorType" t="i"/>
    <k n="subType" t="i"/>
  </s>
</rvStructure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AE7793F-4FB5-4235-90BF-4C3CE9BA21F6}" name="Table1" displayName="Table1" ref="C7:K10" totalsRowShown="0" headerRowDxfId="267" dataDxfId="266" tableBorderDxfId="265">
  <tableColumns count="9">
    <tableColumn id="1" xr3:uid="{E48F8493-7D90-41AE-BEA7-D955E63D7ED7}" name="VESSEL" dataDxfId="264"/>
    <tableColumn id="2" xr3:uid="{6CC08396-2A17-4DC2-BAD5-72868B8406F3}" name="Built:" dataDxfId="263"/>
    <tableColumn id="3" xr3:uid="{69BDDB8D-C3EA-4058-BC0F-70FCCFAD9289}" name="Flag:" dataDxfId="262"/>
    <tableColumn id="4" xr3:uid="{A368DA07-3F23-4F4E-A24C-C92D6967994A}" name="GRT:" dataDxfId="261"/>
    <tableColumn id="5" xr3:uid="{53AACD42-C06D-4F8A-8283-DBF23B105FB9}" name="NET:" dataDxfId="260"/>
    <tableColumn id="6" xr3:uid="{4B7A1004-BFE0-4ACA-A1F2-A11A7CE06450}" name="LOA:" dataDxfId="259"/>
    <tableColumn id="7" xr3:uid="{EC165274-2F35-4D86-9DEC-C47C5045F20F}" name="BEAM:" dataDxfId="258"/>
    <tableColumn id="8" xr3:uid="{01B3956D-F4D7-42BF-B5DB-9F0C280D2EC7}" name="DWT:" dataDxfId="257"/>
    <tableColumn id="9" xr3:uid="{16A2017F-0F91-49A0-8005-3536C8CDEB6D}" name="Draft Summer: " dataDxfId="256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Relationship Id="rId5" Type="http://schemas.openxmlformats.org/officeDocument/2006/relationships/comments" Target="../comments2.xml"/><Relationship Id="rId4" Type="http://schemas.openxmlformats.org/officeDocument/2006/relationships/vmlDrawing" Target="../drawings/vmlDrawing3.v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45C6F-80B1-4C88-8293-BD4886C0E0BB}">
  <sheetPr>
    <tabColor theme="1"/>
  </sheetPr>
  <dimension ref="B5:G27"/>
  <sheetViews>
    <sheetView showGridLines="0" workbookViewId="0"/>
  </sheetViews>
  <sheetFormatPr defaultRowHeight="12.75" x14ac:dyDescent="0.2"/>
  <cols>
    <col min="2" max="2" width="51.28515625" bestFit="1" customWidth="1"/>
    <col min="3" max="3" width="15.85546875" bestFit="1" customWidth="1"/>
    <col min="4" max="6" width="10.42578125" customWidth="1"/>
    <col min="7" max="7" width="1.85546875" customWidth="1"/>
  </cols>
  <sheetData>
    <row r="5" spans="2:7" ht="13.5" thickBot="1" x14ac:dyDescent="0.25"/>
    <row r="6" spans="2:7" x14ac:dyDescent="0.2">
      <c r="B6" s="354" t="s">
        <v>238</v>
      </c>
      <c r="C6" s="355"/>
      <c r="D6" s="355"/>
      <c r="E6" s="355"/>
      <c r="F6" s="355"/>
      <c r="G6" s="356"/>
    </row>
    <row r="7" spans="2:7" x14ac:dyDescent="0.2">
      <c r="B7" s="14"/>
      <c r="G7" s="15"/>
    </row>
    <row r="8" spans="2:7" x14ac:dyDescent="0.2">
      <c r="B8" s="16" t="s">
        <v>234</v>
      </c>
      <c r="C8" s="11" t="s">
        <v>23</v>
      </c>
      <c r="G8" s="15"/>
    </row>
    <row r="9" spans="2:7" x14ac:dyDescent="0.2">
      <c r="B9" s="16" t="s">
        <v>235</v>
      </c>
      <c r="C9" s="9">
        <v>44834.8125</v>
      </c>
      <c r="G9" s="15"/>
    </row>
    <row r="10" spans="2:7" x14ac:dyDescent="0.2">
      <c r="B10" s="17"/>
      <c r="C10" s="1"/>
      <c r="G10" s="15"/>
    </row>
    <row r="11" spans="2:7" x14ac:dyDescent="0.2">
      <c r="B11" s="17" t="s">
        <v>236</v>
      </c>
      <c r="C11" s="12">
        <f>TIME(HOUR(C9),MINUTE(C9),)</f>
        <v>0.8125</v>
      </c>
      <c r="E11" s="8" t="s">
        <v>242</v>
      </c>
      <c r="F11" s="18">
        <f ca="1">OFFSET(Registry!F7,MATCH(C8,Registry!E:E,0)-7,)</f>
        <v>4.1666666666666664E-2</v>
      </c>
      <c r="G11" s="15"/>
    </row>
    <row r="12" spans="2:7" x14ac:dyDescent="0.2">
      <c r="B12" s="17"/>
      <c r="C12" s="1"/>
      <c r="G12" s="15"/>
    </row>
    <row r="13" spans="2:7" x14ac:dyDescent="0.2">
      <c r="B13" s="19" t="s">
        <v>237</v>
      </c>
      <c r="C13" s="18">
        <f ca="1">IF(C11+6/24&gt;1+F11,C11+6/24-1,C11+6/24)</f>
        <v>6.25E-2</v>
      </c>
      <c r="G13" s="15"/>
    </row>
    <row r="14" spans="2:7" x14ac:dyDescent="0.2">
      <c r="B14" s="17"/>
      <c r="C14" s="1"/>
      <c r="E14" s="352" t="s">
        <v>241</v>
      </c>
      <c r="F14" s="353"/>
      <c r="G14" s="15"/>
    </row>
    <row r="15" spans="2:7" x14ac:dyDescent="0.2">
      <c r="B15" s="350" t="s">
        <v>239</v>
      </c>
      <c r="C15" s="349">
        <f ca="1">IFERROR(VLOOKUP(C13,OFFSET(Registry!E7:F10,MATCH(C8,Registry!E:E,0)-1,),1,1),F11)</f>
        <v>4.1666666666666664E-2</v>
      </c>
      <c r="E15" s="13" t="str" cm="1">
        <f t="array" aca="1" ref="E15:F18" ca="1">OFFSET(Registry!E7:F10,MATCH(C8,Registry!E:E,0)-7,)</f>
        <v>VIX</v>
      </c>
      <c r="F15" s="13">
        <f ca="1"/>
        <v>4.1666666666666664E-2</v>
      </c>
      <c r="G15" s="15"/>
    </row>
    <row r="16" spans="2:7" x14ac:dyDescent="0.2">
      <c r="B16" s="351"/>
      <c r="C16" s="349"/>
      <c r="E16" s="13" t="str">
        <f ca="1"/>
        <v>VIX</v>
      </c>
      <c r="F16" s="13">
        <f ca="1"/>
        <v>0.29166666666666669</v>
      </c>
      <c r="G16" s="15"/>
    </row>
    <row r="17" spans="2:7" x14ac:dyDescent="0.2">
      <c r="B17" s="351"/>
      <c r="C17" s="349"/>
      <c r="E17" s="13" t="str">
        <f ca="1"/>
        <v>VIX</v>
      </c>
      <c r="F17" s="13">
        <f ca="1"/>
        <v>0.54166666666666663</v>
      </c>
      <c r="G17" s="15"/>
    </row>
    <row r="18" spans="2:7" x14ac:dyDescent="0.2">
      <c r="B18" s="351"/>
      <c r="C18" s="349"/>
      <c r="E18" s="13" t="str">
        <f ca="1"/>
        <v>VIX</v>
      </c>
      <c r="F18" s="13">
        <f ca="1"/>
        <v>0.79166666666666663</v>
      </c>
      <c r="G18" s="15"/>
    </row>
    <row r="19" spans="2:7" x14ac:dyDescent="0.2">
      <c r="B19" s="17"/>
      <c r="C19" s="1"/>
      <c r="G19" s="15"/>
    </row>
    <row r="20" spans="2:7" x14ac:dyDescent="0.2">
      <c r="B20" s="19" t="s">
        <v>240</v>
      </c>
      <c r="C20" s="20">
        <f ca="1">IF(DATE(YEAR(C9),MONTH(C9),DAY(C9))+C15&lt;C9,DATE(YEAR(C9),MONTH(C9),DAY(C9))+1+C15,DATE(YEAR(C9),MONTH(C9),DAY(C9))+C15)</f>
        <v>44835.041666666664</v>
      </c>
      <c r="D20" s="10"/>
      <c r="G20" s="15"/>
    </row>
    <row r="21" spans="2:7" x14ac:dyDescent="0.2">
      <c r="B21" s="19"/>
      <c r="C21" s="10"/>
      <c r="D21" s="10"/>
      <c r="G21" s="15"/>
    </row>
    <row r="22" spans="2:7" x14ac:dyDescent="0.2">
      <c r="B22" s="25" t="s">
        <v>243</v>
      </c>
      <c r="C22" s="24">
        <f ca="1">IF(DATE(YEAR(C9),MONTH(C9),DAY(C9))+IFERROR(VLOOKUP(IF(TIME(HOUR(C9),MINUTE(C9),)+6/24&gt;1+OFFSET(Registry!$F$7,MATCH(C8,Registry!E:E,0)-7,),TIME(HOUR(C9),MINUTE(C9),)+6/24-1,TIME(HOUR(C9),MINUTE(C9),)+6/24),OFFSET(Registry!$F$7:$F$10,MATCH(C8,Registry!E:E,0)-7,),1,1),OFFSET(Registry!$F$7,MATCH(C8,Registry!E:E,0)-7,))&lt;C9,DATE(YEAR(C9),MONTH(C9),DAY(C9))+1+IFERROR(VLOOKUP(IF(TIME(HOUR(C9),MINUTE(C9),)+6/24&gt;1+OFFSET(Registry!$F$7,MATCH(C8,Registry!E:E,0)-7,),TIME(HOUR(C9),MINUTE(C9),)+6/24-1,TIME(HOUR(C9),MINUTE(C9),)+6/24),OFFSET(Registry!$F$7:$F$10,MATCH(C8,Registry!E:E,0)-7,),1,1),OFFSET(Registry!F7,MATCH(C8,Registry!E:E,0)-7,)),DATE(YEAR(C9),MONTH(C9),DAY(C9))+IFERROR(VLOOKUP(IF(TIME(HOUR(C9),MINUTE(C9),)+6/24&gt;1+OFFSET(Registry!F7,MATCH(C8,Registry!E:E,0)-7,),TIME(HOUR(C9),MINUTE(C9),)+6/24-1,TIME(HOUR(C9),MINUTE(C9),)+6/24),OFFSET(Registry!$F$7:$F$10,MATCH(C8,Registry!E:E,0)-7,),1,1),OFFSET(Registry!$F$7,MATCH(C8,Registry!E:E,0)-7,)))</f>
        <v>44835.041666666664</v>
      </c>
      <c r="D22" s="10"/>
      <c r="G22" s="15"/>
    </row>
    <row r="23" spans="2:7" ht="13.5" thickBot="1" x14ac:dyDescent="0.25">
      <c r="B23" s="21"/>
      <c r="C23" s="22"/>
      <c r="D23" s="22"/>
      <c r="E23" s="22"/>
      <c r="F23" s="22"/>
      <c r="G23" s="23"/>
    </row>
    <row r="27" spans="2:7" x14ac:dyDescent="0.2">
      <c r="E27" s="52"/>
    </row>
  </sheetData>
  <mergeCells count="4">
    <mergeCell ref="C15:C18"/>
    <mergeCell ref="B15:B18"/>
    <mergeCell ref="E14:F14"/>
    <mergeCell ref="B6:G6"/>
  </mergeCells>
  <pageMargins left="0.7" right="0.7" top="0.75" bottom="0.75" header="0.3" footer="0.3"/>
  <pageSetup paperSize="9" orientation="portrait" horizontalDpi="4294967293" verticalDpi="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26D78-1963-4135-9545-564F8D051730}">
  <sheetPr>
    <tabColor theme="9"/>
  </sheetPr>
  <dimension ref="A1:AA537"/>
  <sheetViews>
    <sheetView showGridLines="0" workbookViewId="0">
      <pane ySplit="2" topLeftCell="A3" activePane="bottomLeft" state="frozen"/>
      <selection pane="bottomLeft"/>
    </sheetView>
  </sheetViews>
  <sheetFormatPr defaultRowHeight="12.75" outlineLevelRow="2" x14ac:dyDescent="0.2"/>
  <cols>
    <col min="1" max="1" width="24.7109375" customWidth="1"/>
    <col min="2" max="3" width="22.28515625" customWidth="1"/>
    <col min="4" max="4" width="3.5703125" customWidth="1"/>
    <col min="5" max="5" width="22.28515625" customWidth="1"/>
    <col min="13" max="13" width="19.28515625" customWidth="1"/>
  </cols>
  <sheetData>
    <row r="1" spans="1:27" ht="48" customHeight="1" thickBot="1" x14ac:dyDescent="0.25">
      <c r="A1" s="227" t="s">
        <v>916</v>
      </c>
      <c r="B1" s="183" t="s">
        <v>862</v>
      </c>
      <c r="C1" s="184"/>
      <c r="D1" s="182"/>
      <c r="E1" s="182"/>
      <c r="F1" s="184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26"/>
      <c r="T1" s="26"/>
      <c r="U1" s="26"/>
      <c r="V1" s="26"/>
      <c r="W1" s="26"/>
      <c r="X1" s="26"/>
      <c r="Y1" s="26"/>
      <c r="Z1" s="26"/>
      <c r="AA1" s="26"/>
    </row>
    <row r="2" spans="1:27" ht="8.25" customHeight="1" thickTop="1" x14ac:dyDescent="0.2">
      <c r="A2" s="185"/>
      <c r="B2" s="185"/>
      <c r="C2" s="186"/>
      <c r="D2" s="185"/>
      <c r="E2" s="185"/>
      <c r="F2" s="186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185"/>
      <c r="S2" s="26"/>
      <c r="T2" s="26"/>
      <c r="U2" s="26"/>
      <c r="V2" s="26"/>
      <c r="W2" s="26"/>
      <c r="X2" s="26"/>
      <c r="Y2" s="26"/>
      <c r="Z2" s="26"/>
      <c r="AA2" s="26"/>
    </row>
    <row r="3" spans="1:27" x14ac:dyDescent="0.2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27" x14ac:dyDescent="0.2">
      <c r="A4" s="26"/>
      <c r="B4" s="26"/>
      <c r="C4" s="26"/>
      <c r="D4" s="26"/>
      <c r="E4" s="26"/>
      <c r="F4" s="26"/>
      <c r="G4" s="26"/>
      <c r="H4" s="26"/>
      <c r="I4" s="26"/>
      <c r="J4" s="26"/>
      <c r="K4" s="201" t="s">
        <v>949</v>
      </c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27" ht="18" customHeight="1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27" s="220" customFormat="1" ht="26.25" customHeight="1" x14ac:dyDescent="0.2">
      <c r="A6" s="218" t="s">
        <v>863</v>
      </c>
      <c r="B6" s="221" t="s">
        <v>900</v>
      </c>
      <c r="C6" s="219"/>
      <c r="D6" s="219"/>
      <c r="E6" s="219"/>
      <c r="F6" s="219"/>
      <c r="G6" s="219"/>
      <c r="H6" s="219"/>
      <c r="I6" s="219"/>
      <c r="J6" s="219"/>
      <c r="K6" s="219"/>
      <c r="L6" s="219"/>
      <c r="M6" s="219"/>
      <c r="N6" s="219"/>
      <c r="O6" s="219"/>
      <c r="P6" s="219"/>
      <c r="Q6" s="219"/>
      <c r="R6" s="219"/>
      <c r="S6" s="219"/>
      <c r="T6" s="219"/>
      <c r="U6" s="219"/>
      <c r="V6" s="219"/>
      <c r="W6" s="219"/>
      <c r="X6" s="219"/>
      <c r="Y6" s="219"/>
      <c r="Z6" s="219"/>
    </row>
    <row r="7" spans="1:27" ht="13.5" hidden="1" outlineLevel="1" thickBot="1" x14ac:dyDescent="0.25">
      <c r="A7" s="26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27" ht="18" hidden="1" customHeight="1" outlineLevel="1" thickTop="1" x14ac:dyDescent="0.2">
      <c r="A8" s="202" t="s">
        <v>864</v>
      </c>
      <c r="B8" s="203"/>
      <c r="C8" s="205" t="s">
        <v>856</v>
      </c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7" hidden="1" outlineLevel="2" x14ac:dyDescent="0.2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7" hidden="1" outlineLevel="2" x14ac:dyDescent="0.2">
      <c r="A10" s="38" t="s">
        <v>865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7" ht="18" hidden="1" customHeight="1" outlineLevel="2" x14ac:dyDescent="0.2">
      <c r="A11" s="200" t="s">
        <v>931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7" hidden="1" outlineLevel="2" x14ac:dyDescent="0.2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7" hidden="1" outlineLevel="2" x14ac:dyDescent="0.2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</row>
    <row r="14" spans="1:27" ht="18" hidden="1" customHeight="1" outlineLevel="2" x14ac:dyDescent="0.2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7" hidden="1" outlineLevel="2" x14ac:dyDescent="0.2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7" hidden="1" outlineLevel="2" x14ac:dyDescent="0.2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26" ht="18" hidden="1" customHeight="1" outlineLevel="2" x14ac:dyDescent="0.2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</row>
    <row r="18" spans="1:26" hidden="1" outlineLevel="2" x14ac:dyDescent="0.2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 spans="1:26" hidden="1" outlineLevel="2" x14ac:dyDescent="0.2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</row>
    <row r="20" spans="1:26" ht="18" hidden="1" customHeight="1" outlineLevel="2" x14ac:dyDescent="0.2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spans="1:26" hidden="1" outlineLevel="2" x14ac:dyDescent="0.2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hidden="1" outlineLevel="2" x14ac:dyDescent="0.2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</row>
    <row r="23" spans="1:26" ht="18" hidden="1" customHeight="1" outlineLevel="2" x14ac:dyDescent="0.2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</row>
    <row r="24" spans="1:26" hidden="1" outlineLevel="2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</row>
    <row r="25" spans="1:26" hidden="1" outlineLevel="1" collapsed="1" x14ac:dyDescent="0.2">
      <c r="A25" s="201" t="s">
        <v>867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</row>
    <row r="26" spans="1:26" ht="18" hidden="1" customHeight="1" outlineLevel="1" thickBot="1" x14ac:dyDescent="0.25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</row>
    <row r="27" spans="1:26" ht="18" hidden="1" customHeight="1" outlineLevel="1" thickTop="1" x14ac:dyDescent="0.2">
      <c r="A27" s="202" t="s">
        <v>868</v>
      </c>
      <c r="B27" s="203"/>
      <c r="C27" s="205" t="s">
        <v>857</v>
      </c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</row>
    <row r="28" spans="1:26" hidden="1" outlineLevel="2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</row>
    <row r="29" spans="1:26" hidden="1" outlineLevel="2" x14ac:dyDescent="0.2">
      <c r="A29" s="38" t="s">
        <v>865</v>
      </c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</row>
    <row r="30" spans="1:26" hidden="1" outlineLevel="2" x14ac:dyDescent="0.2">
      <c r="A30" s="200" t="s">
        <v>866</v>
      </c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</row>
    <row r="31" spans="1:26" hidden="1" outlineLevel="2" x14ac:dyDescent="0.2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1:26" hidden="1" outlineLevel="2" x14ac:dyDescent="0.2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1:26" hidden="1" outlineLevel="2" x14ac:dyDescent="0.2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</row>
    <row r="34" spans="1:26" hidden="1" outlineLevel="2" x14ac:dyDescent="0.2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</row>
    <row r="35" spans="1:26" hidden="1" outlineLevel="2" x14ac:dyDescent="0.2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26" hidden="1" outlineLevel="2" x14ac:dyDescent="0.2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26" hidden="1" outlineLevel="2" x14ac:dyDescent="0.2">
      <c r="A37" s="26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26" hidden="1" outlineLevel="2" x14ac:dyDescent="0.2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26" hidden="1" outlineLevel="2" x14ac:dyDescent="0.2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26" hidden="1" outlineLevel="2" x14ac:dyDescent="0.2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26" hidden="1" outlineLevel="2" x14ac:dyDescent="0.2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26" hidden="1" outlineLevel="2" x14ac:dyDescent="0.2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26" hidden="1" outlineLevel="2" x14ac:dyDescent="0.2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26" hidden="1" outlineLevel="2" x14ac:dyDescent="0.2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26" hidden="1" outlineLevel="1" collapsed="1" x14ac:dyDescent="0.2">
      <c r="A45" s="201" t="s">
        <v>867</v>
      </c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26" ht="18" hidden="1" customHeight="1" outlineLevel="1" thickBo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26" ht="18" hidden="1" customHeight="1" outlineLevel="1" thickTop="1" x14ac:dyDescent="0.2">
      <c r="A47" s="202" t="s">
        <v>869</v>
      </c>
      <c r="B47" s="203"/>
      <c r="C47" s="206" t="s">
        <v>858</v>
      </c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26" hidden="1" outlineLevel="2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1:26" ht="18" hidden="1" customHeight="1" outlineLevel="2" x14ac:dyDescent="0.2">
      <c r="A49" s="38" t="s">
        <v>870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1:26" hidden="1" outlineLevel="2" x14ac:dyDescent="0.2">
      <c r="A50" s="38" t="s">
        <v>871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1:26" hidden="1" outlineLevel="2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1:26" hidden="1" outlineLevel="2" x14ac:dyDescent="0.2">
      <c r="A52" s="38" t="s">
        <v>872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1:26" hidden="1" outlineLevel="2" x14ac:dyDescent="0.2">
      <c r="A53" s="38" t="s">
        <v>873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1:26" hidden="1" outlineLevel="2" x14ac:dyDescent="0.2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1:26" hidden="1" outlineLevel="2" x14ac:dyDescent="0.2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1:26" hidden="1" outlineLevel="2" x14ac:dyDescent="0.2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1:26" hidden="1" outlineLevel="2" x14ac:dyDescent="0.2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1:26" hidden="1" outlineLevel="2" x14ac:dyDescent="0.2">
      <c r="A58" s="26"/>
      <c r="B58" s="26"/>
      <c r="C58" s="26"/>
      <c r="D58" s="38" t="s">
        <v>920</v>
      </c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1:26" hidden="1" outlineLevel="2" x14ac:dyDescent="0.2">
      <c r="A59" s="26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1:26" hidden="1" outlineLevel="2" x14ac:dyDescent="0.2">
      <c r="A60" s="26"/>
      <c r="B60" s="26"/>
      <c r="C60" s="26"/>
      <c r="D60" s="38" t="s">
        <v>932</v>
      </c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1:26" hidden="1" outlineLevel="2" x14ac:dyDescent="0.2">
      <c r="A61" s="26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1:26" hidden="1" outlineLevel="2" x14ac:dyDescent="0.2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3" spans="1:26" hidden="1" outlineLevel="2" x14ac:dyDescent="0.2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</row>
    <row r="64" spans="1:26" hidden="1" outlineLevel="2" x14ac:dyDescent="0.2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</row>
    <row r="65" spans="1:26" hidden="1" outlineLevel="2" x14ac:dyDescent="0.2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</row>
    <row r="66" spans="1:26" hidden="1" outlineLevel="2" x14ac:dyDescent="0.2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</row>
    <row r="67" spans="1:26" hidden="1" outlineLevel="2" x14ac:dyDescent="0.2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</row>
    <row r="68" spans="1:26" hidden="1" outlineLevel="2" x14ac:dyDescent="0.2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</row>
    <row r="69" spans="1:26" hidden="1" outlineLevel="2" x14ac:dyDescent="0.2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</row>
    <row r="70" spans="1:26" hidden="1" outlineLevel="2" x14ac:dyDescent="0.2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</row>
    <row r="71" spans="1:26" hidden="1" outlineLevel="2" x14ac:dyDescent="0.2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</row>
    <row r="72" spans="1:26" hidden="1" outlineLevel="1" collapsed="1" x14ac:dyDescent="0.2">
      <c r="A72" s="201" t="s">
        <v>867</v>
      </c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</row>
    <row r="73" spans="1:26" ht="18" hidden="1" customHeight="1" outlineLevel="1" thickBot="1" x14ac:dyDescent="0.25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</row>
    <row r="74" spans="1:26" ht="18" hidden="1" customHeight="1" outlineLevel="1" thickTop="1" x14ac:dyDescent="0.2">
      <c r="A74" s="202" t="s">
        <v>875</v>
      </c>
      <c r="B74" s="203"/>
      <c r="C74" s="204" t="s">
        <v>874</v>
      </c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</row>
    <row r="75" spans="1:26" ht="18.75" hidden="1" customHeight="1" outlineLevel="2" x14ac:dyDescent="0.2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</row>
    <row r="76" spans="1:26" ht="13.5" hidden="1" customHeight="1" outlineLevel="2" x14ac:dyDescent="0.2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</row>
    <row r="77" spans="1:26" hidden="1" outlineLevel="2" x14ac:dyDescent="0.2">
      <c r="A77" s="198" t="s">
        <v>876</v>
      </c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</row>
    <row r="78" spans="1:26" hidden="1" outlineLevel="2" x14ac:dyDescent="0.2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</row>
    <row r="79" spans="1:26" hidden="1" outlineLevel="2" x14ac:dyDescent="0.2">
      <c r="A79" s="198" t="s">
        <v>877</v>
      </c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</row>
    <row r="80" spans="1:26" hidden="1" outlineLevel="2" x14ac:dyDescent="0.2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</row>
    <row r="81" spans="1:26" hidden="1" outlineLevel="2" x14ac:dyDescent="0.2">
      <c r="A81" s="198" t="s">
        <v>878</v>
      </c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</row>
    <row r="82" spans="1:26" hidden="1" outlineLevel="2" x14ac:dyDescent="0.2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</row>
    <row r="83" spans="1:26" hidden="1" outlineLevel="2" x14ac:dyDescent="0.2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</row>
    <row r="84" spans="1:26" hidden="1" outlineLevel="2" x14ac:dyDescent="0.2">
      <c r="A84" s="198" t="s">
        <v>879</v>
      </c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</row>
    <row r="85" spans="1:26" s="216" customFormat="1" hidden="1" outlineLevel="2" x14ac:dyDescent="0.2">
      <c r="A85" s="214" t="s">
        <v>899</v>
      </c>
      <c r="B85" s="215"/>
      <c r="C85" s="215"/>
      <c r="D85" s="215"/>
      <c r="E85" s="215"/>
      <c r="F85" s="215"/>
      <c r="G85" s="215"/>
      <c r="H85" s="215"/>
      <c r="I85" s="215"/>
      <c r="J85" s="215"/>
      <c r="K85" s="215"/>
      <c r="L85" s="215"/>
      <c r="M85" s="215"/>
      <c r="N85" s="215"/>
      <c r="O85" s="215"/>
      <c r="P85" s="215"/>
      <c r="Q85" s="215"/>
      <c r="R85" s="215"/>
      <c r="S85" s="215"/>
      <c r="T85" s="215"/>
      <c r="U85" s="215"/>
      <c r="V85" s="215"/>
      <c r="W85" s="215"/>
      <c r="X85" s="215"/>
      <c r="Y85" s="215"/>
      <c r="Z85" s="215"/>
    </row>
    <row r="86" spans="1:26" hidden="1" outlineLevel="2" x14ac:dyDescent="0.2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</row>
    <row r="87" spans="1:26" hidden="1" outlineLevel="2" x14ac:dyDescent="0.2">
      <c r="A87" s="198" t="s">
        <v>880</v>
      </c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</row>
    <row r="88" spans="1:26" hidden="1" outlineLevel="2" x14ac:dyDescent="0.2">
      <c r="A88" s="207" t="s">
        <v>881</v>
      </c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</row>
    <row r="89" spans="1:26" hidden="1" outlineLevel="2" x14ac:dyDescent="0.2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</row>
    <row r="90" spans="1:26" hidden="1" outlineLevel="2" x14ac:dyDescent="0.2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</row>
    <row r="91" spans="1:26" hidden="1" outlineLevel="2" x14ac:dyDescent="0.2">
      <c r="A91" s="198" t="s">
        <v>882</v>
      </c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</row>
    <row r="92" spans="1:26" hidden="1" outlineLevel="2" x14ac:dyDescent="0.2">
      <c r="A92" s="198" t="s">
        <v>883</v>
      </c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</row>
    <row r="93" spans="1:26" hidden="1" outlineLevel="2" x14ac:dyDescent="0.2">
      <c r="A93" s="198" t="s">
        <v>884</v>
      </c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</row>
    <row r="94" spans="1:26" hidden="1" outlineLevel="2" x14ac:dyDescent="0.2">
      <c r="A94" s="38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</row>
    <row r="95" spans="1:26" hidden="1" outlineLevel="2" x14ac:dyDescent="0.2">
      <c r="A95" s="197" t="s">
        <v>885</v>
      </c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</row>
    <row r="96" spans="1:26" hidden="1" outlineLevel="2" x14ac:dyDescent="0.2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</row>
    <row r="97" spans="1:26" hidden="1" outlineLevel="2" x14ac:dyDescent="0.2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</row>
    <row r="98" spans="1:26" hidden="1" outlineLevel="2" x14ac:dyDescent="0.2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</row>
    <row r="99" spans="1:26" hidden="1" outlineLevel="2" x14ac:dyDescent="0.2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</row>
    <row r="100" spans="1:26" hidden="1" outlineLevel="2" x14ac:dyDescent="0.2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</row>
    <row r="101" spans="1:26" hidden="1" outlineLevel="2" x14ac:dyDescent="0.2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  <c r="Y101" s="26"/>
      <c r="Z101" s="26"/>
    </row>
    <row r="102" spans="1:26" hidden="1" outlineLevel="2" x14ac:dyDescent="0.2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</row>
    <row r="103" spans="1:26" hidden="1" outlineLevel="2" x14ac:dyDescent="0.2">
      <c r="A103" s="26"/>
      <c r="B103" s="26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</row>
    <row r="104" spans="1:26" hidden="1" outlineLevel="2" x14ac:dyDescent="0.2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</row>
    <row r="105" spans="1:26" hidden="1" outlineLevel="2" x14ac:dyDescent="0.2">
      <c r="A105" s="197" t="s">
        <v>959</v>
      </c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</row>
    <row r="106" spans="1:26" hidden="1" outlineLevel="2" x14ac:dyDescent="0.2">
      <c r="A106" s="26"/>
      <c r="B106" s="26"/>
      <c r="C106" s="26"/>
      <c r="D106" s="26"/>
      <c r="E106" s="26"/>
      <c r="F106" s="26"/>
      <c r="G106" s="26"/>
      <c r="H106" s="26"/>
      <c r="I106" s="26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</row>
    <row r="107" spans="1:26" hidden="1" outlineLevel="2" x14ac:dyDescent="0.2">
      <c r="A107" s="26"/>
      <c r="B107" s="26"/>
      <c r="C107" s="26"/>
      <c r="D107" s="26"/>
      <c r="E107" s="26"/>
      <c r="F107" s="26"/>
      <c r="G107" s="26"/>
      <c r="H107" s="26"/>
      <c r="I107" s="26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</row>
    <row r="108" spans="1:26" hidden="1" outlineLevel="2" x14ac:dyDescent="0.2">
      <c r="A108" s="26"/>
      <c r="B108" s="26"/>
      <c r="C108" s="26"/>
      <c r="D108" s="26"/>
      <c r="E108" s="26"/>
      <c r="F108" s="26"/>
      <c r="G108" s="26"/>
      <c r="H108" s="26"/>
      <c r="I108" s="26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</row>
    <row r="109" spans="1:26" hidden="1" outlineLevel="2" x14ac:dyDescent="0.2">
      <c r="A109" s="26"/>
      <c r="B109" s="26"/>
      <c r="C109" s="26"/>
      <c r="D109" s="26"/>
      <c r="E109" s="26"/>
      <c r="F109" s="26"/>
      <c r="G109" s="26"/>
      <c r="H109" s="26"/>
      <c r="I109" s="26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</row>
    <row r="110" spans="1:26" hidden="1" outlineLevel="2" x14ac:dyDescent="0.2">
      <c r="A110" s="26"/>
      <c r="B110" s="26"/>
      <c r="C110" s="26"/>
      <c r="D110" s="26"/>
      <c r="E110" s="26"/>
      <c r="F110" s="26"/>
      <c r="G110" s="26"/>
      <c r="H110" s="26"/>
      <c r="I110" s="26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</row>
    <row r="111" spans="1:26" hidden="1" outlineLevel="2" x14ac:dyDescent="0.2">
      <c r="A111" s="26"/>
      <c r="B111" s="26"/>
      <c r="C111" s="26"/>
      <c r="D111" s="26"/>
      <c r="E111" s="26"/>
      <c r="F111" s="26"/>
      <c r="G111" s="26"/>
      <c r="H111" s="26"/>
      <c r="I111" s="26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</row>
    <row r="112" spans="1:26" hidden="1" outlineLevel="2" x14ac:dyDescent="0.2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</row>
    <row r="113" spans="1:26" hidden="1" outlineLevel="2" x14ac:dyDescent="0.2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</row>
    <row r="114" spans="1:26" hidden="1" outlineLevel="2" x14ac:dyDescent="0.2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</row>
    <row r="115" spans="1:26" hidden="1" outlineLevel="2" x14ac:dyDescent="0.2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</row>
    <row r="116" spans="1:26" hidden="1" outlineLevel="2" x14ac:dyDescent="0.2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</row>
    <row r="117" spans="1:26" hidden="1" outlineLevel="2" x14ac:dyDescent="0.2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</row>
    <row r="118" spans="1:26" hidden="1" outlineLevel="2" x14ac:dyDescent="0.2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</row>
    <row r="119" spans="1:26" hidden="1" outlineLevel="2" x14ac:dyDescent="0.2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</row>
    <row r="120" spans="1:26" hidden="1" outlineLevel="2" x14ac:dyDescent="0.2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</row>
    <row r="121" spans="1:26" hidden="1" outlineLevel="2" x14ac:dyDescent="0.2">
      <c r="A121" s="210" t="s">
        <v>889</v>
      </c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</row>
    <row r="122" spans="1:26" hidden="1" outlineLevel="2" x14ac:dyDescent="0.2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</row>
    <row r="123" spans="1:26" hidden="1" outlineLevel="2" x14ac:dyDescent="0.2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</row>
    <row r="124" spans="1:26" hidden="1" outlineLevel="2" x14ac:dyDescent="0.2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</row>
    <row r="125" spans="1:26" ht="15" hidden="1" outlineLevel="2" x14ac:dyDescent="0.25">
      <c r="A125" s="209" t="s">
        <v>888</v>
      </c>
      <c r="B125" s="49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</row>
    <row r="126" spans="1:26" hidden="1" outlineLevel="2" x14ac:dyDescent="0.2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</row>
    <row r="127" spans="1:26" hidden="1" outlineLevel="2" x14ac:dyDescent="0.2">
      <c r="A127" s="199" t="s">
        <v>886</v>
      </c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</row>
    <row r="128" spans="1:26" hidden="1" outlineLevel="2" x14ac:dyDescent="0.2">
      <c r="A128" s="208" t="s">
        <v>887</v>
      </c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</row>
    <row r="129" spans="1:26" hidden="1" outlineLevel="2" x14ac:dyDescent="0.2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</row>
    <row r="130" spans="1:26" hidden="1" outlineLevel="2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</row>
    <row r="131" spans="1:26" hidden="1" outlineLevel="2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</row>
    <row r="132" spans="1:26" hidden="1" outlineLevel="2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</row>
    <row r="133" spans="1:26" hidden="1" outlineLevel="2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</row>
    <row r="134" spans="1:26" hidden="1" outlineLevel="2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</row>
    <row r="135" spans="1:26" hidden="1" outlineLevel="2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</row>
    <row r="136" spans="1:26" hidden="1" outlineLevel="2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</row>
    <row r="137" spans="1:26" hidden="1" outlineLevel="2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</row>
    <row r="138" spans="1:26" hidden="1" outlineLevel="2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</row>
    <row r="139" spans="1:26" hidden="1" outlineLevel="1" collapsed="1" x14ac:dyDescent="0.2">
      <c r="A139" s="201" t="s">
        <v>867</v>
      </c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</row>
    <row r="140" spans="1:26" ht="18" hidden="1" customHeight="1" outlineLevel="1" thickBot="1" x14ac:dyDescent="0.25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</row>
    <row r="141" spans="1:26" ht="18" hidden="1" customHeight="1" outlineLevel="1" thickTop="1" x14ac:dyDescent="0.2">
      <c r="A141" s="202" t="s">
        <v>890</v>
      </c>
      <c r="B141" s="203"/>
      <c r="C141" s="281" t="s">
        <v>643</v>
      </c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</row>
    <row r="142" spans="1:26" hidden="1" outlineLevel="2" x14ac:dyDescent="0.2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</row>
    <row r="143" spans="1:26" hidden="1" outlineLevel="2" x14ac:dyDescent="0.2">
      <c r="A143" s="211" t="s">
        <v>892</v>
      </c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</row>
    <row r="144" spans="1:26" hidden="1" outlineLevel="2" x14ac:dyDescent="0.2">
      <c r="A144" s="211" t="s">
        <v>891</v>
      </c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</row>
    <row r="145" spans="1:26" hidden="1" outlineLevel="2" x14ac:dyDescent="0.2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</row>
    <row r="146" spans="1:26" hidden="1" outlineLevel="2" x14ac:dyDescent="0.2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</row>
    <row r="147" spans="1:26" hidden="1" outlineLevel="2" x14ac:dyDescent="0.2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</row>
    <row r="148" spans="1:26" hidden="1" outlineLevel="2" x14ac:dyDescent="0.2">
      <c r="A148" s="48" t="s">
        <v>893</v>
      </c>
      <c r="B148" s="49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</row>
    <row r="149" spans="1:26" hidden="1" outlineLevel="2" x14ac:dyDescent="0.2">
      <c r="A149" s="38" t="s">
        <v>894</v>
      </c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</row>
    <row r="150" spans="1:26" hidden="1" outlineLevel="2" x14ac:dyDescent="0.2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</row>
    <row r="151" spans="1:26" hidden="1" outlineLevel="2" x14ac:dyDescent="0.2">
      <c r="A151" s="48" t="s">
        <v>895</v>
      </c>
      <c r="B151" s="49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</row>
    <row r="152" spans="1:26" hidden="1" outlineLevel="2" x14ac:dyDescent="0.2">
      <c r="A152" s="38" t="s">
        <v>896</v>
      </c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</row>
    <row r="153" spans="1:26" hidden="1" outlineLevel="2" x14ac:dyDescent="0.2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</row>
    <row r="154" spans="1:26" hidden="1" outlineLevel="2" x14ac:dyDescent="0.2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</row>
    <row r="155" spans="1:26" hidden="1" outlineLevel="2" x14ac:dyDescent="0.2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</row>
    <row r="156" spans="1:26" hidden="1" outlineLevel="2" x14ac:dyDescent="0.2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</row>
    <row r="157" spans="1:26" hidden="1" outlineLevel="2" x14ac:dyDescent="0.2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</row>
    <row r="158" spans="1:26" hidden="1" outlineLevel="2" x14ac:dyDescent="0.2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</row>
    <row r="159" spans="1:26" hidden="1" outlineLevel="2" x14ac:dyDescent="0.2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</row>
    <row r="160" spans="1:26" hidden="1" outlineLevel="2" x14ac:dyDescent="0.2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</row>
    <row r="161" spans="1:26" hidden="1" outlineLevel="2" x14ac:dyDescent="0.2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</row>
    <row r="162" spans="1:26" hidden="1" outlineLevel="2" x14ac:dyDescent="0.2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</row>
    <row r="163" spans="1:26" hidden="1" outlineLevel="2" x14ac:dyDescent="0.2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</row>
    <row r="164" spans="1:26" hidden="1" outlineLevel="2" x14ac:dyDescent="0.2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  <c r="X164" s="26"/>
      <c r="Y164" s="26"/>
      <c r="Z164" s="26"/>
    </row>
    <row r="165" spans="1:26" hidden="1" outlineLevel="2" x14ac:dyDescent="0.2">
      <c r="A165" s="48" t="s">
        <v>897</v>
      </c>
      <c r="B165" s="49"/>
      <c r="C165" s="26"/>
      <c r="D165" s="26"/>
      <c r="E165" s="26"/>
      <c r="F165" s="26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  <c r="X165" s="26"/>
      <c r="Y165" s="26"/>
      <c r="Z165" s="26"/>
    </row>
    <row r="166" spans="1:26" hidden="1" outlineLevel="2" x14ac:dyDescent="0.2">
      <c r="A166" s="38" t="s">
        <v>898</v>
      </c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26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  <c r="X166" s="26"/>
      <c r="Y166" s="26"/>
      <c r="Z166" s="26"/>
    </row>
    <row r="167" spans="1:26" hidden="1" outlineLevel="2" x14ac:dyDescent="0.2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  <c r="X167" s="26"/>
      <c r="Y167" s="26"/>
      <c r="Z167" s="26"/>
    </row>
    <row r="168" spans="1:26" hidden="1" outlineLevel="2" x14ac:dyDescent="0.2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</row>
    <row r="169" spans="1:26" hidden="1" outlineLevel="2" x14ac:dyDescent="0.2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</row>
    <row r="170" spans="1:26" hidden="1" outlineLevel="2" x14ac:dyDescent="0.2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</row>
    <row r="171" spans="1:26" hidden="1" outlineLevel="2" x14ac:dyDescent="0.2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</row>
    <row r="172" spans="1:26" hidden="1" outlineLevel="2" x14ac:dyDescent="0.2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</row>
    <row r="173" spans="1:26" hidden="1" outlineLevel="2" x14ac:dyDescent="0.2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  <c r="X173" s="26"/>
      <c r="Y173" s="26"/>
      <c r="Z173" s="26"/>
    </row>
    <row r="174" spans="1:26" hidden="1" outlineLevel="2" x14ac:dyDescent="0.2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</row>
    <row r="175" spans="1:26" hidden="1" outlineLevel="2" x14ac:dyDescent="0.2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  <c r="X175" s="26"/>
      <c r="Y175" s="26"/>
      <c r="Z175" s="26"/>
    </row>
    <row r="176" spans="1:26" hidden="1" outlineLevel="2" x14ac:dyDescent="0.2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  <c r="X176" s="26"/>
      <c r="Y176" s="26"/>
      <c r="Z176" s="26"/>
    </row>
    <row r="177" spans="1:26" hidden="1" outlineLevel="2" x14ac:dyDescent="0.2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  <c r="X177" s="26"/>
      <c r="Y177" s="26"/>
      <c r="Z177" s="26"/>
    </row>
    <row r="178" spans="1:26" hidden="1" outlineLevel="2" x14ac:dyDescent="0.2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26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  <c r="X178" s="26"/>
      <c r="Y178" s="26"/>
      <c r="Z178" s="26"/>
    </row>
    <row r="179" spans="1:26" hidden="1" outlineLevel="2" x14ac:dyDescent="0.2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  <c r="X179" s="26"/>
      <c r="Y179" s="26"/>
      <c r="Z179" s="26"/>
    </row>
    <row r="180" spans="1:26" hidden="1" outlineLevel="2" x14ac:dyDescent="0.2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26"/>
      <c r="Y180" s="26"/>
      <c r="Z180" s="26"/>
    </row>
    <row r="181" spans="1:26" hidden="1" outlineLevel="1" collapsed="1" x14ac:dyDescent="0.2">
      <c r="A181" s="201" t="s">
        <v>867</v>
      </c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</row>
    <row r="182" spans="1:26" hidden="1" outlineLevel="1" x14ac:dyDescent="0.2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</row>
    <row r="183" spans="1:26" hidden="1" outlineLevel="1" x14ac:dyDescent="0.2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</row>
    <row r="184" spans="1:26" hidden="1" outlineLevel="1" x14ac:dyDescent="0.2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26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</row>
    <row r="185" spans="1:26" hidden="1" outlineLevel="1" x14ac:dyDescent="0.2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</row>
    <row r="186" spans="1:26" collapsed="1" x14ac:dyDescent="0.2">
      <c r="A186" s="217" t="s">
        <v>867</v>
      </c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</row>
    <row r="187" spans="1:26" x14ac:dyDescent="0.2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26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</row>
    <row r="188" spans="1:26" x14ac:dyDescent="0.2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</row>
    <row r="189" spans="1:26" x14ac:dyDescent="0.2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26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</row>
    <row r="190" spans="1:26" x14ac:dyDescent="0.2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26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</row>
    <row r="191" spans="1:26" x14ac:dyDescent="0.2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26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</row>
    <row r="192" spans="1:26" x14ac:dyDescent="0.2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</row>
    <row r="193" spans="1:26" x14ac:dyDescent="0.2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</row>
    <row r="194" spans="1:26" x14ac:dyDescent="0.2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</row>
    <row r="195" spans="1:26" s="220" customFormat="1" ht="26.25" customHeight="1" x14ac:dyDescent="0.2">
      <c r="A195" s="218" t="s">
        <v>902</v>
      </c>
      <c r="B195" s="221"/>
      <c r="C195" s="219"/>
      <c r="D195" s="219"/>
      <c r="E195" s="219"/>
      <c r="F195" s="219"/>
      <c r="G195" s="219"/>
      <c r="H195" s="219"/>
      <c r="I195" s="219"/>
      <c r="J195" s="219"/>
      <c r="K195" s="219"/>
      <c r="L195" s="219"/>
      <c r="M195" s="219"/>
      <c r="N195" s="219"/>
      <c r="O195" s="219"/>
      <c r="P195" s="219"/>
      <c r="Q195" s="219"/>
      <c r="R195" s="219"/>
      <c r="S195" s="219"/>
      <c r="T195" s="219"/>
      <c r="U195" s="219"/>
      <c r="V195" s="219"/>
      <c r="W195" s="219"/>
      <c r="X195" s="219"/>
      <c r="Y195" s="219"/>
      <c r="Z195" s="219"/>
    </row>
    <row r="196" spans="1:26" ht="13.5" thickBot="1" x14ac:dyDescent="0.25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</row>
    <row r="197" spans="1:26" ht="18" customHeight="1" thickTop="1" x14ac:dyDescent="0.2">
      <c r="A197" s="202" t="s">
        <v>903</v>
      </c>
      <c r="B197" s="203"/>
      <c r="C197" s="222" t="s">
        <v>901</v>
      </c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</row>
    <row r="198" spans="1:26" hidden="1" outlineLevel="1" x14ac:dyDescent="0.2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</row>
    <row r="199" spans="1:26" hidden="1" outlineLevel="1" x14ac:dyDescent="0.2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</row>
    <row r="200" spans="1:26" hidden="1" outlineLevel="1" x14ac:dyDescent="0.2">
      <c r="A200" s="197" t="s">
        <v>904</v>
      </c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</row>
    <row r="201" spans="1:26" hidden="1" outlineLevel="1" x14ac:dyDescent="0.2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</row>
    <row r="202" spans="1:26" hidden="1" outlineLevel="1" x14ac:dyDescent="0.2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</row>
    <row r="203" spans="1:26" hidden="1" outlineLevel="1" x14ac:dyDescent="0.2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</row>
    <row r="204" spans="1:26" hidden="1" outlineLevel="1" x14ac:dyDescent="0.2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</row>
    <row r="205" spans="1:26" hidden="1" outlineLevel="1" x14ac:dyDescent="0.2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</row>
    <row r="206" spans="1:26" hidden="1" outlineLevel="1" x14ac:dyDescent="0.2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</row>
    <row r="207" spans="1:26" hidden="1" outlineLevel="1" x14ac:dyDescent="0.2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</row>
    <row r="208" spans="1:26" hidden="1" outlineLevel="1" x14ac:dyDescent="0.2">
      <c r="A208" s="197" t="s">
        <v>905</v>
      </c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</row>
    <row r="209" spans="1:26" hidden="1" outlineLevel="1" x14ac:dyDescent="0.2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26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</row>
    <row r="210" spans="1:26" hidden="1" outlineLevel="1" x14ac:dyDescent="0.2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</row>
    <row r="211" spans="1:26" hidden="1" outlineLevel="1" x14ac:dyDescent="0.2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</row>
    <row r="212" spans="1:26" hidden="1" outlineLevel="1" x14ac:dyDescent="0.2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</row>
    <row r="213" spans="1:26" hidden="1" outlineLevel="1" x14ac:dyDescent="0.2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</row>
    <row r="214" spans="1:26" hidden="1" outlineLevel="1" x14ac:dyDescent="0.2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</row>
    <row r="215" spans="1:26" hidden="1" outlineLevel="1" x14ac:dyDescent="0.2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</row>
    <row r="216" spans="1:26" hidden="1" outlineLevel="1" x14ac:dyDescent="0.2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</row>
    <row r="217" spans="1:26" hidden="1" outlineLevel="1" x14ac:dyDescent="0.2">
      <c r="A217" s="197" t="s">
        <v>906</v>
      </c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</row>
    <row r="218" spans="1:26" hidden="1" outlineLevel="1" x14ac:dyDescent="0.2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</row>
    <row r="219" spans="1:26" hidden="1" outlineLevel="1" x14ac:dyDescent="0.2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</row>
    <row r="220" spans="1:26" hidden="1" outlineLevel="1" x14ac:dyDescent="0.2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</row>
    <row r="221" spans="1:26" hidden="1" outlineLevel="1" x14ac:dyDescent="0.2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</row>
    <row r="222" spans="1:26" hidden="1" outlineLevel="1" x14ac:dyDescent="0.2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</row>
    <row r="223" spans="1:26" hidden="1" outlineLevel="1" x14ac:dyDescent="0.2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</row>
    <row r="224" spans="1:26" hidden="1" outlineLevel="1" x14ac:dyDescent="0.2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</row>
    <row r="225" spans="1:26" hidden="1" outlineLevel="1" x14ac:dyDescent="0.2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</row>
    <row r="226" spans="1:26" hidden="1" outlineLevel="1" x14ac:dyDescent="0.2">
      <c r="A226" s="223" t="s">
        <v>917</v>
      </c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</row>
    <row r="227" spans="1:26" hidden="1" outlineLevel="1" x14ac:dyDescent="0.2">
      <c r="A227" s="223" t="s">
        <v>907</v>
      </c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</row>
    <row r="228" spans="1:26" hidden="1" outlineLevel="1" x14ac:dyDescent="0.2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</row>
    <row r="229" spans="1:26" hidden="1" outlineLevel="1" x14ac:dyDescent="0.2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</row>
    <row r="230" spans="1:26" hidden="1" outlineLevel="1" x14ac:dyDescent="0.2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</row>
    <row r="231" spans="1:26" collapsed="1" x14ac:dyDescent="0.2">
      <c r="A231" s="201" t="s">
        <v>867</v>
      </c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</row>
    <row r="232" spans="1:26" x14ac:dyDescent="0.2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</row>
    <row r="233" spans="1:26" x14ac:dyDescent="0.2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</row>
    <row r="234" spans="1:26" x14ac:dyDescent="0.2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</row>
    <row r="235" spans="1:26" ht="13.5" thickBot="1" x14ac:dyDescent="0.25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</row>
    <row r="236" spans="1:26" ht="18" customHeight="1" thickTop="1" x14ac:dyDescent="0.2">
      <c r="A236" s="202" t="s">
        <v>908</v>
      </c>
      <c r="B236" s="203"/>
      <c r="C236" s="222" t="s">
        <v>909</v>
      </c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</row>
    <row r="237" spans="1:26" hidden="1" outlineLevel="1" x14ac:dyDescent="0.2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</row>
    <row r="238" spans="1:26" hidden="1" outlineLevel="1" x14ac:dyDescent="0.2">
      <c r="A238" s="224" t="s">
        <v>910</v>
      </c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</row>
    <row r="239" spans="1:26" hidden="1" outlineLevel="1" x14ac:dyDescent="0.2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</row>
    <row r="240" spans="1:26" hidden="1" outlineLevel="1" x14ac:dyDescent="0.2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</row>
    <row r="241" spans="1:26" collapsed="1" x14ac:dyDescent="0.2">
      <c r="A241" s="201" t="s">
        <v>867</v>
      </c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</row>
    <row r="242" spans="1:26" x14ac:dyDescent="0.2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</row>
    <row r="243" spans="1:26" x14ac:dyDescent="0.2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</row>
    <row r="244" spans="1:26" x14ac:dyDescent="0.2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</row>
    <row r="245" spans="1:26" ht="13.5" thickBot="1" x14ac:dyDescent="0.25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</row>
    <row r="246" spans="1:26" ht="18" customHeight="1" thickTop="1" x14ac:dyDescent="0.2">
      <c r="A246" s="202" t="s">
        <v>912</v>
      </c>
      <c r="B246" s="203"/>
      <c r="C246" s="225" t="s">
        <v>911</v>
      </c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</row>
    <row r="247" spans="1:26" hidden="1" outlineLevel="1" x14ac:dyDescent="0.2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</row>
    <row r="248" spans="1:26" hidden="1" outlineLevel="1" x14ac:dyDescent="0.2">
      <c r="A248" s="38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</row>
    <row r="249" spans="1:26" hidden="1" outlineLevel="1" x14ac:dyDescent="0.2">
      <c r="A249" s="199" t="s">
        <v>913</v>
      </c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</row>
    <row r="250" spans="1:26" hidden="1" outlineLevel="1" x14ac:dyDescent="0.2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</row>
    <row r="251" spans="1:26" hidden="1" outlineLevel="1" x14ac:dyDescent="0.2">
      <c r="A251" s="226" t="s">
        <v>914</v>
      </c>
      <c r="B251" s="78"/>
      <c r="C251" s="78" t="s">
        <v>915</v>
      </c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</row>
    <row r="252" spans="1:26" hidden="1" outlineLevel="1" x14ac:dyDescent="0.2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</row>
    <row r="253" spans="1:26" hidden="1" outlineLevel="1" x14ac:dyDescent="0.2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</row>
    <row r="254" spans="1:26" hidden="1" outlineLevel="1" x14ac:dyDescent="0.2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</row>
    <row r="255" spans="1:26" hidden="1" outlineLevel="1" x14ac:dyDescent="0.2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</row>
    <row r="256" spans="1:26" hidden="1" outlineLevel="1" x14ac:dyDescent="0.2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</row>
    <row r="257" spans="1:26" hidden="1" outlineLevel="1" x14ac:dyDescent="0.2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</row>
    <row r="258" spans="1:26" hidden="1" outlineLevel="1" x14ac:dyDescent="0.2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</row>
    <row r="259" spans="1:26" hidden="1" outlineLevel="1" x14ac:dyDescent="0.2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</row>
    <row r="260" spans="1:26" hidden="1" outlineLevel="1" x14ac:dyDescent="0.2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</row>
    <row r="261" spans="1:26" hidden="1" outlineLevel="1" x14ac:dyDescent="0.2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</row>
    <row r="262" spans="1:26" hidden="1" outlineLevel="1" x14ac:dyDescent="0.2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</row>
    <row r="263" spans="1:26" hidden="1" outlineLevel="1" x14ac:dyDescent="0.2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</row>
    <row r="264" spans="1:26" hidden="1" outlineLevel="1" x14ac:dyDescent="0.2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</row>
    <row r="265" spans="1:26" hidden="1" outlineLevel="1" x14ac:dyDescent="0.2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</row>
    <row r="266" spans="1:26" hidden="1" outlineLevel="1" x14ac:dyDescent="0.2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</row>
    <row r="267" spans="1:26" hidden="1" outlineLevel="1" x14ac:dyDescent="0.2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</row>
    <row r="268" spans="1:26" collapsed="1" x14ac:dyDescent="0.2">
      <c r="A268" s="201" t="s">
        <v>867</v>
      </c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</row>
    <row r="269" spans="1:26" x14ac:dyDescent="0.2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</row>
    <row r="270" spans="1:26" x14ac:dyDescent="0.2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</row>
    <row r="271" spans="1:26" x14ac:dyDescent="0.2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</row>
    <row r="272" spans="1:26" x14ac:dyDescent="0.2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</row>
    <row r="273" spans="1:26" x14ac:dyDescent="0.2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</row>
    <row r="274" spans="1:26" x14ac:dyDescent="0.2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</row>
    <row r="275" spans="1:26" ht="13.5" thickBot="1" x14ac:dyDescent="0.25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</row>
    <row r="276" spans="1:26" ht="18" customHeight="1" thickTop="1" x14ac:dyDescent="0.2">
      <c r="A276" s="202" t="s">
        <v>930</v>
      </c>
      <c r="B276" s="203"/>
      <c r="C276" s="253" t="s">
        <v>921</v>
      </c>
      <c r="D276" s="26"/>
      <c r="E276" s="252" t="s">
        <v>922</v>
      </c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</row>
    <row r="277" spans="1:26" hidden="1" outlineLevel="1" x14ac:dyDescent="0.2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</row>
    <row r="278" spans="1:26" hidden="1" outlineLevel="1" x14ac:dyDescent="0.2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</row>
    <row r="279" spans="1:26" hidden="1" outlineLevel="1" x14ac:dyDescent="0.2">
      <c r="A279" s="251" t="s">
        <v>926</v>
      </c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</row>
    <row r="280" spans="1:26" hidden="1" outlineLevel="1" x14ac:dyDescent="0.2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</row>
    <row r="281" spans="1:26" hidden="1" outlineLevel="1" x14ac:dyDescent="0.2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</row>
    <row r="282" spans="1:26" hidden="1" outlineLevel="1" x14ac:dyDescent="0.2">
      <c r="A282" s="38" t="s">
        <v>923</v>
      </c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</row>
    <row r="283" spans="1:26" hidden="1" outlineLevel="1" x14ac:dyDescent="0.2">
      <c r="A283" s="38" t="s">
        <v>927</v>
      </c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</row>
    <row r="284" spans="1:26" hidden="1" outlineLevel="1" x14ac:dyDescent="0.2">
      <c r="A284" s="26" t="s">
        <v>924</v>
      </c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</row>
    <row r="285" spans="1:26" hidden="1" outlineLevel="1" x14ac:dyDescent="0.2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</row>
    <row r="286" spans="1:26" hidden="1" outlineLevel="1" x14ac:dyDescent="0.2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</row>
    <row r="287" spans="1:26" hidden="1" outlineLevel="1" x14ac:dyDescent="0.2">
      <c r="A287" s="26" t="s">
        <v>925</v>
      </c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</row>
    <row r="288" spans="1:26" hidden="1" outlineLevel="1" x14ac:dyDescent="0.2">
      <c r="A288" s="38" t="s">
        <v>964</v>
      </c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</row>
    <row r="289" spans="1:26" hidden="1" outlineLevel="1" x14ac:dyDescent="0.2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</row>
    <row r="290" spans="1:26" hidden="1" outlineLevel="1" x14ac:dyDescent="0.2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</row>
    <row r="291" spans="1:26" hidden="1" outlineLevel="1" x14ac:dyDescent="0.2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</row>
    <row r="292" spans="1:26" hidden="1" outlineLevel="1" x14ac:dyDescent="0.2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</row>
    <row r="293" spans="1:26" hidden="1" outlineLevel="1" x14ac:dyDescent="0.2">
      <c r="A293" s="26"/>
      <c r="B293" s="26"/>
      <c r="C293" s="26"/>
      <c r="D293" s="26"/>
      <c r="E293" s="38" t="s">
        <v>928</v>
      </c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</row>
    <row r="294" spans="1:26" hidden="1" outlineLevel="1" x14ac:dyDescent="0.2">
      <c r="A294" s="26"/>
      <c r="B294" s="26"/>
      <c r="C294" s="26"/>
      <c r="D294" s="26"/>
      <c r="E294" s="38" t="s">
        <v>965</v>
      </c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</row>
    <row r="295" spans="1:26" hidden="1" outlineLevel="1" x14ac:dyDescent="0.2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</row>
    <row r="296" spans="1:26" hidden="1" outlineLevel="1" x14ac:dyDescent="0.2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</row>
    <row r="297" spans="1:26" hidden="1" outlineLevel="1" x14ac:dyDescent="0.2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</row>
    <row r="298" spans="1:26" hidden="1" outlineLevel="1" x14ac:dyDescent="0.2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</row>
    <row r="299" spans="1:26" hidden="1" outlineLevel="1" x14ac:dyDescent="0.2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</row>
    <row r="300" spans="1:26" hidden="1" outlineLevel="1" x14ac:dyDescent="0.2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</row>
    <row r="301" spans="1:26" hidden="1" outlineLevel="1" x14ac:dyDescent="0.2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</row>
    <row r="302" spans="1:26" hidden="1" outlineLevel="1" x14ac:dyDescent="0.2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</row>
    <row r="303" spans="1:26" hidden="1" outlineLevel="1" x14ac:dyDescent="0.2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</row>
    <row r="304" spans="1:26" hidden="1" outlineLevel="1" x14ac:dyDescent="0.2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</row>
    <row r="305" spans="1:26" hidden="1" outlineLevel="1" x14ac:dyDescent="0.2">
      <c r="A305" s="26"/>
      <c r="B305" s="26"/>
      <c r="C305" s="26"/>
      <c r="D305" s="26"/>
      <c r="E305" s="26"/>
      <c r="F305" s="26"/>
      <c r="G305" s="26"/>
      <c r="H305" s="38" t="s">
        <v>928</v>
      </c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</row>
    <row r="306" spans="1:26" hidden="1" outlineLevel="1" x14ac:dyDescent="0.2">
      <c r="A306" s="26"/>
      <c r="B306" s="26"/>
      <c r="C306" s="26"/>
      <c r="D306" s="26"/>
      <c r="E306" s="26"/>
      <c r="F306" s="26"/>
      <c r="G306" s="26"/>
      <c r="H306" s="38" t="s">
        <v>929</v>
      </c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</row>
    <row r="307" spans="1:26" hidden="1" outlineLevel="1" x14ac:dyDescent="0.2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</row>
    <row r="308" spans="1:26" hidden="1" outlineLevel="1" x14ac:dyDescent="0.2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</row>
    <row r="309" spans="1:26" hidden="1" outlineLevel="1" x14ac:dyDescent="0.2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</row>
    <row r="310" spans="1:26" hidden="1" outlineLevel="1" x14ac:dyDescent="0.2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</row>
    <row r="311" spans="1:26" hidden="1" outlineLevel="1" x14ac:dyDescent="0.2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</row>
    <row r="312" spans="1:26" hidden="1" outlineLevel="1" x14ac:dyDescent="0.2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</row>
    <row r="313" spans="1:26" hidden="1" outlineLevel="1" x14ac:dyDescent="0.2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</row>
    <row r="314" spans="1:26" hidden="1" outlineLevel="1" x14ac:dyDescent="0.2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</row>
    <row r="315" spans="1:26" hidden="1" outlineLevel="1" x14ac:dyDescent="0.2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</row>
    <row r="316" spans="1:26" hidden="1" outlineLevel="1" x14ac:dyDescent="0.2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</row>
    <row r="317" spans="1:26" hidden="1" outlineLevel="1" x14ac:dyDescent="0.2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</row>
    <row r="318" spans="1:26" hidden="1" outlineLevel="1" x14ac:dyDescent="0.2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</row>
    <row r="319" spans="1:26" hidden="1" outlineLevel="1" x14ac:dyDescent="0.2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</row>
    <row r="320" spans="1:26" hidden="1" outlineLevel="1" x14ac:dyDescent="0.2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</row>
    <row r="321" spans="1:26" hidden="1" outlineLevel="1" x14ac:dyDescent="0.2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</row>
    <row r="322" spans="1:26" hidden="1" outlineLevel="1" x14ac:dyDescent="0.2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</row>
    <row r="323" spans="1:26" hidden="1" outlineLevel="1" x14ac:dyDescent="0.2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</row>
    <row r="324" spans="1:26" collapsed="1" x14ac:dyDescent="0.2">
      <c r="A324" s="201" t="s">
        <v>867</v>
      </c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</row>
    <row r="325" spans="1:26" x14ac:dyDescent="0.2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</row>
    <row r="326" spans="1:26" x14ac:dyDescent="0.2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</row>
    <row r="327" spans="1:26" x14ac:dyDescent="0.2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</row>
    <row r="328" spans="1:26" x14ac:dyDescent="0.2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</row>
    <row r="329" spans="1:26" x14ac:dyDescent="0.2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</row>
    <row r="330" spans="1:26" x14ac:dyDescent="0.2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</row>
    <row r="331" spans="1:26" x14ac:dyDescent="0.2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</row>
    <row r="332" spans="1:26" x14ac:dyDescent="0.2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</row>
    <row r="333" spans="1:26" x14ac:dyDescent="0.2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</row>
    <row r="334" spans="1:26" x14ac:dyDescent="0.2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</row>
    <row r="335" spans="1:26" x14ac:dyDescent="0.2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</row>
    <row r="336" spans="1:26" x14ac:dyDescent="0.2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</row>
    <row r="337" spans="1:26" x14ac:dyDescent="0.2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</row>
    <row r="338" spans="1:26" x14ac:dyDescent="0.2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</row>
    <row r="339" spans="1:26" x14ac:dyDescent="0.2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</row>
    <row r="340" spans="1:26" x14ac:dyDescent="0.2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</row>
    <row r="341" spans="1:26" x14ac:dyDescent="0.2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</row>
    <row r="342" spans="1:26" x14ac:dyDescent="0.2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</row>
    <row r="343" spans="1:26" x14ac:dyDescent="0.2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</row>
    <row r="344" spans="1:26" x14ac:dyDescent="0.2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</row>
    <row r="345" spans="1:26" x14ac:dyDescent="0.2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</row>
    <row r="346" spans="1:26" x14ac:dyDescent="0.2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</row>
    <row r="347" spans="1:26" x14ac:dyDescent="0.2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</row>
    <row r="348" spans="1:26" x14ac:dyDescent="0.2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</row>
    <row r="349" spans="1:26" x14ac:dyDescent="0.2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</row>
    <row r="350" spans="1:26" x14ac:dyDescent="0.2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</row>
    <row r="351" spans="1:26" x14ac:dyDescent="0.2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</row>
    <row r="352" spans="1:26" x14ac:dyDescent="0.2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</row>
    <row r="353" spans="1:26" x14ac:dyDescent="0.2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</row>
    <row r="354" spans="1:26" x14ac:dyDescent="0.2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</row>
    <row r="355" spans="1:26" x14ac:dyDescent="0.2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</row>
    <row r="356" spans="1:26" x14ac:dyDescent="0.2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</row>
    <row r="357" spans="1:26" x14ac:dyDescent="0.2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</row>
    <row r="358" spans="1:26" x14ac:dyDescent="0.2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</row>
    <row r="359" spans="1:26" x14ac:dyDescent="0.2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</row>
    <row r="360" spans="1:26" x14ac:dyDescent="0.2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</row>
    <row r="361" spans="1:26" x14ac:dyDescent="0.2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</row>
    <row r="362" spans="1:26" x14ac:dyDescent="0.2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</row>
    <row r="363" spans="1:26" x14ac:dyDescent="0.2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</row>
    <row r="364" spans="1:26" x14ac:dyDescent="0.2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</row>
    <row r="365" spans="1:26" x14ac:dyDescent="0.2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</row>
    <row r="366" spans="1:26" x14ac:dyDescent="0.2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</row>
    <row r="367" spans="1:26" x14ac:dyDescent="0.2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</row>
    <row r="368" spans="1:26" x14ac:dyDescent="0.2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</row>
    <row r="369" spans="1:26" x14ac:dyDescent="0.2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</row>
    <row r="370" spans="1:26" x14ac:dyDescent="0.2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</row>
    <row r="371" spans="1:26" x14ac:dyDescent="0.2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</row>
    <row r="372" spans="1:26" x14ac:dyDescent="0.2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</row>
    <row r="373" spans="1:26" x14ac:dyDescent="0.2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</row>
    <row r="374" spans="1:26" x14ac:dyDescent="0.2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</row>
    <row r="375" spans="1:26" x14ac:dyDescent="0.2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</row>
    <row r="376" spans="1:26" x14ac:dyDescent="0.2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</row>
    <row r="377" spans="1:26" x14ac:dyDescent="0.2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</row>
    <row r="378" spans="1:26" x14ac:dyDescent="0.2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</row>
    <row r="379" spans="1:26" x14ac:dyDescent="0.2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</row>
    <row r="380" spans="1:26" x14ac:dyDescent="0.2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</row>
    <row r="381" spans="1:26" x14ac:dyDescent="0.2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</row>
    <row r="382" spans="1:26" x14ac:dyDescent="0.2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</row>
    <row r="383" spans="1:26" x14ac:dyDescent="0.2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</row>
    <row r="384" spans="1:26" x14ac:dyDescent="0.2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</row>
    <row r="385" spans="1:26" x14ac:dyDescent="0.2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</row>
    <row r="386" spans="1:26" x14ac:dyDescent="0.2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</row>
    <row r="387" spans="1:26" x14ac:dyDescent="0.2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</row>
    <row r="388" spans="1:26" x14ac:dyDescent="0.2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</row>
    <row r="389" spans="1:26" x14ac:dyDescent="0.2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</row>
    <row r="390" spans="1:26" x14ac:dyDescent="0.2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</row>
    <row r="391" spans="1:26" x14ac:dyDescent="0.2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</row>
    <row r="392" spans="1:26" x14ac:dyDescent="0.2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</row>
    <row r="393" spans="1:26" x14ac:dyDescent="0.2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</row>
    <row r="394" spans="1:26" x14ac:dyDescent="0.2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</row>
    <row r="395" spans="1:26" x14ac:dyDescent="0.2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</row>
    <row r="396" spans="1:26" x14ac:dyDescent="0.2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</row>
    <row r="397" spans="1:26" x14ac:dyDescent="0.2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</row>
    <row r="398" spans="1:26" x14ac:dyDescent="0.2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</row>
    <row r="399" spans="1:26" x14ac:dyDescent="0.2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</row>
    <row r="400" spans="1:26" x14ac:dyDescent="0.2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</row>
    <row r="401" spans="1:26" x14ac:dyDescent="0.2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</row>
    <row r="402" spans="1:26" x14ac:dyDescent="0.2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</row>
    <row r="403" spans="1:26" x14ac:dyDescent="0.2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</row>
    <row r="404" spans="1:26" x14ac:dyDescent="0.2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</row>
    <row r="405" spans="1:26" x14ac:dyDescent="0.2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</row>
    <row r="406" spans="1:26" x14ac:dyDescent="0.2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</row>
    <row r="407" spans="1:26" x14ac:dyDescent="0.2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</row>
    <row r="408" spans="1:26" x14ac:dyDescent="0.2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</row>
    <row r="409" spans="1:26" x14ac:dyDescent="0.2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</row>
    <row r="410" spans="1:26" x14ac:dyDescent="0.2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</row>
    <row r="411" spans="1:26" x14ac:dyDescent="0.2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</row>
    <row r="412" spans="1:26" x14ac:dyDescent="0.2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</row>
    <row r="413" spans="1:26" x14ac:dyDescent="0.2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</row>
    <row r="414" spans="1:26" x14ac:dyDescent="0.2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</row>
    <row r="415" spans="1:26" x14ac:dyDescent="0.2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</row>
    <row r="416" spans="1:26" x14ac:dyDescent="0.2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</row>
    <row r="417" spans="1:26" x14ac:dyDescent="0.2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</row>
    <row r="418" spans="1:26" x14ac:dyDescent="0.2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</row>
    <row r="419" spans="1:26" x14ac:dyDescent="0.2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</row>
    <row r="420" spans="1:26" x14ac:dyDescent="0.2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</row>
    <row r="421" spans="1:26" x14ac:dyDescent="0.2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</row>
    <row r="422" spans="1:26" x14ac:dyDescent="0.2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</row>
    <row r="423" spans="1:26" x14ac:dyDescent="0.2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</row>
    <row r="424" spans="1:26" x14ac:dyDescent="0.2">
      <c r="A424" s="26"/>
      <c r="B424" s="26"/>
      <c r="C424" s="26"/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26"/>
      <c r="S424" s="26"/>
      <c r="T424" s="26"/>
      <c r="U424" s="26"/>
      <c r="V424" s="26"/>
      <c r="W424" s="26"/>
      <c r="X424" s="26"/>
      <c r="Y424" s="26"/>
      <c r="Z424" s="26"/>
    </row>
    <row r="425" spans="1:26" x14ac:dyDescent="0.2">
      <c r="A425" s="26"/>
      <c r="B425" s="26"/>
      <c r="C425" s="26"/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26"/>
      <c r="S425" s="26"/>
      <c r="T425" s="26"/>
      <c r="U425" s="26"/>
      <c r="V425" s="26"/>
      <c r="W425" s="26"/>
      <c r="X425" s="26"/>
      <c r="Y425" s="26"/>
      <c r="Z425" s="26"/>
    </row>
    <row r="426" spans="1:26" x14ac:dyDescent="0.2">
      <c r="A426" s="26"/>
      <c r="B426" s="26"/>
      <c r="C426" s="26"/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26"/>
      <c r="S426" s="26"/>
      <c r="T426" s="26"/>
      <c r="U426" s="26"/>
      <c r="V426" s="26"/>
      <c r="W426" s="26"/>
      <c r="X426" s="26"/>
      <c r="Y426" s="26"/>
      <c r="Z426" s="26"/>
    </row>
    <row r="427" spans="1:26" x14ac:dyDescent="0.2">
      <c r="A427" s="26"/>
      <c r="B427" s="26"/>
      <c r="C427" s="26"/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26"/>
      <c r="S427" s="26"/>
      <c r="T427" s="26"/>
      <c r="U427" s="26"/>
      <c r="V427" s="26"/>
      <c r="W427" s="26"/>
      <c r="X427" s="26"/>
      <c r="Y427" s="26"/>
      <c r="Z427" s="26"/>
    </row>
    <row r="428" spans="1:26" x14ac:dyDescent="0.2">
      <c r="A428" s="26"/>
      <c r="B428" s="26"/>
      <c r="C428" s="26"/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26"/>
      <c r="S428" s="26"/>
      <c r="T428" s="26"/>
      <c r="U428" s="26"/>
      <c r="V428" s="26"/>
      <c r="W428" s="26"/>
      <c r="X428" s="26"/>
      <c r="Y428" s="26"/>
      <c r="Z428" s="26"/>
    </row>
    <row r="429" spans="1:26" x14ac:dyDescent="0.2">
      <c r="A429" s="26"/>
      <c r="B429" s="26"/>
      <c r="C429" s="26"/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26"/>
      <c r="S429" s="26"/>
      <c r="T429" s="26"/>
      <c r="U429" s="26"/>
      <c r="V429" s="26"/>
      <c r="W429" s="26"/>
      <c r="X429" s="26"/>
      <c r="Y429" s="26"/>
      <c r="Z429" s="26"/>
    </row>
    <row r="430" spans="1:26" x14ac:dyDescent="0.2">
      <c r="A430" s="26"/>
      <c r="B430" s="26"/>
      <c r="C430" s="26"/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26"/>
      <c r="S430" s="26"/>
      <c r="T430" s="26"/>
      <c r="U430" s="26"/>
      <c r="V430" s="26"/>
      <c r="W430" s="26"/>
      <c r="X430" s="26"/>
      <c r="Y430" s="26"/>
      <c r="Z430" s="26"/>
    </row>
    <row r="431" spans="1:26" x14ac:dyDescent="0.2">
      <c r="A431" s="26"/>
      <c r="B431" s="26"/>
      <c r="C431" s="26"/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26"/>
      <c r="S431" s="26"/>
      <c r="T431" s="26"/>
      <c r="U431" s="26"/>
      <c r="V431" s="26"/>
      <c r="W431" s="26"/>
      <c r="X431" s="26"/>
      <c r="Y431" s="26"/>
      <c r="Z431" s="26"/>
    </row>
    <row r="432" spans="1:26" x14ac:dyDescent="0.2">
      <c r="A432" s="26"/>
      <c r="B432" s="26"/>
      <c r="C432" s="26"/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26"/>
      <c r="S432" s="26"/>
      <c r="T432" s="26"/>
      <c r="U432" s="26"/>
      <c r="V432" s="26"/>
      <c r="W432" s="26"/>
      <c r="X432" s="26"/>
      <c r="Y432" s="26"/>
      <c r="Z432" s="26"/>
    </row>
    <row r="433" spans="1:26" x14ac:dyDescent="0.2">
      <c r="A433" s="26"/>
      <c r="B433" s="26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  <c r="V433" s="26"/>
      <c r="W433" s="26"/>
      <c r="X433" s="26"/>
      <c r="Y433" s="26"/>
      <c r="Z433" s="26"/>
    </row>
    <row r="434" spans="1:26" x14ac:dyDescent="0.2">
      <c r="A434" s="26"/>
      <c r="B434" s="26"/>
      <c r="C434" s="26"/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26"/>
      <c r="S434" s="26"/>
      <c r="T434" s="26"/>
      <c r="U434" s="26"/>
      <c r="V434" s="26"/>
      <c r="W434" s="26"/>
      <c r="X434" s="26"/>
      <c r="Y434" s="26"/>
      <c r="Z434" s="26"/>
    </row>
    <row r="435" spans="1:26" x14ac:dyDescent="0.2">
      <c r="A435" s="26"/>
      <c r="B435" s="26"/>
      <c r="C435" s="26"/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26"/>
      <c r="S435" s="26"/>
      <c r="T435" s="26"/>
      <c r="U435" s="26"/>
      <c r="V435" s="26"/>
      <c r="W435" s="26"/>
      <c r="X435" s="26"/>
      <c r="Y435" s="26"/>
      <c r="Z435" s="26"/>
    </row>
    <row r="436" spans="1:26" x14ac:dyDescent="0.2">
      <c r="A436" s="26"/>
      <c r="B436" s="26"/>
      <c r="C436" s="26"/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26"/>
      <c r="S436" s="26"/>
      <c r="T436" s="26"/>
      <c r="U436" s="26"/>
      <c r="V436" s="26"/>
      <c r="W436" s="26"/>
      <c r="X436" s="26"/>
      <c r="Y436" s="26"/>
      <c r="Z436" s="26"/>
    </row>
    <row r="437" spans="1:26" x14ac:dyDescent="0.2">
      <c r="A437" s="26"/>
      <c r="B437" s="26"/>
      <c r="C437" s="26"/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26"/>
      <c r="S437" s="26"/>
      <c r="T437" s="26"/>
      <c r="U437" s="26"/>
      <c r="V437" s="26"/>
      <c r="W437" s="26"/>
      <c r="X437" s="26"/>
      <c r="Y437" s="26"/>
      <c r="Z437" s="26"/>
    </row>
    <row r="438" spans="1:26" x14ac:dyDescent="0.2">
      <c r="A438" s="26"/>
      <c r="B438" s="26"/>
      <c r="C438" s="26"/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26"/>
      <c r="S438" s="26"/>
      <c r="T438" s="26"/>
      <c r="U438" s="26"/>
      <c r="V438" s="26"/>
      <c r="W438" s="26"/>
      <c r="X438" s="26"/>
      <c r="Y438" s="26"/>
      <c r="Z438" s="26"/>
    </row>
    <row r="439" spans="1:26" x14ac:dyDescent="0.2">
      <c r="A439" s="26"/>
      <c r="B439" s="26"/>
      <c r="C439" s="26"/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26"/>
      <c r="S439" s="26"/>
      <c r="T439" s="26"/>
      <c r="U439" s="26"/>
      <c r="V439" s="26"/>
      <c r="W439" s="26"/>
      <c r="X439" s="26"/>
      <c r="Y439" s="26"/>
      <c r="Z439" s="26"/>
    </row>
    <row r="440" spans="1:26" x14ac:dyDescent="0.2">
      <c r="A440" s="26"/>
      <c r="B440" s="26"/>
      <c r="C440" s="26"/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26"/>
      <c r="S440" s="26"/>
      <c r="T440" s="26"/>
      <c r="U440" s="26"/>
      <c r="V440" s="26"/>
      <c r="W440" s="26"/>
      <c r="X440" s="26"/>
      <c r="Y440" s="26"/>
      <c r="Z440" s="26"/>
    </row>
    <row r="441" spans="1:26" x14ac:dyDescent="0.2">
      <c r="A441" s="26"/>
      <c r="B441" s="26"/>
      <c r="C441" s="26"/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26"/>
      <c r="S441" s="26"/>
      <c r="T441" s="26"/>
      <c r="U441" s="26"/>
      <c r="V441" s="26"/>
      <c r="W441" s="26"/>
      <c r="X441" s="26"/>
      <c r="Y441" s="26"/>
      <c r="Z441" s="26"/>
    </row>
    <row r="442" spans="1:26" x14ac:dyDescent="0.2">
      <c r="A442" s="26"/>
      <c r="B442" s="26"/>
      <c r="C442" s="26"/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26"/>
      <c r="S442" s="26"/>
      <c r="T442" s="26"/>
      <c r="U442" s="26"/>
      <c r="V442" s="26"/>
      <c r="W442" s="26"/>
      <c r="X442" s="26"/>
      <c r="Y442" s="26"/>
      <c r="Z442" s="26"/>
    </row>
    <row r="443" spans="1:26" x14ac:dyDescent="0.2">
      <c r="A443" s="26"/>
      <c r="B443" s="26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  <c r="V443" s="26"/>
      <c r="W443" s="26"/>
      <c r="X443" s="26"/>
      <c r="Y443" s="26"/>
      <c r="Z443" s="26"/>
    </row>
    <row r="444" spans="1:26" x14ac:dyDescent="0.2">
      <c r="A444" s="26"/>
      <c r="B444" s="26"/>
      <c r="C444" s="26"/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26"/>
      <c r="S444" s="26"/>
      <c r="T444" s="26"/>
      <c r="U444" s="26"/>
      <c r="V444" s="26"/>
      <c r="W444" s="26"/>
      <c r="X444" s="26"/>
      <c r="Y444" s="26"/>
      <c r="Z444" s="26"/>
    </row>
    <row r="445" spans="1:26" x14ac:dyDescent="0.2">
      <c r="A445" s="26"/>
      <c r="B445" s="26"/>
      <c r="C445" s="26"/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26"/>
      <c r="S445" s="26"/>
      <c r="T445" s="26"/>
      <c r="U445" s="26"/>
      <c r="V445" s="26"/>
      <c r="W445" s="26"/>
      <c r="X445" s="26"/>
      <c r="Y445" s="26"/>
      <c r="Z445" s="26"/>
    </row>
    <row r="446" spans="1:26" x14ac:dyDescent="0.2">
      <c r="A446" s="26"/>
      <c r="B446" s="26"/>
      <c r="C446" s="26"/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26"/>
      <c r="S446" s="26"/>
      <c r="T446" s="26"/>
      <c r="U446" s="26"/>
      <c r="V446" s="26"/>
      <c r="W446" s="26"/>
      <c r="X446" s="26"/>
      <c r="Y446" s="26"/>
      <c r="Z446" s="26"/>
    </row>
    <row r="447" spans="1:26" x14ac:dyDescent="0.2">
      <c r="A447" s="26"/>
      <c r="B447" s="26"/>
      <c r="C447" s="26"/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26"/>
      <c r="S447" s="26"/>
      <c r="T447" s="26"/>
      <c r="U447" s="26"/>
      <c r="V447" s="26"/>
      <c r="W447" s="26"/>
      <c r="X447" s="26"/>
      <c r="Y447" s="26"/>
      <c r="Z447" s="26"/>
    </row>
    <row r="448" spans="1:26" x14ac:dyDescent="0.2">
      <c r="A448" s="26"/>
      <c r="B448" s="26"/>
      <c r="C448" s="26"/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26"/>
      <c r="S448" s="26"/>
      <c r="T448" s="26"/>
      <c r="U448" s="26"/>
      <c r="V448" s="26"/>
      <c r="W448" s="26"/>
      <c r="X448" s="26"/>
      <c r="Y448" s="26"/>
      <c r="Z448" s="26"/>
    </row>
    <row r="449" spans="1:26" x14ac:dyDescent="0.2">
      <c r="A449" s="26"/>
      <c r="B449" s="26"/>
      <c r="C449" s="26"/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26"/>
      <c r="S449" s="26"/>
      <c r="T449" s="26"/>
      <c r="U449" s="26"/>
      <c r="V449" s="26"/>
      <c r="W449" s="26"/>
      <c r="X449" s="26"/>
      <c r="Y449" s="26"/>
      <c r="Z449" s="26"/>
    </row>
    <row r="450" spans="1:26" x14ac:dyDescent="0.2">
      <c r="A450" s="26"/>
      <c r="B450" s="26"/>
      <c r="C450" s="26"/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26"/>
      <c r="S450" s="26"/>
      <c r="T450" s="26"/>
      <c r="U450" s="26"/>
      <c r="V450" s="26"/>
      <c r="W450" s="26"/>
      <c r="X450" s="26"/>
      <c r="Y450" s="26"/>
      <c r="Z450" s="26"/>
    </row>
    <row r="451" spans="1:26" x14ac:dyDescent="0.2">
      <c r="A451" s="26"/>
      <c r="B451" s="26"/>
      <c r="C451" s="26"/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26"/>
      <c r="S451" s="26"/>
      <c r="T451" s="26"/>
      <c r="U451" s="26"/>
      <c r="V451" s="26"/>
      <c r="W451" s="26"/>
      <c r="X451" s="26"/>
      <c r="Y451" s="26"/>
      <c r="Z451" s="26"/>
    </row>
    <row r="452" spans="1:26" x14ac:dyDescent="0.2">
      <c r="A452" s="26"/>
      <c r="B452" s="26"/>
      <c r="C452" s="26"/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26"/>
      <c r="S452" s="26"/>
      <c r="T452" s="26"/>
      <c r="U452" s="26"/>
      <c r="V452" s="26"/>
      <c r="W452" s="26"/>
      <c r="X452" s="26"/>
      <c r="Y452" s="26"/>
      <c r="Z452" s="26"/>
    </row>
    <row r="453" spans="1:26" x14ac:dyDescent="0.2">
      <c r="A453" s="26"/>
      <c r="B453" s="26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  <c r="V453" s="26"/>
      <c r="W453" s="26"/>
      <c r="X453" s="26"/>
      <c r="Y453" s="26"/>
      <c r="Z453" s="26"/>
    </row>
    <row r="454" spans="1:26" x14ac:dyDescent="0.2">
      <c r="A454" s="26"/>
      <c r="B454" s="26"/>
      <c r="C454" s="26"/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26"/>
      <c r="S454" s="26"/>
      <c r="T454" s="26"/>
      <c r="U454" s="26"/>
      <c r="V454" s="26"/>
      <c r="W454" s="26"/>
      <c r="X454" s="26"/>
      <c r="Y454" s="26"/>
      <c r="Z454" s="26"/>
    </row>
    <row r="455" spans="1:26" x14ac:dyDescent="0.2">
      <c r="A455" s="26"/>
      <c r="B455" s="26"/>
      <c r="C455" s="26"/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26"/>
      <c r="S455" s="26"/>
      <c r="T455" s="26"/>
      <c r="U455" s="26"/>
      <c r="V455" s="26"/>
      <c r="W455" s="26"/>
      <c r="X455" s="26"/>
      <c r="Y455" s="26"/>
      <c r="Z455" s="26"/>
    </row>
    <row r="456" spans="1:26" x14ac:dyDescent="0.2">
      <c r="A456" s="26"/>
      <c r="B456" s="26"/>
      <c r="C456" s="26"/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26"/>
      <c r="S456" s="26"/>
      <c r="T456" s="26"/>
      <c r="U456" s="26"/>
      <c r="V456" s="26"/>
      <c r="W456" s="26"/>
      <c r="X456" s="26"/>
      <c r="Y456" s="26"/>
      <c r="Z456" s="26"/>
    </row>
    <row r="457" spans="1:26" x14ac:dyDescent="0.2">
      <c r="A457" s="26"/>
      <c r="B457" s="26"/>
      <c r="C457" s="26"/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26"/>
      <c r="S457" s="26"/>
      <c r="T457" s="26"/>
      <c r="U457" s="26"/>
      <c r="V457" s="26"/>
      <c r="W457" s="26"/>
      <c r="X457" s="26"/>
      <c r="Y457" s="26"/>
      <c r="Z457" s="26"/>
    </row>
    <row r="458" spans="1:26" x14ac:dyDescent="0.2">
      <c r="A458" s="26"/>
      <c r="B458" s="26"/>
      <c r="C458" s="26"/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26"/>
      <c r="S458" s="26"/>
      <c r="T458" s="26"/>
      <c r="U458" s="26"/>
      <c r="V458" s="26"/>
      <c r="W458" s="26"/>
      <c r="X458" s="26"/>
      <c r="Y458" s="26"/>
      <c r="Z458" s="26"/>
    </row>
    <row r="459" spans="1:26" x14ac:dyDescent="0.2">
      <c r="A459" s="26"/>
      <c r="B459" s="26"/>
      <c r="C459" s="26"/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26"/>
      <c r="S459" s="26"/>
      <c r="T459" s="26"/>
      <c r="U459" s="26"/>
      <c r="V459" s="26"/>
      <c r="W459" s="26"/>
      <c r="X459" s="26"/>
      <c r="Y459" s="26"/>
      <c r="Z459" s="26"/>
    </row>
    <row r="460" spans="1:26" x14ac:dyDescent="0.2">
      <c r="A460" s="26"/>
      <c r="B460" s="26"/>
      <c r="C460" s="26"/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26"/>
      <c r="S460" s="26"/>
      <c r="T460" s="26"/>
      <c r="U460" s="26"/>
      <c r="V460" s="26"/>
      <c r="W460" s="26"/>
      <c r="X460" s="26"/>
      <c r="Y460" s="26"/>
      <c r="Z460" s="26"/>
    </row>
    <row r="461" spans="1:26" x14ac:dyDescent="0.2">
      <c r="A461" s="26"/>
      <c r="B461" s="26"/>
      <c r="C461" s="26"/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26"/>
      <c r="S461" s="26"/>
      <c r="T461" s="26"/>
      <c r="U461" s="26"/>
      <c r="V461" s="26"/>
      <c r="W461" s="26"/>
      <c r="X461" s="26"/>
      <c r="Y461" s="26"/>
      <c r="Z461" s="26"/>
    </row>
    <row r="462" spans="1:26" x14ac:dyDescent="0.2">
      <c r="A462" s="26"/>
      <c r="B462" s="26"/>
      <c r="C462" s="26"/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26"/>
      <c r="S462" s="26"/>
      <c r="T462" s="26"/>
      <c r="U462" s="26"/>
      <c r="V462" s="26"/>
      <c r="W462" s="26"/>
      <c r="X462" s="26"/>
      <c r="Y462" s="26"/>
      <c r="Z462" s="26"/>
    </row>
    <row r="463" spans="1:26" x14ac:dyDescent="0.2">
      <c r="A463" s="26"/>
      <c r="B463" s="26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  <c r="V463" s="26"/>
      <c r="W463" s="26"/>
      <c r="X463" s="26"/>
      <c r="Y463" s="26"/>
      <c r="Z463" s="26"/>
    </row>
    <row r="464" spans="1:26" x14ac:dyDescent="0.2">
      <c r="A464" s="26"/>
      <c r="B464" s="26"/>
      <c r="C464" s="26"/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26"/>
      <c r="S464" s="26"/>
      <c r="T464" s="26"/>
      <c r="U464" s="26"/>
      <c r="V464" s="26"/>
      <c r="W464" s="26"/>
      <c r="X464" s="26"/>
      <c r="Y464" s="26"/>
      <c r="Z464" s="26"/>
    </row>
    <row r="465" spans="1:26" x14ac:dyDescent="0.2">
      <c r="A465" s="26"/>
      <c r="B465" s="26"/>
      <c r="C465" s="26"/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26"/>
      <c r="S465" s="26"/>
      <c r="T465" s="26"/>
      <c r="U465" s="26"/>
      <c r="V465" s="26"/>
      <c r="W465" s="26"/>
      <c r="X465" s="26"/>
      <c r="Y465" s="26"/>
      <c r="Z465" s="26"/>
    </row>
    <row r="466" spans="1:26" x14ac:dyDescent="0.2">
      <c r="A466" s="26"/>
      <c r="B466" s="26"/>
      <c r="C466" s="26"/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26"/>
      <c r="S466" s="26"/>
      <c r="T466" s="26"/>
      <c r="U466" s="26"/>
      <c r="V466" s="26"/>
      <c r="W466" s="26"/>
      <c r="X466" s="26"/>
      <c r="Y466" s="26"/>
      <c r="Z466" s="26"/>
    </row>
    <row r="467" spans="1:26" x14ac:dyDescent="0.2">
      <c r="A467" s="26"/>
      <c r="B467" s="26"/>
      <c r="C467" s="26"/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26"/>
      <c r="S467" s="26"/>
      <c r="T467" s="26"/>
      <c r="U467" s="26"/>
      <c r="V467" s="26"/>
      <c r="W467" s="26"/>
      <c r="X467" s="26"/>
      <c r="Y467" s="26"/>
      <c r="Z467" s="26"/>
    </row>
    <row r="468" spans="1:26" x14ac:dyDescent="0.2">
      <c r="A468" s="26"/>
      <c r="B468" s="26"/>
      <c r="C468" s="26"/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26"/>
      <c r="S468" s="26"/>
      <c r="T468" s="26"/>
      <c r="U468" s="26"/>
      <c r="V468" s="26"/>
      <c r="W468" s="26"/>
      <c r="X468" s="26"/>
      <c r="Y468" s="26"/>
      <c r="Z468" s="26"/>
    </row>
    <row r="469" spans="1:26" x14ac:dyDescent="0.2">
      <c r="A469" s="26"/>
      <c r="B469" s="26"/>
      <c r="C469" s="26"/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26"/>
      <c r="S469" s="26"/>
      <c r="T469" s="26"/>
      <c r="U469" s="26"/>
      <c r="V469" s="26"/>
      <c r="W469" s="26"/>
      <c r="X469" s="26"/>
      <c r="Y469" s="26"/>
      <c r="Z469" s="26"/>
    </row>
    <row r="470" spans="1:26" x14ac:dyDescent="0.2">
      <c r="A470" s="26"/>
      <c r="B470" s="26"/>
      <c r="C470" s="26"/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26"/>
      <c r="S470" s="26"/>
      <c r="T470" s="26"/>
      <c r="U470" s="26"/>
      <c r="V470" s="26"/>
      <c r="W470" s="26"/>
      <c r="X470" s="26"/>
      <c r="Y470" s="26"/>
      <c r="Z470" s="26"/>
    </row>
    <row r="471" spans="1:26" x14ac:dyDescent="0.2">
      <c r="A471" s="26"/>
      <c r="B471" s="26"/>
      <c r="C471" s="26"/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26"/>
      <c r="S471" s="26"/>
      <c r="T471" s="26"/>
      <c r="U471" s="26"/>
      <c r="V471" s="26"/>
      <c r="W471" s="26"/>
      <c r="X471" s="26"/>
      <c r="Y471" s="26"/>
      <c r="Z471" s="26"/>
    </row>
    <row r="472" spans="1:26" x14ac:dyDescent="0.2">
      <c r="A472" s="26"/>
      <c r="B472" s="26"/>
      <c r="C472" s="26"/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26"/>
      <c r="S472" s="26"/>
      <c r="T472" s="26"/>
      <c r="U472" s="26"/>
      <c r="V472" s="26"/>
      <c r="W472" s="26"/>
      <c r="X472" s="26"/>
      <c r="Y472" s="26"/>
      <c r="Z472" s="26"/>
    </row>
    <row r="473" spans="1:26" x14ac:dyDescent="0.2">
      <c r="A473" s="26"/>
      <c r="B473" s="26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  <c r="V473" s="26"/>
      <c r="W473" s="26"/>
      <c r="X473" s="26"/>
      <c r="Y473" s="26"/>
      <c r="Z473" s="26"/>
    </row>
    <row r="474" spans="1:26" x14ac:dyDescent="0.2">
      <c r="A474" s="26"/>
      <c r="B474" s="26"/>
      <c r="C474" s="26"/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26"/>
      <c r="S474" s="26"/>
      <c r="T474" s="26"/>
      <c r="U474" s="26"/>
      <c r="V474" s="26"/>
      <c r="W474" s="26"/>
      <c r="X474" s="26"/>
      <c r="Y474" s="26"/>
      <c r="Z474" s="26"/>
    </row>
    <row r="475" spans="1:26" x14ac:dyDescent="0.2">
      <c r="A475" s="26"/>
      <c r="B475" s="26"/>
      <c r="C475" s="26"/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26"/>
      <c r="S475" s="26"/>
      <c r="T475" s="26"/>
      <c r="U475" s="26"/>
      <c r="V475" s="26"/>
      <c r="W475" s="26"/>
      <c r="X475" s="26"/>
      <c r="Y475" s="26"/>
      <c r="Z475" s="26"/>
    </row>
    <row r="476" spans="1:26" x14ac:dyDescent="0.2">
      <c r="A476" s="26"/>
      <c r="B476" s="26"/>
      <c r="C476" s="26"/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26"/>
      <c r="S476" s="26"/>
      <c r="T476" s="26"/>
      <c r="U476" s="26"/>
      <c r="V476" s="26"/>
      <c r="W476" s="26"/>
      <c r="X476" s="26"/>
      <c r="Y476" s="26"/>
      <c r="Z476" s="26"/>
    </row>
    <row r="477" spans="1:26" x14ac:dyDescent="0.2">
      <c r="A477" s="26"/>
      <c r="B477" s="26"/>
      <c r="C477" s="26"/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26"/>
      <c r="S477" s="26"/>
      <c r="T477" s="26"/>
      <c r="U477" s="26"/>
      <c r="V477" s="26"/>
      <c r="W477" s="26"/>
      <c r="X477" s="26"/>
      <c r="Y477" s="26"/>
      <c r="Z477" s="26"/>
    </row>
    <row r="478" spans="1:26" x14ac:dyDescent="0.2">
      <c r="A478" s="26"/>
      <c r="B478" s="26"/>
      <c r="C478" s="26"/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26"/>
      <c r="S478" s="26"/>
      <c r="T478" s="26"/>
      <c r="U478" s="26"/>
      <c r="V478" s="26"/>
      <c r="W478" s="26"/>
      <c r="X478" s="26"/>
      <c r="Y478" s="26"/>
      <c r="Z478" s="26"/>
    </row>
    <row r="479" spans="1:26" x14ac:dyDescent="0.2">
      <c r="A479" s="26"/>
      <c r="B479" s="26"/>
      <c r="C479" s="26"/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26"/>
      <c r="S479" s="26"/>
      <c r="T479" s="26"/>
      <c r="U479" s="26"/>
      <c r="V479" s="26"/>
      <c r="W479" s="26"/>
      <c r="X479" s="26"/>
      <c r="Y479" s="26"/>
      <c r="Z479" s="26"/>
    </row>
    <row r="480" spans="1:26" x14ac:dyDescent="0.2">
      <c r="A480" s="26"/>
      <c r="B480" s="26"/>
      <c r="C480" s="26"/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26"/>
      <c r="S480" s="26"/>
      <c r="T480" s="26"/>
      <c r="U480" s="26"/>
      <c r="V480" s="26"/>
      <c r="W480" s="26"/>
      <c r="X480" s="26"/>
      <c r="Y480" s="26"/>
      <c r="Z480" s="26"/>
    </row>
    <row r="481" spans="1:26" x14ac:dyDescent="0.2">
      <c r="A481" s="26"/>
      <c r="B481" s="26"/>
      <c r="C481" s="26"/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26"/>
      <c r="S481" s="26"/>
      <c r="T481" s="26"/>
      <c r="U481" s="26"/>
      <c r="V481" s="26"/>
      <c r="W481" s="26"/>
      <c r="X481" s="26"/>
      <c r="Y481" s="26"/>
      <c r="Z481" s="26"/>
    </row>
    <row r="482" spans="1:26" x14ac:dyDescent="0.2">
      <c r="A482" s="26"/>
      <c r="B482" s="26"/>
      <c r="C482" s="26"/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26"/>
      <c r="S482" s="26"/>
      <c r="T482" s="26"/>
      <c r="U482" s="26"/>
      <c r="V482" s="26"/>
      <c r="W482" s="26"/>
      <c r="X482" s="26"/>
      <c r="Y482" s="26"/>
      <c r="Z482" s="26"/>
    </row>
    <row r="483" spans="1:26" x14ac:dyDescent="0.2">
      <c r="A483" s="26"/>
      <c r="B483" s="26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  <c r="V483" s="26"/>
      <c r="W483" s="26"/>
      <c r="X483" s="26"/>
      <c r="Y483" s="26"/>
      <c r="Z483" s="26"/>
    </row>
    <row r="484" spans="1:26" x14ac:dyDescent="0.2">
      <c r="A484" s="26"/>
      <c r="B484" s="26"/>
      <c r="C484" s="26"/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26"/>
      <c r="S484" s="26"/>
      <c r="T484" s="26"/>
      <c r="U484" s="26"/>
      <c r="V484" s="26"/>
      <c r="W484" s="26"/>
      <c r="X484" s="26"/>
      <c r="Y484" s="26"/>
      <c r="Z484" s="26"/>
    </row>
    <row r="485" spans="1:26" x14ac:dyDescent="0.2">
      <c r="A485" s="26"/>
      <c r="B485" s="26"/>
      <c r="C485" s="26"/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26"/>
      <c r="S485" s="26"/>
      <c r="T485" s="26"/>
      <c r="U485" s="26"/>
      <c r="V485" s="26"/>
      <c r="W485" s="26"/>
      <c r="X485" s="26"/>
      <c r="Y485" s="26"/>
      <c r="Z485" s="26"/>
    </row>
    <row r="486" spans="1:26" x14ac:dyDescent="0.2">
      <c r="A486" s="26"/>
      <c r="B486" s="26"/>
      <c r="C486" s="26"/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26"/>
      <c r="S486" s="26"/>
      <c r="T486" s="26"/>
      <c r="U486" s="26"/>
      <c r="V486" s="26"/>
      <c r="W486" s="26"/>
      <c r="X486" s="26"/>
      <c r="Y486" s="26"/>
      <c r="Z486" s="26"/>
    </row>
    <row r="487" spans="1:26" x14ac:dyDescent="0.2">
      <c r="A487" s="26"/>
      <c r="B487" s="26"/>
      <c r="C487" s="26"/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26"/>
      <c r="S487" s="26"/>
      <c r="T487" s="26"/>
      <c r="U487" s="26"/>
      <c r="V487" s="26"/>
      <c r="W487" s="26"/>
      <c r="X487" s="26"/>
      <c r="Y487" s="26"/>
      <c r="Z487" s="26"/>
    </row>
    <row r="488" spans="1:26" x14ac:dyDescent="0.2">
      <c r="A488" s="26"/>
      <c r="B488" s="26"/>
      <c r="C488" s="26"/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26"/>
      <c r="S488" s="26"/>
      <c r="T488" s="26"/>
      <c r="U488" s="26"/>
      <c r="V488" s="26"/>
      <c r="W488" s="26"/>
      <c r="X488" s="26"/>
      <c r="Y488" s="26"/>
      <c r="Z488" s="26"/>
    </row>
    <row r="489" spans="1:26" x14ac:dyDescent="0.2">
      <c r="A489" s="26"/>
      <c r="B489" s="26"/>
      <c r="C489" s="26"/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6"/>
      <c r="U489" s="26"/>
      <c r="V489" s="26"/>
      <c r="W489" s="26"/>
      <c r="X489" s="26"/>
      <c r="Y489" s="26"/>
      <c r="Z489" s="26"/>
    </row>
    <row r="490" spans="1:26" x14ac:dyDescent="0.2">
      <c r="A490" s="26"/>
      <c r="B490" s="26"/>
      <c r="C490" s="26"/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26"/>
      <c r="S490" s="26"/>
      <c r="T490" s="26"/>
      <c r="U490" s="26"/>
      <c r="V490" s="26"/>
      <c r="W490" s="26"/>
      <c r="X490" s="26"/>
      <c r="Y490" s="26"/>
      <c r="Z490" s="26"/>
    </row>
    <row r="491" spans="1:26" x14ac:dyDescent="0.2">
      <c r="A491" s="26"/>
      <c r="B491" s="26"/>
      <c r="C491" s="26"/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26"/>
      <c r="S491" s="26"/>
      <c r="T491" s="26"/>
      <c r="U491" s="26"/>
      <c r="V491" s="26"/>
      <c r="W491" s="26"/>
      <c r="X491" s="26"/>
      <c r="Y491" s="26"/>
      <c r="Z491" s="26"/>
    </row>
    <row r="492" spans="1:26" x14ac:dyDescent="0.2">
      <c r="A492" s="26"/>
      <c r="B492" s="26"/>
      <c r="C492" s="26"/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26"/>
      <c r="S492" s="26"/>
      <c r="T492" s="26"/>
      <c r="U492" s="26"/>
      <c r="V492" s="26"/>
      <c r="W492" s="26"/>
      <c r="X492" s="26"/>
      <c r="Y492" s="26"/>
      <c r="Z492" s="26"/>
    </row>
    <row r="493" spans="1:26" x14ac:dyDescent="0.2">
      <c r="A493" s="26"/>
      <c r="B493" s="26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  <c r="V493" s="26"/>
      <c r="W493" s="26"/>
      <c r="X493" s="26"/>
      <c r="Y493" s="26"/>
      <c r="Z493" s="26"/>
    </row>
    <row r="494" spans="1:26" x14ac:dyDescent="0.2">
      <c r="A494" s="26"/>
      <c r="B494" s="26"/>
      <c r="C494" s="26"/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26"/>
      <c r="S494" s="26"/>
      <c r="T494" s="26"/>
      <c r="U494" s="26"/>
      <c r="V494" s="26"/>
      <c r="W494" s="26"/>
      <c r="X494" s="26"/>
      <c r="Y494" s="26"/>
      <c r="Z494" s="26"/>
    </row>
    <row r="495" spans="1:26" x14ac:dyDescent="0.2">
      <c r="A495" s="26"/>
      <c r="B495" s="26"/>
      <c r="C495" s="26"/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26"/>
      <c r="S495" s="26"/>
      <c r="T495" s="26"/>
      <c r="U495" s="26"/>
      <c r="V495" s="26"/>
      <c r="W495" s="26"/>
      <c r="X495" s="26"/>
      <c r="Y495" s="26"/>
      <c r="Z495" s="26"/>
    </row>
    <row r="496" spans="1:26" x14ac:dyDescent="0.2">
      <c r="A496" s="26"/>
      <c r="B496" s="26"/>
      <c r="C496" s="26"/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26"/>
      <c r="S496" s="26"/>
      <c r="T496" s="26"/>
      <c r="U496" s="26"/>
      <c r="V496" s="26"/>
      <c r="W496" s="26"/>
      <c r="X496" s="26"/>
      <c r="Y496" s="26"/>
      <c r="Z496" s="26"/>
    </row>
    <row r="497" spans="1:26" x14ac:dyDescent="0.2">
      <c r="A497" s="26"/>
      <c r="B497" s="26"/>
      <c r="C497" s="26"/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26"/>
      <c r="S497" s="26"/>
      <c r="T497" s="26"/>
      <c r="U497" s="26"/>
      <c r="V497" s="26"/>
      <c r="W497" s="26"/>
      <c r="X497" s="26"/>
      <c r="Y497" s="26"/>
      <c r="Z497" s="26"/>
    </row>
    <row r="498" spans="1:26" x14ac:dyDescent="0.2">
      <c r="A498" s="26"/>
      <c r="B498" s="26"/>
      <c r="C498" s="26"/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26"/>
      <c r="S498" s="26"/>
      <c r="T498" s="26"/>
      <c r="U498" s="26"/>
      <c r="V498" s="26"/>
      <c r="W498" s="26"/>
      <c r="X498" s="26"/>
      <c r="Y498" s="26"/>
      <c r="Z498" s="26"/>
    </row>
    <row r="499" spans="1:26" x14ac:dyDescent="0.2">
      <c r="A499" s="26"/>
      <c r="B499" s="26"/>
      <c r="C499" s="26"/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26"/>
      <c r="S499" s="26"/>
      <c r="T499" s="26"/>
      <c r="U499" s="26"/>
      <c r="V499" s="26"/>
      <c r="W499" s="26"/>
      <c r="X499" s="26"/>
      <c r="Y499" s="26"/>
      <c r="Z499" s="26"/>
    </row>
    <row r="500" spans="1:26" x14ac:dyDescent="0.2">
      <c r="A500" s="26"/>
      <c r="B500" s="26"/>
      <c r="C500" s="26"/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26"/>
      <c r="S500" s="26"/>
      <c r="T500" s="26"/>
      <c r="U500" s="26"/>
      <c r="V500" s="26"/>
      <c r="W500" s="26"/>
      <c r="X500" s="26"/>
      <c r="Y500" s="26"/>
      <c r="Z500" s="26"/>
    </row>
    <row r="501" spans="1:26" x14ac:dyDescent="0.2">
      <c r="A501" s="26"/>
      <c r="B501" s="26"/>
      <c r="C501" s="26"/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  <c r="R501" s="26"/>
      <c r="S501" s="26"/>
      <c r="T501" s="26"/>
      <c r="U501" s="26"/>
      <c r="V501" s="26"/>
      <c r="W501" s="26"/>
      <c r="X501" s="26"/>
      <c r="Y501" s="26"/>
      <c r="Z501" s="26"/>
    </row>
    <row r="502" spans="1:26" x14ac:dyDescent="0.2">
      <c r="A502" s="26"/>
      <c r="B502" s="26"/>
      <c r="C502" s="26"/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  <c r="R502" s="26"/>
      <c r="S502" s="26"/>
      <c r="T502" s="26"/>
      <c r="U502" s="26"/>
      <c r="V502" s="26"/>
      <c r="W502" s="26"/>
      <c r="X502" s="26"/>
      <c r="Y502" s="26"/>
      <c r="Z502" s="26"/>
    </row>
    <row r="503" spans="1:26" x14ac:dyDescent="0.2">
      <c r="A503" s="26"/>
      <c r="B503" s="26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  <c r="V503" s="26"/>
      <c r="W503" s="26"/>
      <c r="X503" s="26"/>
      <c r="Y503" s="26"/>
      <c r="Z503" s="26"/>
    </row>
    <row r="504" spans="1:26" x14ac:dyDescent="0.2">
      <c r="A504" s="26"/>
      <c r="B504" s="26"/>
      <c r="C504" s="26"/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  <c r="R504" s="26"/>
      <c r="S504" s="26"/>
      <c r="T504" s="26"/>
      <c r="U504" s="26"/>
      <c r="V504" s="26"/>
      <c r="W504" s="26"/>
      <c r="X504" s="26"/>
      <c r="Y504" s="26"/>
      <c r="Z504" s="26"/>
    </row>
    <row r="505" spans="1:26" x14ac:dyDescent="0.2">
      <c r="A505" s="26"/>
      <c r="B505" s="26"/>
      <c r="C505" s="26"/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  <c r="R505" s="26"/>
      <c r="S505" s="26"/>
      <c r="T505" s="26"/>
      <c r="U505" s="26"/>
      <c r="V505" s="26"/>
      <c r="W505" s="26"/>
      <c r="X505" s="26"/>
      <c r="Y505" s="26"/>
      <c r="Z505" s="26"/>
    </row>
    <row r="506" spans="1:26" x14ac:dyDescent="0.2">
      <c r="A506" s="26"/>
      <c r="B506" s="26"/>
      <c r="C506" s="26"/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  <c r="R506" s="26"/>
      <c r="S506" s="26"/>
      <c r="T506" s="26"/>
      <c r="U506" s="26"/>
      <c r="V506" s="26"/>
      <c r="W506" s="26"/>
      <c r="X506" s="26"/>
      <c r="Y506" s="26"/>
      <c r="Z506" s="26"/>
    </row>
    <row r="507" spans="1:26" x14ac:dyDescent="0.2">
      <c r="A507" s="26"/>
      <c r="B507" s="26"/>
      <c r="C507" s="26"/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  <c r="R507" s="26"/>
      <c r="S507" s="26"/>
      <c r="T507" s="26"/>
      <c r="U507" s="26"/>
      <c r="V507" s="26"/>
      <c r="W507" s="26"/>
      <c r="X507" s="26"/>
      <c r="Y507" s="26"/>
      <c r="Z507" s="26"/>
    </row>
    <row r="508" spans="1:26" x14ac:dyDescent="0.2">
      <c r="A508" s="26"/>
      <c r="B508" s="26"/>
      <c r="C508" s="26"/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  <c r="R508" s="26"/>
      <c r="S508" s="26"/>
      <c r="T508" s="26"/>
      <c r="U508" s="26"/>
      <c r="V508" s="26"/>
      <c r="W508" s="26"/>
      <c r="X508" s="26"/>
      <c r="Y508" s="26"/>
      <c r="Z508" s="26"/>
    </row>
    <row r="509" spans="1:26" x14ac:dyDescent="0.2">
      <c r="A509" s="26"/>
      <c r="B509" s="26"/>
      <c r="C509" s="26"/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  <c r="R509" s="26"/>
      <c r="S509" s="26"/>
      <c r="T509" s="26"/>
      <c r="U509" s="26"/>
      <c r="V509" s="26"/>
      <c r="W509" s="26"/>
      <c r="X509" s="26"/>
      <c r="Y509" s="26"/>
      <c r="Z509" s="26"/>
    </row>
    <row r="510" spans="1:26" x14ac:dyDescent="0.2">
      <c r="A510" s="26"/>
      <c r="B510" s="26"/>
      <c r="C510" s="26"/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  <c r="R510" s="26"/>
      <c r="S510" s="26"/>
      <c r="T510" s="26"/>
      <c r="U510" s="26"/>
      <c r="V510" s="26"/>
      <c r="W510" s="26"/>
      <c r="X510" s="26"/>
      <c r="Y510" s="26"/>
      <c r="Z510" s="26"/>
    </row>
    <row r="511" spans="1:26" x14ac:dyDescent="0.2">
      <c r="A511" s="26"/>
      <c r="B511" s="26"/>
      <c r="C511" s="26"/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  <c r="R511" s="26"/>
      <c r="S511" s="26"/>
      <c r="T511" s="26"/>
      <c r="U511" s="26"/>
      <c r="V511" s="26"/>
      <c r="W511" s="26"/>
      <c r="X511" s="26"/>
      <c r="Y511" s="26"/>
      <c r="Z511" s="26"/>
    </row>
    <row r="512" spans="1:26" x14ac:dyDescent="0.2">
      <c r="A512" s="26"/>
      <c r="B512" s="26"/>
      <c r="C512" s="26"/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  <c r="R512" s="26"/>
      <c r="S512" s="26"/>
      <c r="T512" s="26"/>
      <c r="U512" s="26"/>
      <c r="V512" s="26"/>
      <c r="W512" s="26"/>
      <c r="X512" s="26"/>
      <c r="Y512" s="26"/>
      <c r="Z512" s="26"/>
    </row>
    <row r="513" spans="1:26" x14ac:dyDescent="0.2">
      <c r="A513" s="26"/>
      <c r="B513" s="26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  <c r="V513" s="26"/>
      <c r="W513" s="26"/>
      <c r="X513" s="26"/>
      <c r="Y513" s="26"/>
      <c r="Z513" s="26"/>
    </row>
    <row r="514" spans="1:26" x14ac:dyDescent="0.2">
      <c r="A514" s="26"/>
      <c r="B514" s="26"/>
      <c r="C514" s="26"/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  <c r="R514" s="26"/>
      <c r="S514" s="26"/>
      <c r="T514" s="26"/>
      <c r="U514" s="26"/>
      <c r="V514" s="26"/>
      <c r="W514" s="26"/>
      <c r="X514" s="26"/>
      <c r="Y514" s="26"/>
      <c r="Z514" s="26"/>
    </row>
    <row r="515" spans="1:26" x14ac:dyDescent="0.2">
      <c r="A515" s="26"/>
      <c r="B515" s="26"/>
      <c r="C515" s="26"/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  <c r="R515" s="26"/>
      <c r="S515" s="26"/>
      <c r="T515" s="26"/>
      <c r="U515" s="26"/>
      <c r="V515" s="26"/>
      <c r="W515" s="26"/>
      <c r="X515" s="26"/>
      <c r="Y515" s="26"/>
      <c r="Z515" s="26"/>
    </row>
    <row r="516" spans="1:26" x14ac:dyDescent="0.2">
      <c r="A516" s="26"/>
      <c r="B516" s="26"/>
      <c r="C516" s="26"/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  <c r="R516" s="26"/>
      <c r="S516" s="26"/>
      <c r="T516" s="26"/>
      <c r="U516" s="26"/>
      <c r="V516" s="26"/>
      <c r="W516" s="26"/>
      <c r="X516" s="26"/>
      <c r="Y516" s="26"/>
      <c r="Z516" s="26"/>
    </row>
    <row r="517" spans="1:26" x14ac:dyDescent="0.2">
      <c r="A517" s="26"/>
      <c r="B517" s="26"/>
      <c r="C517" s="26"/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  <c r="R517" s="26"/>
      <c r="S517" s="26"/>
      <c r="T517" s="26"/>
      <c r="U517" s="26"/>
      <c r="V517" s="26"/>
      <c r="W517" s="26"/>
      <c r="X517" s="26"/>
      <c r="Y517" s="26"/>
      <c r="Z517" s="26"/>
    </row>
    <row r="518" spans="1:26" x14ac:dyDescent="0.2">
      <c r="A518" s="26"/>
      <c r="B518" s="26"/>
      <c r="C518" s="26"/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  <c r="R518" s="26"/>
      <c r="S518" s="26"/>
      <c r="T518" s="26"/>
      <c r="U518" s="26"/>
      <c r="V518" s="26"/>
      <c r="W518" s="26"/>
      <c r="X518" s="26"/>
      <c r="Y518" s="26"/>
      <c r="Z518" s="26"/>
    </row>
    <row r="519" spans="1:26" x14ac:dyDescent="0.2">
      <c r="A519" s="26"/>
      <c r="B519" s="26"/>
      <c r="C519" s="26"/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  <c r="R519" s="26"/>
      <c r="S519" s="26"/>
      <c r="T519" s="26"/>
      <c r="U519" s="26"/>
      <c r="V519" s="26"/>
      <c r="W519" s="26"/>
      <c r="X519" s="26"/>
      <c r="Y519" s="26"/>
      <c r="Z519" s="26"/>
    </row>
    <row r="520" spans="1:26" x14ac:dyDescent="0.2">
      <c r="A520" s="26"/>
      <c r="B520" s="26"/>
      <c r="C520" s="26"/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  <c r="R520" s="26"/>
      <c r="S520" s="26"/>
      <c r="T520" s="26"/>
      <c r="U520" s="26"/>
      <c r="V520" s="26"/>
      <c r="W520" s="26"/>
      <c r="X520" s="26"/>
      <c r="Y520" s="26"/>
      <c r="Z520" s="26"/>
    </row>
    <row r="521" spans="1:26" x14ac:dyDescent="0.2">
      <c r="A521" s="26"/>
      <c r="B521" s="26"/>
      <c r="C521" s="26"/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  <c r="R521" s="26"/>
      <c r="S521" s="26"/>
      <c r="T521" s="26"/>
      <c r="U521" s="26"/>
      <c r="V521" s="26"/>
      <c r="W521" s="26"/>
      <c r="X521" s="26"/>
      <c r="Y521" s="26"/>
      <c r="Z521" s="26"/>
    </row>
    <row r="522" spans="1:26" x14ac:dyDescent="0.2">
      <c r="A522" s="26"/>
      <c r="B522" s="26"/>
      <c r="C522" s="26"/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  <c r="R522" s="26"/>
      <c r="S522" s="26"/>
      <c r="T522" s="26"/>
      <c r="U522" s="26"/>
      <c r="V522" s="26"/>
      <c r="W522" s="26"/>
      <c r="X522" s="26"/>
      <c r="Y522" s="26"/>
      <c r="Z522" s="26"/>
    </row>
    <row r="523" spans="1:26" x14ac:dyDescent="0.2">
      <c r="A523" s="26"/>
      <c r="B523" s="26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  <c r="V523" s="26"/>
      <c r="W523" s="26"/>
      <c r="X523" s="26"/>
      <c r="Y523" s="26"/>
      <c r="Z523" s="26"/>
    </row>
    <row r="524" spans="1:26" x14ac:dyDescent="0.2">
      <c r="A524" s="26"/>
      <c r="B524" s="26"/>
      <c r="C524" s="26"/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  <c r="R524" s="26"/>
      <c r="S524" s="26"/>
      <c r="T524" s="26"/>
      <c r="U524" s="26"/>
      <c r="V524" s="26"/>
      <c r="W524" s="26"/>
      <c r="X524" s="26"/>
      <c r="Y524" s="26"/>
      <c r="Z524" s="26"/>
    </row>
    <row r="525" spans="1:26" x14ac:dyDescent="0.2">
      <c r="A525" s="26"/>
      <c r="B525" s="26"/>
      <c r="C525" s="26"/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  <c r="R525" s="26"/>
      <c r="S525" s="26"/>
      <c r="T525" s="26"/>
      <c r="U525" s="26"/>
      <c r="V525" s="26"/>
      <c r="W525" s="26"/>
      <c r="X525" s="26"/>
      <c r="Y525" s="26"/>
      <c r="Z525" s="26"/>
    </row>
    <row r="526" spans="1:26" x14ac:dyDescent="0.2">
      <c r="A526" s="26"/>
      <c r="B526" s="26"/>
      <c r="C526" s="26"/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  <c r="R526" s="26"/>
      <c r="S526" s="26"/>
      <c r="T526" s="26"/>
      <c r="U526" s="26"/>
      <c r="V526" s="26"/>
      <c r="W526" s="26"/>
      <c r="X526" s="26"/>
      <c r="Y526" s="26"/>
      <c r="Z526" s="26"/>
    </row>
    <row r="527" spans="1:26" x14ac:dyDescent="0.2">
      <c r="A527" s="26"/>
      <c r="B527" s="26"/>
      <c r="C527" s="26"/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  <c r="R527" s="26"/>
      <c r="S527" s="26"/>
      <c r="T527" s="26"/>
      <c r="U527" s="26"/>
      <c r="V527" s="26"/>
      <c r="W527" s="26"/>
      <c r="X527" s="26"/>
      <c r="Y527" s="26"/>
      <c r="Z527" s="26"/>
    </row>
    <row r="528" spans="1:26" x14ac:dyDescent="0.2">
      <c r="A528" s="26"/>
      <c r="B528" s="26"/>
      <c r="C528" s="26"/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  <c r="R528" s="26"/>
      <c r="S528" s="26"/>
      <c r="T528" s="26"/>
      <c r="U528" s="26"/>
      <c r="V528" s="26"/>
      <c r="W528" s="26"/>
      <c r="X528" s="26"/>
      <c r="Y528" s="26"/>
      <c r="Z528" s="26"/>
    </row>
    <row r="529" spans="1:26" x14ac:dyDescent="0.2">
      <c r="A529" s="26"/>
      <c r="B529" s="26"/>
      <c r="C529" s="26"/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  <c r="R529" s="26"/>
      <c r="S529" s="26"/>
      <c r="T529" s="26"/>
      <c r="U529" s="26"/>
      <c r="V529" s="26"/>
      <c r="W529" s="26"/>
      <c r="X529" s="26"/>
      <c r="Y529" s="26"/>
      <c r="Z529" s="26"/>
    </row>
    <row r="530" spans="1:26" x14ac:dyDescent="0.2">
      <c r="A530" s="26"/>
      <c r="B530" s="26"/>
      <c r="C530" s="26"/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  <c r="R530" s="26"/>
      <c r="S530" s="26"/>
      <c r="T530" s="26"/>
      <c r="U530" s="26"/>
      <c r="V530" s="26"/>
      <c r="W530" s="26"/>
      <c r="X530" s="26"/>
      <c r="Y530" s="26"/>
      <c r="Z530" s="26"/>
    </row>
    <row r="531" spans="1:26" x14ac:dyDescent="0.2">
      <c r="A531" s="26"/>
      <c r="B531" s="26"/>
      <c r="C531" s="26"/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  <c r="R531" s="26"/>
      <c r="S531" s="26"/>
      <c r="T531" s="26"/>
      <c r="U531" s="26"/>
      <c r="V531" s="26"/>
      <c r="W531" s="26"/>
      <c r="X531" s="26"/>
      <c r="Y531" s="26"/>
      <c r="Z531" s="26"/>
    </row>
    <row r="532" spans="1:26" x14ac:dyDescent="0.2">
      <c r="A532" s="26"/>
      <c r="B532" s="26"/>
      <c r="C532" s="26"/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  <c r="R532" s="26"/>
      <c r="S532" s="26"/>
      <c r="T532" s="26"/>
      <c r="U532" s="26"/>
      <c r="V532" s="26"/>
      <c r="W532" s="26"/>
      <c r="X532" s="26"/>
      <c r="Y532" s="26"/>
      <c r="Z532" s="26"/>
    </row>
    <row r="533" spans="1:26" x14ac:dyDescent="0.2">
      <c r="A533" s="26"/>
      <c r="B533" s="26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  <c r="V533" s="26"/>
      <c r="W533" s="26"/>
      <c r="X533" s="26"/>
      <c r="Y533" s="26"/>
      <c r="Z533" s="26"/>
    </row>
    <row r="534" spans="1:26" x14ac:dyDescent="0.2">
      <c r="A534" s="26"/>
      <c r="B534" s="26"/>
      <c r="C534" s="26"/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  <c r="R534" s="26"/>
      <c r="S534" s="26"/>
      <c r="T534" s="26"/>
      <c r="U534" s="26"/>
      <c r="V534" s="26"/>
      <c r="W534" s="26"/>
      <c r="X534" s="26"/>
      <c r="Y534" s="26"/>
      <c r="Z534" s="26"/>
    </row>
    <row r="535" spans="1:26" x14ac:dyDescent="0.2">
      <c r="A535" s="26"/>
      <c r="B535" s="26"/>
      <c r="C535" s="26"/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  <c r="R535" s="26"/>
      <c r="S535" s="26"/>
      <c r="T535" s="26"/>
      <c r="U535" s="26"/>
      <c r="V535" s="26"/>
      <c r="W535" s="26"/>
      <c r="X535" s="26"/>
      <c r="Y535" s="26"/>
      <c r="Z535" s="26"/>
    </row>
    <row r="536" spans="1:26" x14ac:dyDescent="0.2">
      <c r="A536" s="26"/>
      <c r="B536" s="26"/>
      <c r="C536" s="26"/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  <c r="R536" s="26"/>
      <c r="S536" s="26"/>
      <c r="T536" s="26"/>
      <c r="U536" s="26"/>
      <c r="V536" s="26"/>
      <c r="W536" s="26"/>
      <c r="X536" s="26"/>
      <c r="Y536" s="26"/>
      <c r="Z536" s="26"/>
    </row>
    <row r="537" spans="1:26" x14ac:dyDescent="0.2">
      <c r="A537" s="26"/>
      <c r="B537" s="26"/>
      <c r="C537" s="26"/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  <c r="R537" s="26"/>
      <c r="S537" s="26"/>
      <c r="T537" s="26"/>
      <c r="U537" s="26"/>
      <c r="V537" s="26"/>
      <c r="W537" s="26"/>
      <c r="X537" s="26"/>
      <c r="Y537" s="26"/>
      <c r="Z537" s="26"/>
    </row>
  </sheetData>
  <pageMargins left="0.511811024" right="0.511811024" top="0.78740157499999996" bottom="0.78740157499999996" header="0.31496062000000002" footer="0.3149606200000000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61DBC7-3E79-4EF9-B6D1-3AD38BD0FEC8}">
  <dimension ref="A1:AD106"/>
  <sheetViews>
    <sheetView showGridLines="0" workbookViewId="0">
      <pane ySplit="1" topLeftCell="A2" activePane="bottomLeft" state="frozen"/>
      <selection pane="bottomLeft"/>
    </sheetView>
  </sheetViews>
  <sheetFormatPr defaultRowHeight="12.75" x14ac:dyDescent="0.2"/>
  <cols>
    <col min="1" max="2" width="6.5703125" customWidth="1"/>
    <col min="9" max="9" width="14.85546875" customWidth="1"/>
    <col min="12" max="12" width="10.28515625" customWidth="1"/>
    <col min="16" max="16" width="12.5703125" customWidth="1"/>
    <col min="17" max="17" width="13.42578125" customWidth="1"/>
  </cols>
  <sheetData>
    <row r="1" spans="1:30" x14ac:dyDescent="0.2">
      <c r="A1" s="149" t="s">
        <v>777</v>
      </c>
      <c r="B1" s="150"/>
      <c r="C1" s="150"/>
      <c r="D1" s="150"/>
      <c r="E1" s="150"/>
      <c r="F1" s="151"/>
      <c r="I1" s="149" t="s">
        <v>860</v>
      </c>
      <c r="J1" s="272"/>
      <c r="K1" s="272"/>
      <c r="L1" s="272"/>
      <c r="M1" s="272"/>
      <c r="N1" s="272"/>
      <c r="O1" s="272"/>
      <c r="P1" s="272"/>
      <c r="Q1" s="272"/>
      <c r="R1" s="150"/>
      <c r="S1" s="150"/>
      <c r="T1" s="150"/>
      <c r="U1" s="150"/>
      <c r="V1" s="150"/>
      <c r="W1" s="150"/>
      <c r="X1" s="150"/>
      <c r="Y1" s="150"/>
      <c r="Z1" s="150"/>
      <c r="AA1" s="150"/>
      <c r="AB1" s="150"/>
      <c r="AC1" s="150"/>
      <c r="AD1" s="151"/>
    </row>
    <row r="2" spans="1:30" x14ac:dyDescent="0.2">
      <c r="A2" s="160" t="s">
        <v>694</v>
      </c>
      <c r="B2" s="161">
        <v>0</v>
      </c>
      <c r="C2" s="161"/>
      <c r="D2" s="161"/>
      <c r="E2" s="161"/>
      <c r="F2" s="162"/>
      <c r="I2" s="273" t="str" cm="1">
        <f t="array" aca="1" ref="I2:AB2" ca="1">_xlfn._xlws.FILTER('BKG FORMULAS'!3:3,('BKG FORMULAS'!3:3&lt;&gt;"")*('BKG FORMULAS'!3:3&lt;&gt;"Void"))</f>
        <v>LEG</v>
      </c>
      <c r="J2" t="str">
        <f ca="1"/>
        <v>OPOL</v>
      </c>
      <c r="K2" t="str">
        <f ca="1"/>
        <v>POL</v>
      </c>
      <c r="L2" t="str">
        <f ca="1"/>
        <v>POD</v>
      </c>
      <c r="M2" t="str">
        <f ca="1"/>
        <v>FPOD</v>
      </c>
      <c r="N2" t="str">
        <f ca="1"/>
        <v>ACCOUNT</v>
      </c>
      <c r="O2" t="str">
        <f ca="1"/>
        <v>SHIPPER</v>
      </c>
      <c r="P2" t="str">
        <f ca="1"/>
        <v>QTY</v>
      </c>
      <c r="Q2" t="str">
        <f ca="1"/>
        <v>TYPE</v>
      </c>
      <c r="R2" t="str">
        <f ca="1"/>
        <v>TYPE 2</v>
      </c>
      <c r="S2" t="str">
        <f ca="1"/>
        <v>CARGO / MODEL</v>
      </c>
      <c r="T2" t="str">
        <f ca="1"/>
        <v>L</v>
      </c>
      <c r="U2" t="str">
        <f ca="1"/>
        <v>W</v>
      </c>
      <c r="V2" t="str">
        <f ca="1"/>
        <v>H</v>
      </c>
      <c r="W2" t="str">
        <f ca="1"/>
        <v>M/T UNIT</v>
      </c>
      <c r="X2" t="str">
        <f ca="1"/>
        <v>TTL TONS</v>
      </c>
      <c r="Y2" t="str">
        <f ca="1"/>
        <v>POL-F</v>
      </c>
      <c r="Z2" t="str">
        <f ca="1"/>
        <v>POD-F</v>
      </c>
      <c r="AA2" t="str">
        <f ca="1"/>
        <v>DIRECTION-L</v>
      </c>
      <c r="AB2" t="str">
        <f ca="1"/>
        <v>DIRECTION-D</v>
      </c>
      <c r="AD2" s="153"/>
    </row>
    <row r="3" spans="1:30" x14ac:dyDescent="0.2">
      <c r="A3" s="152" t="s">
        <v>763</v>
      </c>
      <c r="B3">
        <v>1</v>
      </c>
      <c r="F3" s="153"/>
      <c r="I3" s="273"/>
      <c r="AD3" s="153"/>
    </row>
    <row r="4" spans="1:30" x14ac:dyDescent="0.2">
      <c r="A4" s="152" t="s">
        <v>62</v>
      </c>
      <c r="B4">
        <v>2</v>
      </c>
      <c r="F4" s="153"/>
      <c r="I4" s="273"/>
      <c r="AD4" s="153"/>
    </row>
    <row r="5" spans="1:30" x14ac:dyDescent="0.2">
      <c r="A5" s="152" t="s">
        <v>764</v>
      </c>
      <c r="B5">
        <v>3</v>
      </c>
      <c r="F5" s="153"/>
      <c r="I5" s="274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54"/>
    </row>
    <row r="6" spans="1:30" x14ac:dyDescent="0.2">
      <c r="A6" s="152" t="s">
        <v>696</v>
      </c>
      <c r="B6">
        <v>4</v>
      </c>
      <c r="F6" s="153"/>
    </row>
    <row r="7" spans="1:30" x14ac:dyDescent="0.2">
      <c r="A7" s="152" t="s">
        <v>538</v>
      </c>
      <c r="B7">
        <v>5</v>
      </c>
      <c r="F7" s="153"/>
      <c r="I7" s="275"/>
      <c r="J7" s="161"/>
      <c r="K7" s="161"/>
      <c r="L7" s="161"/>
      <c r="M7" s="161"/>
      <c r="N7" s="161"/>
      <c r="O7" s="161"/>
      <c r="P7" s="161"/>
      <c r="Q7" s="162"/>
    </row>
    <row r="8" spans="1:30" x14ac:dyDescent="0.2">
      <c r="A8" s="152" t="s">
        <v>765</v>
      </c>
      <c r="B8">
        <v>6</v>
      </c>
      <c r="F8" s="153"/>
      <c r="I8" s="278" t="s">
        <v>963</v>
      </c>
      <c r="J8" s="276"/>
      <c r="K8" s="276"/>
      <c r="L8" s="279"/>
      <c r="M8" s="279"/>
      <c r="N8" s="279"/>
      <c r="O8" s="279"/>
      <c r="P8" s="279"/>
      <c r="Q8" s="280"/>
    </row>
    <row r="9" spans="1:30" x14ac:dyDescent="0.2">
      <c r="A9" s="152" t="s">
        <v>33</v>
      </c>
      <c r="B9">
        <v>7</v>
      </c>
      <c r="F9" s="153"/>
      <c r="I9" s="271"/>
      <c r="J9" s="8" t="s">
        <v>962</v>
      </c>
      <c r="L9" s="277" t="s">
        <v>961</v>
      </c>
      <c r="Q9" s="153"/>
    </row>
    <row r="10" spans="1:30" x14ac:dyDescent="0.2">
      <c r="A10" s="152" t="s">
        <v>766</v>
      </c>
      <c r="B10">
        <v>8</v>
      </c>
      <c r="F10" s="153"/>
      <c r="I10" s="268" t="str" cm="1">
        <f t="array" aca="1" ref="I10:I12" ca="1">IF(_xlfn.UNIQUE('BKG FORMULAS'!A4:A2500)=0,"",_xlfn.UNIQUE('BKG FORMULAS'!A4:A2500))</f>
        <v>NB</v>
      </c>
      <c r="Q10" s="153"/>
    </row>
    <row r="11" spans="1:30" x14ac:dyDescent="0.2">
      <c r="A11" s="152" t="s">
        <v>767</v>
      </c>
      <c r="B11">
        <v>9</v>
      </c>
      <c r="F11" s="153"/>
      <c r="I11" s="269" t="str">
        <f ca="1"/>
        <v>SB</v>
      </c>
      <c r="Q11" s="153"/>
    </row>
    <row r="12" spans="1:30" x14ac:dyDescent="0.2">
      <c r="A12" s="152" t="s">
        <v>768</v>
      </c>
      <c r="B12">
        <v>10</v>
      </c>
      <c r="F12" s="153"/>
      <c r="I12" s="269" t="str">
        <f ca="1"/>
        <v/>
      </c>
      <c r="Q12" s="153"/>
    </row>
    <row r="13" spans="1:30" x14ac:dyDescent="0.2">
      <c r="A13" s="152" t="s">
        <v>31</v>
      </c>
      <c r="B13">
        <v>11</v>
      </c>
      <c r="F13" s="153"/>
      <c r="I13" s="269"/>
      <c r="J13" s="8" t="s">
        <v>962</v>
      </c>
      <c r="L13" s="277" t="s">
        <v>960</v>
      </c>
      <c r="Q13" s="153"/>
    </row>
    <row r="14" spans="1:30" x14ac:dyDescent="0.2">
      <c r="A14" s="152" t="s">
        <v>138</v>
      </c>
      <c r="B14">
        <v>12</v>
      </c>
      <c r="F14" s="153"/>
      <c r="I14" s="269"/>
      <c r="Q14" s="153"/>
    </row>
    <row r="15" spans="1:30" x14ac:dyDescent="0.2">
      <c r="A15" s="152" t="s">
        <v>656</v>
      </c>
      <c r="B15">
        <v>13</v>
      </c>
      <c r="F15" s="153"/>
      <c r="I15" s="269"/>
      <c r="Q15" s="153"/>
    </row>
    <row r="16" spans="1:30" x14ac:dyDescent="0.2">
      <c r="A16" s="152" t="s">
        <v>769</v>
      </c>
      <c r="B16">
        <v>14</v>
      </c>
      <c r="F16" s="153"/>
      <c r="I16" s="269"/>
      <c r="Q16" s="153"/>
    </row>
    <row r="17" spans="1:17" x14ac:dyDescent="0.2">
      <c r="A17" s="152" t="s">
        <v>770</v>
      </c>
      <c r="B17">
        <v>15</v>
      </c>
      <c r="F17" s="153"/>
      <c r="I17" s="270"/>
      <c r="Q17" s="153"/>
    </row>
    <row r="18" spans="1:17" x14ac:dyDescent="0.2">
      <c r="A18" s="152" t="s">
        <v>772</v>
      </c>
      <c r="B18">
        <v>16</v>
      </c>
      <c r="F18" s="153"/>
      <c r="I18" s="273"/>
      <c r="Q18" s="153"/>
    </row>
    <row r="19" spans="1:17" x14ac:dyDescent="0.2">
      <c r="A19" s="152" t="s">
        <v>771</v>
      </c>
      <c r="B19">
        <v>17</v>
      </c>
      <c r="F19" s="153"/>
      <c r="I19" s="273"/>
      <c r="Q19" s="153"/>
    </row>
    <row r="20" spans="1:17" x14ac:dyDescent="0.2">
      <c r="A20" s="152" t="s">
        <v>78</v>
      </c>
      <c r="B20">
        <v>18</v>
      </c>
      <c r="F20" s="153"/>
      <c r="I20" s="274"/>
      <c r="J20" s="107"/>
      <c r="K20" s="107"/>
      <c r="L20" s="107"/>
      <c r="M20" s="107"/>
      <c r="N20" s="107"/>
      <c r="O20" s="107"/>
      <c r="P20" s="107"/>
      <c r="Q20" s="154"/>
    </row>
    <row r="21" spans="1:17" x14ac:dyDescent="0.2">
      <c r="A21" s="152" t="s">
        <v>773</v>
      </c>
      <c r="B21">
        <v>19</v>
      </c>
      <c r="F21" s="153"/>
    </row>
    <row r="22" spans="1:17" x14ac:dyDescent="0.2">
      <c r="A22" s="152" t="s">
        <v>142</v>
      </c>
      <c r="B22">
        <v>20</v>
      </c>
      <c r="F22" s="153"/>
    </row>
    <row r="23" spans="1:17" x14ac:dyDescent="0.2">
      <c r="A23" s="152" t="s">
        <v>58</v>
      </c>
      <c r="B23">
        <v>21</v>
      </c>
      <c r="F23" s="153"/>
    </row>
    <row r="24" spans="1:17" x14ac:dyDescent="0.2">
      <c r="A24" s="152" t="s">
        <v>32</v>
      </c>
      <c r="B24">
        <v>22</v>
      </c>
      <c r="F24" s="153"/>
    </row>
    <row r="25" spans="1:17" ht="13.5" thickBot="1" x14ac:dyDescent="0.25">
      <c r="A25" s="152" t="s">
        <v>774</v>
      </c>
      <c r="B25">
        <v>23</v>
      </c>
      <c r="F25" s="153"/>
    </row>
    <row r="26" spans="1:17" x14ac:dyDescent="0.2">
      <c r="A26" s="152" t="s">
        <v>775</v>
      </c>
      <c r="B26">
        <v>24</v>
      </c>
      <c r="F26" s="153"/>
      <c r="I26" s="337" t="s">
        <v>778</v>
      </c>
      <c r="J26" s="40"/>
      <c r="K26" s="40"/>
      <c r="L26" s="41"/>
    </row>
    <row r="27" spans="1:17" x14ac:dyDescent="0.2">
      <c r="A27" s="152" t="s">
        <v>776</v>
      </c>
      <c r="B27">
        <v>25</v>
      </c>
      <c r="F27" s="153"/>
      <c r="I27" s="338" t="s">
        <v>244</v>
      </c>
      <c r="J27" s="26"/>
      <c r="K27" s="339" t="str">
        <f>IF('VOY Params'!K6="","Awaiting Vessel...",'VOY Params'!K6)</f>
        <v>MV SIRIUS LEADER</v>
      </c>
      <c r="L27" s="43"/>
    </row>
    <row r="28" spans="1:17" x14ac:dyDescent="0.2">
      <c r="A28" s="152" t="s">
        <v>779</v>
      </c>
      <c r="B28">
        <f>B27+1</f>
        <v>26</v>
      </c>
      <c r="F28" s="153"/>
      <c r="I28" s="340" t="s">
        <v>8</v>
      </c>
      <c r="J28" s="26"/>
      <c r="K28" s="341" t="str">
        <f>IFERROR(VLOOKUP('VOY Params'!K6,Ship_Particulars!C:K,2,0),"-")</f>
        <v>2000-07</v>
      </c>
      <c r="L28" s="43"/>
    </row>
    <row r="29" spans="1:17" x14ac:dyDescent="0.2">
      <c r="A29" s="152" t="s">
        <v>779</v>
      </c>
      <c r="B29">
        <f t="shared" ref="B29:B92" si="0">B28+1</f>
        <v>27</v>
      </c>
      <c r="F29" s="153"/>
      <c r="I29" s="340" t="s">
        <v>9</v>
      </c>
      <c r="J29" s="26"/>
      <c r="K29" s="341" t="str">
        <f>IFERROR(VLOOKUP('VOY Params'!K6,Ship_Particulars!C:K,3,0),"-")</f>
        <v>SINGAPORE</v>
      </c>
      <c r="L29" s="43"/>
    </row>
    <row r="30" spans="1:17" x14ac:dyDescent="0.2">
      <c r="A30" s="152" t="s">
        <v>780</v>
      </c>
      <c r="B30">
        <f t="shared" si="0"/>
        <v>28</v>
      </c>
      <c r="F30" s="153"/>
      <c r="I30" s="340" t="s">
        <v>10</v>
      </c>
      <c r="J30" s="26"/>
      <c r="K30" s="341">
        <f>IFERROR(VLOOKUP('VOY Params'!K6,Ship_Particulars!C:K,4,0),"-")</f>
        <v>51.496000000000002</v>
      </c>
      <c r="L30" s="43"/>
    </row>
    <row r="31" spans="1:17" x14ac:dyDescent="0.2">
      <c r="A31" s="152" t="s">
        <v>781</v>
      </c>
      <c r="B31">
        <f t="shared" si="0"/>
        <v>29</v>
      </c>
      <c r="F31" s="153"/>
      <c r="I31" s="340" t="s">
        <v>11</v>
      </c>
      <c r="J31" s="26"/>
      <c r="K31" s="341">
        <f>IFERROR(VLOOKUP('VOY Params'!K6,Ship_Particulars!C:K,5,0),"-")</f>
        <v>15.449</v>
      </c>
      <c r="L31" s="43"/>
    </row>
    <row r="32" spans="1:17" x14ac:dyDescent="0.2">
      <c r="A32" s="152" t="s">
        <v>782</v>
      </c>
      <c r="B32">
        <f t="shared" si="0"/>
        <v>30</v>
      </c>
      <c r="F32" s="153"/>
      <c r="I32" s="340" t="s">
        <v>12</v>
      </c>
      <c r="J32" s="26"/>
      <c r="K32" s="341">
        <f>IFERROR(VLOOKUP('VOY Params'!K6,Ship_Particulars!C:K,6,0),"-")</f>
        <v>180</v>
      </c>
      <c r="L32" s="43"/>
    </row>
    <row r="33" spans="1:12" x14ac:dyDescent="0.2">
      <c r="A33" s="152" t="s">
        <v>783</v>
      </c>
      <c r="B33">
        <f t="shared" si="0"/>
        <v>31</v>
      </c>
      <c r="F33" s="153"/>
      <c r="I33" s="340" t="s">
        <v>13</v>
      </c>
      <c r="J33" s="26"/>
      <c r="K33" s="341">
        <f>IFERROR(VLOOKUP('VOY Params'!K6,Ship_Particulars!C:K,7,0),"-")</f>
        <v>32.26</v>
      </c>
      <c r="L33" s="43"/>
    </row>
    <row r="34" spans="1:12" x14ac:dyDescent="0.2">
      <c r="A34" s="152" t="s">
        <v>784</v>
      </c>
      <c r="B34">
        <f t="shared" si="0"/>
        <v>32</v>
      </c>
      <c r="F34" s="153"/>
      <c r="I34" s="340" t="s">
        <v>14</v>
      </c>
      <c r="J34" s="26"/>
      <c r="K34" s="341">
        <f>IFERROR(VLOOKUP('VOY Params'!K6,Ship_Particulars!C:K,8,0),"-")</f>
        <v>16.451000000000001</v>
      </c>
      <c r="L34" s="43"/>
    </row>
    <row r="35" spans="1:12" ht="13.5" thickBot="1" x14ac:dyDescent="0.25">
      <c r="A35" s="152" t="s">
        <v>785</v>
      </c>
      <c r="B35">
        <f t="shared" si="0"/>
        <v>33</v>
      </c>
      <c r="F35" s="153"/>
      <c r="I35" s="342" t="s">
        <v>15</v>
      </c>
      <c r="J35" s="45"/>
      <c r="K35" s="343" t="str">
        <f>IFERROR(VLOOKUP('VOY Params'!K6,Ship_Particulars!C:K,9,0),"-")</f>
        <v>9.6 Mts</v>
      </c>
      <c r="L35" s="46"/>
    </row>
    <row r="36" spans="1:12" x14ac:dyDescent="0.2">
      <c r="A36" s="152" t="s">
        <v>786</v>
      </c>
      <c r="B36">
        <f t="shared" si="0"/>
        <v>34</v>
      </c>
      <c r="F36" s="153"/>
    </row>
    <row r="37" spans="1:12" x14ac:dyDescent="0.2">
      <c r="A37" s="152" t="s">
        <v>787</v>
      </c>
      <c r="B37">
        <f t="shared" si="0"/>
        <v>35</v>
      </c>
      <c r="F37" s="153"/>
    </row>
    <row r="38" spans="1:12" x14ac:dyDescent="0.2">
      <c r="A38" s="152" t="s">
        <v>788</v>
      </c>
      <c r="B38">
        <f t="shared" si="0"/>
        <v>36</v>
      </c>
      <c r="F38" s="153"/>
    </row>
    <row r="39" spans="1:12" x14ac:dyDescent="0.2">
      <c r="A39" s="152" t="s">
        <v>789</v>
      </c>
      <c r="B39">
        <f t="shared" si="0"/>
        <v>37</v>
      </c>
      <c r="F39" s="153"/>
    </row>
    <row r="40" spans="1:12" x14ac:dyDescent="0.2">
      <c r="A40" s="152" t="s">
        <v>790</v>
      </c>
      <c r="B40">
        <f t="shared" si="0"/>
        <v>38</v>
      </c>
      <c r="F40" s="153"/>
    </row>
    <row r="41" spans="1:12" x14ac:dyDescent="0.2">
      <c r="A41" s="152" t="s">
        <v>665</v>
      </c>
      <c r="B41">
        <f t="shared" si="0"/>
        <v>39</v>
      </c>
      <c r="F41" s="153"/>
    </row>
    <row r="42" spans="1:12" x14ac:dyDescent="0.2">
      <c r="A42" s="152" t="s">
        <v>791</v>
      </c>
      <c r="B42">
        <f t="shared" si="0"/>
        <v>40</v>
      </c>
      <c r="F42" s="153"/>
    </row>
    <row r="43" spans="1:12" x14ac:dyDescent="0.2">
      <c r="A43" s="152" t="s">
        <v>792</v>
      </c>
      <c r="B43">
        <f t="shared" si="0"/>
        <v>41</v>
      </c>
      <c r="F43" s="153"/>
    </row>
    <row r="44" spans="1:12" x14ac:dyDescent="0.2">
      <c r="A44" s="152" t="s">
        <v>793</v>
      </c>
      <c r="B44">
        <f t="shared" si="0"/>
        <v>42</v>
      </c>
      <c r="F44" s="153"/>
    </row>
    <row r="45" spans="1:12" x14ac:dyDescent="0.2">
      <c r="A45" s="152" t="s">
        <v>794</v>
      </c>
      <c r="B45">
        <f t="shared" si="0"/>
        <v>43</v>
      </c>
      <c r="F45" s="153"/>
    </row>
    <row r="46" spans="1:12" x14ac:dyDescent="0.2">
      <c r="A46" s="152" t="s">
        <v>795</v>
      </c>
      <c r="B46">
        <f t="shared" si="0"/>
        <v>44</v>
      </c>
      <c r="F46" s="153"/>
    </row>
    <row r="47" spans="1:12" x14ac:dyDescent="0.2">
      <c r="A47" s="152" t="s">
        <v>796</v>
      </c>
      <c r="B47">
        <f t="shared" si="0"/>
        <v>45</v>
      </c>
      <c r="F47" s="153"/>
    </row>
    <row r="48" spans="1:12" x14ac:dyDescent="0.2">
      <c r="A48" s="152" t="s">
        <v>797</v>
      </c>
      <c r="B48">
        <f t="shared" si="0"/>
        <v>46</v>
      </c>
      <c r="F48" s="153"/>
    </row>
    <row r="49" spans="1:6" x14ac:dyDescent="0.2">
      <c r="A49" s="152" t="s">
        <v>798</v>
      </c>
      <c r="B49">
        <f t="shared" si="0"/>
        <v>47</v>
      </c>
      <c r="F49" s="153"/>
    </row>
    <row r="50" spans="1:6" x14ac:dyDescent="0.2">
      <c r="A50" s="152" t="s">
        <v>799</v>
      </c>
      <c r="B50">
        <f t="shared" si="0"/>
        <v>48</v>
      </c>
      <c r="F50" s="153"/>
    </row>
    <row r="51" spans="1:6" x14ac:dyDescent="0.2">
      <c r="A51" s="152" t="s">
        <v>800</v>
      </c>
      <c r="B51">
        <f t="shared" si="0"/>
        <v>49</v>
      </c>
      <c r="F51" s="153"/>
    </row>
    <row r="52" spans="1:6" x14ac:dyDescent="0.2">
      <c r="A52" s="152" t="s">
        <v>801</v>
      </c>
      <c r="B52">
        <f t="shared" si="0"/>
        <v>50</v>
      </c>
      <c r="F52" s="153"/>
    </row>
    <row r="53" spans="1:6" x14ac:dyDescent="0.2">
      <c r="A53" s="152" t="s">
        <v>802</v>
      </c>
      <c r="B53">
        <f t="shared" si="0"/>
        <v>51</v>
      </c>
      <c r="F53" s="153"/>
    </row>
    <row r="54" spans="1:6" x14ac:dyDescent="0.2">
      <c r="A54" s="152" t="s">
        <v>803</v>
      </c>
      <c r="B54">
        <f t="shared" si="0"/>
        <v>52</v>
      </c>
      <c r="F54" s="153"/>
    </row>
    <row r="55" spans="1:6" x14ac:dyDescent="0.2">
      <c r="A55" s="152" t="s">
        <v>804</v>
      </c>
      <c r="B55">
        <f t="shared" si="0"/>
        <v>53</v>
      </c>
      <c r="F55" s="153"/>
    </row>
    <row r="56" spans="1:6" x14ac:dyDescent="0.2">
      <c r="A56" s="152" t="s">
        <v>805</v>
      </c>
      <c r="B56">
        <f t="shared" si="0"/>
        <v>54</v>
      </c>
      <c r="F56" s="153"/>
    </row>
    <row r="57" spans="1:6" x14ac:dyDescent="0.2">
      <c r="A57" s="152" t="s">
        <v>806</v>
      </c>
      <c r="B57">
        <f t="shared" si="0"/>
        <v>55</v>
      </c>
      <c r="F57" s="153"/>
    </row>
    <row r="58" spans="1:6" x14ac:dyDescent="0.2">
      <c r="A58" s="152" t="s">
        <v>807</v>
      </c>
      <c r="B58">
        <f t="shared" si="0"/>
        <v>56</v>
      </c>
      <c r="F58" s="153"/>
    </row>
    <row r="59" spans="1:6" x14ac:dyDescent="0.2">
      <c r="A59" s="152" t="s">
        <v>808</v>
      </c>
      <c r="B59">
        <f t="shared" si="0"/>
        <v>57</v>
      </c>
      <c r="F59" s="153"/>
    </row>
    <row r="60" spans="1:6" x14ac:dyDescent="0.2">
      <c r="A60" s="152" t="s">
        <v>809</v>
      </c>
      <c r="B60">
        <f t="shared" si="0"/>
        <v>58</v>
      </c>
      <c r="F60" s="153"/>
    </row>
    <row r="61" spans="1:6" x14ac:dyDescent="0.2">
      <c r="A61" s="152" t="s">
        <v>810</v>
      </c>
      <c r="B61">
        <f t="shared" si="0"/>
        <v>59</v>
      </c>
      <c r="F61" s="153"/>
    </row>
    <row r="62" spans="1:6" x14ac:dyDescent="0.2">
      <c r="A62" s="152" t="s">
        <v>811</v>
      </c>
      <c r="B62">
        <f t="shared" si="0"/>
        <v>60</v>
      </c>
      <c r="F62" s="153"/>
    </row>
    <row r="63" spans="1:6" x14ac:dyDescent="0.2">
      <c r="A63" s="152" t="s">
        <v>812</v>
      </c>
      <c r="B63">
        <f t="shared" si="0"/>
        <v>61</v>
      </c>
      <c r="F63" s="153"/>
    </row>
    <row r="64" spans="1:6" x14ac:dyDescent="0.2">
      <c r="A64" s="152" t="s">
        <v>813</v>
      </c>
      <c r="B64">
        <f t="shared" si="0"/>
        <v>62</v>
      </c>
      <c r="F64" s="153"/>
    </row>
    <row r="65" spans="1:6" x14ac:dyDescent="0.2">
      <c r="A65" s="152" t="s">
        <v>814</v>
      </c>
      <c r="B65">
        <f t="shared" si="0"/>
        <v>63</v>
      </c>
      <c r="F65" s="153"/>
    </row>
    <row r="66" spans="1:6" x14ac:dyDescent="0.2">
      <c r="A66" s="152" t="s">
        <v>815</v>
      </c>
      <c r="B66">
        <f t="shared" si="0"/>
        <v>64</v>
      </c>
      <c r="F66" s="153"/>
    </row>
    <row r="67" spans="1:6" x14ac:dyDescent="0.2">
      <c r="A67" s="152" t="s">
        <v>816</v>
      </c>
      <c r="B67">
        <f t="shared" si="0"/>
        <v>65</v>
      </c>
      <c r="F67" s="153"/>
    </row>
    <row r="68" spans="1:6" x14ac:dyDescent="0.2">
      <c r="A68" s="152" t="s">
        <v>817</v>
      </c>
      <c r="B68">
        <f t="shared" si="0"/>
        <v>66</v>
      </c>
      <c r="F68" s="153"/>
    </row>
    <row r="69" spans="1:6" x14ac:dyDescent="0.2">
      <c r="A69" s="152" t="s">
        <v>818</v>
      </c>
      <c r="B69">
        <f t="shared" si="0"/>
        <v>67</v>
      </c>
      <c r="F69" s="153"/>
    </row>
    <row r="70" spans="1:6" x14ac:dyDescent="0.2">
      <c r="A70" s="152" t="s">
        <v>819</v>
      </c>
      <c r="B70">
        <f t="shared" si="0"/>
        <v>68</v>
      </c>
      <c r="F70" s="153"/>
    </row>
    <row r="71" spans="1:6" x14ac:dyDescent="0.2">
      <c r="A71" s="152" t="s">
        <v>820</v>
      </c>
      <c r="B71">
        <f t="shared" si="0"/>
        <v>69</v>
      </c>
      <c r="F71" s="153"/>
    </row>
    <row r="72" spans="1:6" x14ac:dyDescent="0.2">
      <c r="A72" s="152" t="s">
        <v>821</v>
      </c>
      <c r="B72">
        <f t="shared" si="0"/>
        <v>70</v>
      </c>
      <c r="F72" s="153"/>
    </row>
    <row r="73" spans="1:6" x14ac:dyDescent="0.2">
      <c r="A73" s="152" t="s">
        <v>822</v>
      </c>
      <c r="B73">
        <f t="shared" si="0"/>
        <v>71</v>
      </c>
      <c r="F73" s="153"/>
    </row>
    <row r="74" spans="1:6" x14ac:dyDescent="0.2">
      <c r="A74" s="152" t="s">
        <v>823</v>
      </c>
      <c r="B74">
        <f t="shared" si="0"/>
        <v>72</v>
      </c>
      <c r="F74" s="153"/>
    </row>
    <row r="75" spans="1:6" x14ac:dyDescent="0.2">
      <c r="A75" s="152" t="s">
        <v>824</v>
      </c>
      <c r="B75">
        <f t="shared" si="0"/>
        <v>73</v>
      </c>
      <c r="F75" s="153"/>
    </row>
    <row r="76" spans="1:6" x14ac:dyDescent="0.2">
      <c r="A76" s="152" t="s">
        <v>825</v>
      </c>
      <c r="B76">
        <f t="shared" si="0"/>
        <v>74</v>
      </c>
      <c r="F76" s="153"/>
    </row>
    <row r="77" spans="1:6" x14ac:dyDescent="0.2">
      <c r="A77" s="152" t="s">
        <v>826</v>
      </c>
      <c r="B77">
        <f t="shared" si="0"/>
        <v>75</v>
      </c>
      <c r="F77" s="153"/>
    </row>
    <row r="78" spans="1:6" x14ac:dyDescent="0.2">
      <c r="A78" s="152" t="s">
        <v>827</v>
      </c>
      <c r="B78">
        <f t="shared" si="0"/>
        <v>76</v>
      </c>
      <c r="F78" s="153"/>
    </row>
    <row r="79" spans="1:6" x14ac:dyDescent="0.2">
      <c r="A79" s="152" t="s">
        <v>828</v>
      </c>
      <c r="B79">
        <f t="shared" si="0"/>
        <v>77</v>
      </c>
      <c r="F79" s="153"/>
    </row>
    <row r="80" spans="1:6" x14ac:dyDescent="0.2">
      <c r="A80" s="152" t="s">
        <v>829</v>
      </c>
      <c r="B80">
        <f t="shared" si="0"/>
        <v>78</v>
      </c>
      <c r="F80" s="153"/>
    </row>
    <row r="81" spans="1:6" x14ac:dyDescent="0.2">
      <c r="A81" s="152" t="s">
        <v>830</v>
      </c>
      <c r="B81">
        <f t="shared" si="0"/>
        <v>79</v>
      </c>
      <c r="F81" s="153"/>
    </row>
    <row r="82" spans="1:6" x14ac:dyDescent="0.2">
      <c r="A82" s="152" t="s">
        <v>831</v>
      </c>
      <c r="B82">
        <f t="shared" si="0"/>
        <v>80</v>
      </c>
      <c r="F82" s="153"/>
    </row>
    <row r="83" spans="1:6" x14ac:dyDescent="0.2">
      <c r="A83" s="152" t="s">
        <v>832</v>
      </c>
      <c r="B83">
        <f t="shared" si="0"/>
        <v>81</v>
      </c>
      <c r="F83" s="153"/>
    </row>
    <row r="84" spans="1:6" x14ac:dyDescent="0.2">
      <c r="A84" s="152" t="s">
        <v>833</v>
      </c>
      <c r="B84">
        <f t="shared" si="0"/>
        <v>82</v>
      </c>
      <c r="F84" s="153"/>
    </row>
    <row r="85" spans="1:6" x14ac:dyDescent="0.2">
      <c r="A85" s="152" t="s">
        <v>834</v>
      </c>
      <c r="B85">
        <f t="shared" si="0"/>
        <v>83</v>
      </c>
      <c r="F85" s="153"/>
    </row>
    <row r="86" spans="1:6" x14ac:dyDescent="0.2">
      <c r="A86" s="152" t="s">
        <v>835</v>
      </c>
      <c r="B86">
        <f t="shared" si="0"/>
        <v>84</v>
      </c>
      <c r="F86" s="153"/>
    </row>
    <row r="87" spans="1:6" x14ac:dyDescent="0.2">
      <c r="A87" s="152" t="s">
        <v>836</v>
      </c>
      <c r="B87">
        <f t="shared" si="0"/>
        <v>85</v>
      </c>
      <c r="F87" s="153"/>
    </row>
    <row r="88" spans="1:6" x14ac:dyDescent="0.2">
      <c r="A88" s="152" t="s">
        <v>837</v>
      </c>
      <c r="B88">
        <f t="shared" si="0"/>
        <v>86</v>
      </c>
      <c r="F88" s="153"/>
    </row>
    <row r="89" spans="1:6" x14ac:dyDescent="0.2">
      <c r="A89" s="152" t="s">
        <v>838</v>
      </c>
      <c r="B89">
        <f t="shared" si="0"/>
        <v>87</v>
      </c>
      <c r="F89" s="153"/>
    </row>
    <row r="90" spans="1:6" x14ac:dyDescent="0.2">
      <c r="A90" s="152" t="s">
        <v>839</v>
      </c>
      <c r="B90">
        <f t="shared" si="0"/>
        <v>88</v>
      </c>
      <c r="F90" s="153"/>
    </row>
    <row r="91" spans="1:6" x14ac:dyDescent="0.2">
      <c r="A91" s="152" t="s">
        <v>840</v>
      </c>
      <c r="B91">
        <f t="shared" si="0"/>
        <v>89</v>
      </c>
      <c r="F91" s="153"/>
    </row>
    <row r="92" spans="1:6" x14ac:dyDescent="0.2">
      <c r="A92" s="152" t="s">
        <v>841</v>
      </c>
      <c r="B92">
        <f t="shared" si="0"/>
        <v>90</v>
      </c>
      <c r="F92" s="153"/>
    </row>
    <row r="93" spans="1:6" x14ac:dyDescent="0.2">
      <c r="A93" s="152" t="s">
        <v>842</v>
      </c>
      <c r="B93">
        <f t="shared" ref="B93:B106" si="1">B92+1</f>
        <v>91</v>
      </c>
      <c r="F93" s="153"/>
    </row>
    <row r="94" spans="1:6" x14ac:dyDescent="0.2">
      <c r="A94" s="152" t="s">
        <v>843</v>
      </c>
      <c r="B94">
        <f t="shared" si="1"/>
        <v>92</v>
      </c>
      <c r="F94" s="153"/>
    </row>
    <row r="95" spans="1:6" x14ac:dyDescent="0.2">
      <c r="A95" s="152" t="s">
        <v>844</v>
      </c>
      <c r="B95">
        <f t="shared" si="1"/>
        <v>93</v>
      </c>
      <c r="F95" s="153"/>
    </row>
    <row r="96" spans="1:6" x14ac:dyDescent="0.2">
      <c r="A96" s="152" t="s">
        <v>845</v>
      </c>
      <c r="B96">
        <f t="shared" si="1"/>
        <v>94</v>
      </c>
      <c r="F96" s="153"/>
    </row>
    <row r="97" spans="1:6" x14ac:dyDescent="0.2">
      <c r="A97" s="152" t="s">
        <v>846</v>
      </c>
      <c r="B97">
        <f t="shared" si="1"/>
        <v>95</v>
      </c>
      <c r="F97" s="153"/>
    </row>
    <row r="98" spans="1:6" x14ac:dyDescent="0.2">
      <c r="A98" s="152" t="s">
        <v>847</v>
      </c>
      <c r="B98">
        <f t="shared" si="1"/>
        <v>96</v>
      </c>
      <c r="F98" s="153"/>
    </row>
    <row r="99" spans="1:6" x14ac:dyDescent="0.2">
      <c r="A99" s="152" t="s">
        <v>848</v>
      </c>
      <c r="B99">
        <f t="shared" si="1"/>
        <v>97</v>
      </c>
      <c r="F99" s="153"/>
    </row>
    <row r="100" spans="1:6" x14ac:dyDescent="0.2">
      <c r="A100" s="152" t="s">
        <v>849</v>
      </c>
      <c r="B100">
        <f t="shared" si="1"/>
        <v>98</v>
      </c>
      <c r="F100" s="153"/>
    </row>
    <row r="101" spans="1:6" x14ac:dyDescent="0.2">
      <c r="A101" s="152" t="s">
        <v>850</v>
      </c>
      <c r="B101">
        <f t="shared" si="1"/>
        <v>99</v>
      </c>
      <c r="F101" s="153"/>
    </row>
    <row r="102" spans="1:6" x14ac:dyDescent="0.2">
      <c r="A102" s="152" t="s">
        <v>851</v>
      </c>
      <c r="B102">
        <f t="shared" si="1"/>
        <v>100</v>
      </c>
      <c r="F102" s="153"/>
    </row>
    <row r="103" spans="1:6" x14ac:dyDescent="0.2">
      <c r="A103" s="152" t="s">
        <v>852</v>
      </c>
      <c r="B103">
        <f t="shared" si="1"/>
        <v>101</v>
      </c>
      <c r="F103" s="153"/>
    </row>
    <row r="104" spans="1:6" x14ac:dyDescent="0.2">
      <c r="A104" s="152" t="s">
        <v>853</v>
      </c>
      <c r="B104">
        <f t="shared" si="1"/>
        <v>102</v>
      </c>
      <c r="F104" s="153"/>
    </row>
    <row r="105" spans="1:6" x14ac:dyDescent="0.2">
      <c r="A105" s="152" t="s">
        <v>854</v>
      </c>
      <c r="B105">
        <f t="shared" si="1"/>
        <v>103</v>
      </c>
      <c r="F105" s="153"/>
    </row>
    <row r="106" spans="1:6" x14ac:dyDescent="0.2">
      <c r="A106" s="163" t="s">
        <v>855</v>
      </c>
      <c r="B106" s="107">
        <f t="shared" si="1"/>
        <v>104</v>
      </c>
      <c r="C106" s="107"/>
      <c r="D106" s="107"/>
      <c r="E106" s="107"/>
      <c r="F106" s="154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C22CD-4C78-4107-B1F6-6B288075FEA7}">
  <sheetPr>
    <tabColor theme="1" tint="0.14999847407452621"/>
  </sheetPr>
  <dimension ref="A1:AB102"/>
  <sheetViews>
    <sheetView showGridLines="0" zoomScaleNormal="100" workbookViewId="0">
      <pane ySplit="3" topLeftCell="A4" activePane="bottomLeft" state="frozen"/>
      <selection pane="bottomLeft"/>
    </sheetView>
  </sheetViews>
  <sheetFormatPr defaultRowHeight="12.75" x14ac:dyDescent="0.2"/>
  <cols>
    <col min="1" max="1" width="11.140625" customWidth="1"/>
    <col min="2" max="2" width="15.140625" customWidth="1"/>
    <col min="3" max="3" width="22.140625" customWidth="1"/>
    <col min="4" max="10" width="15.140625" customWidth="1"/>
    <col min="11" max="11" width="15.7109375" customWidth="1"/>
    <col min="12" max="12" width="15.140625" customWidth="1"/>
    <col min="18" max="18" width="14.85546875" customWidth="1"/>
    <col min="19" max="19" width="2.85546875" customWidth="1"/>
    <col min="20" max="20" width="13.85546875" customWidth="1"/>
  </cols>
  <sheetData>
    <row r="1" spans="1:28" ht="48" customHeight="1" thickBot="1" x14ac:dyDescent="0.25">
      <c r="A1" s="182"/>
      <c r="B1" s="183" t="s">
        <v>543</v>
      </c>
      <c r="C1" s="184"/>
      <c r="D1" s="182"/>
      <c r="E1" s="182"/>
      <c r="F1" s="184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248"/>
      <c r="S1" s="182"/>
      <c r="T1" s="26"/>
      <c r="U1" s="26"/>
      <c r="V1" s="26"/>
      <c r="W1" s="26"/>
      <c r="X1" s="26"/>
      <c r="Y1" s="26"/>
      <c r="Z1" s="26"/>
      <c r="AA1" s="26"/>
      <c r="AB1" s="26"/>
    </row>
    <row r="2" spans="1:28" ht="8.25" customHeight="1" thickTop="1" x14ac:dyDescent="0.2">
      <c r="A2" s="185"/>
      <c r="B2" s="185"/>
      <c r="C2" s="186"/>
      <c r="D2" s="185"/>
      <c r="E2" s="185"/>
      <c r="F2" s="186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249"/>
      <c r="S2" s="185"/>
      <c r="T2" s="26"/>
      <c r="U2" s="26"/>
      <c r="V2" s="26"/>
      <c r="W2" s="26"/>
      <c r="X2" s="26"/>
      <c r="Y2" s="26"/>
      <c r="Z2" s="26"/>
      <c r="AA2" s="26"/>
      <c r="AB2" s="26"/>
    </row>
    <row r="3" spans="1:28" x14ac:dyDescent="0.2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</row>
    <row r="4" spans="1:28" ht="17.25" customHeight="1" x14ac:dyDescent="0.2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</row>
    <row r="5" spans="1:28" ht="17.25" customHeight="1" x14ac:dyDescent="0.2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</row>
    <row r="6" spans="1:28" ht="17.25" customHeight="1" x14ac:dyDescent="0.2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</row>
    <row r="7" spans="1:28" ht="17.25" customHeight="1" x14ac:dyDescent="0.2">
      <c r="A7" s="26"/>
      <c r="B7" s="26"/>
      <c r="C7" s="27" t="s">
        <v>244</v>
      </c>
      <c r="D7" s="27" t="s">
        <v>8</v>
      </c>
      <c r="E7" s="27" t="s">
        <v>9</v>
      </c>
      <c r="F7" s="27" t="s">
        <v>10</v>
      </c>
      <c r="G7" s="27" t="s">
        <v>11</v>
      </c>
      <c r="H7" s="27" t="s">
        <v>12</v>
      </c>
      <c r="I7" s="27" t="s">
        <v>13</v>
      </c>
      <c r="J7" s="27" t="s">
        <v>14</v>
      </c>
      <c r="K7" s="27" t="s">
        <v>15</v>
      </c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</row>
    <row r="8" spans="1:28" ht="17.25" customHeight="1" x14ac:dyDescent="0.2">
      <c r="A8" s="26"/>
      <c r="B8" s="26"/>
      <c r="C8" s="324" t="s">
        <v>25</v>
      </c>
      <c r="D8" s="325" t="s">
        <v>24</v>
      </c>
      <c r="E8" s="325" t="s">
        <v>21</v>
      </c>
      <c r="F8" s="325">
        <v>40.985999999999997</v>
      </c>
      <c r="G8" s="325">
        <v>22.385999999999999</v>
      </c>
      <c r="H8" s="326">
        <v>176</v>
      </c>
      <c r="I8" s="325">
        <v>31.074000000000002</v>
      </c>
      <c r="J8" s="325">
        <v>12.3</v>
      </c>
      <c r="K8" s="325">
        <v>8.75</v>
      </c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</row>
    <row r="9" spans="1:28" ht="17.25" customHeight="1" x14ac:dyDescent="0.2">
      <c r="A9" s="26"/>
      <c r="B9" s="26"/>
      <c r="C9" s="324" t="s">
        <v>248</v>
      </c>
      <c r="D9" s="325" t="s">
        <v>245</v>
      </c>
      <c r="E9" s="325" t="s">
        <v>246</v>
      </c>
      <c r="F9" s="325">
        <v>51.496000000000002</v>
      </c>
      <c r="G9" s="325">
        <v>15.449</v>
      </c>
      <c r="H9" s="325">
        <v>180</v>
      </c>
      <c r="I9" s="325">
        <v>32.26</v>
      </c>
      <c r="J9" s="325">
        <v>16.451000000000001</v>
      </c>
      <c r="K9" s="325" t="s">
        <v>247</v>
      </c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</row>
    <row r="10" spans="1:28" ht="17.25" customHeight="1" x14ac:dyDescent="0.2">
      <c r="A10" s="26"/>
      <c r="B10" s="26"/>
      <c r="C10" s="327" t="s">
        <v>249</v>
      </c>
      <c r="D10" s="328" t="s">
        <v>250</v>
      </c>
      <c r="E10" s="328" t="s">
        <v>223</v>
      </c>
      <c r="F10" s="328">
        <v>59.499000000000002</v>
      </c>
      <c r="G10" s="328">
        <v>17.849</v>
      </c>
      <c r="H10" s="328">
        <v>199.99</v>
      </c>
      <c r="I10" s="328">
        <v>32.26</v>
      </c>
      <c r="J10" s="328">
        <v>18.082000000000001</v>
      </c>
      <c r="K10" s="328" t="s">
        <v>251</v>
      </c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</row>
    <row r="11" spans="1:28" ht="17.25" customHeight="1" x14ac:dyDescent="0.2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</row>
    <row r="12" spans="1:28" ht="17.25" customHeight="1" x14ac:dyDescent="0.2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</row>
    <row r="13" spans="1:28" ht="17.25" customHeight="1" x14ac:dyDescent="0.2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</row>
    <row r="14" spans="1:28" ht="17.25" customHeight="1" x14ac:dyDescent="0.2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</row>
    <row r="15" spans="1:28" x14ac:dyDescent="0.2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</row>
    <row r="16" spans="1:28" x14ac:dyDescent="0.2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</row>
    <row r="17" spans="1:24" x14ac:dyDescent="0.2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</row>
    <row r="18" spans="1:24" x14ac:dyDescent="0.2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</row>
    <row r="19" spans="1:24" x14ac:dyDescent="0.2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</row>
    <row r="20" spans="1:24" x14ac:dyDescent="0.2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</row>
    <row r="21" spans="1:24" x14ac:dyDescent="0.2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</row>
    <row r="22" spans="1:24" x14ac:dyDescent="0.2">
      <c r="A22" s="26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</row>
    <row r="23" spans="1:24" x14ac:dyDescent="0.2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</row>
    <row r="24" spans="1:24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</row>
    <row r="25" spans="1:24" x14ac:dyDescent="0.2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</row>
    <row r="26" spans="1:24" x14ac:dyDescent="0.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</row>
    <row r="27" spans="1:24" x14ac:dyDescent="0.2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</row>
    <row r="28" spans="1:24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</row>
    <row r="29" spans="1:24" x14ac:dyDescent="0.2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</row>
    <row r="30" spans="1:24" x14ac:dyDescent="0.2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</row>
    <row r="31" spans="1:24" x14ac:dyDescent="0.2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</row>
    <row r="32" spans="1:24" x14ac:dyDescent="0.2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</row>
    <row r="33" spans="1:24" x14ac:dyDescent="0.2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</row>
    <row r="34" spans="1:24" x14ac:dyDescent="0.2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</row>
    <row r="35" spans="1:24" x14ac:dyDescent="0.2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</row>
    <row r="36" spans="1:24" x14ac:dyDescent="0.2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</row>
    <row r="37" spans="1:24" x14ac:dyDescent="0.2">
      <c r="A37" s="26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</row>
    <row r="38" spans="1:24" x14ac:dyDescent="0.2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</row>
    <row r="39" spans="1:24" x14ac:dyDescent="0.2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</row>
    <row r="40" spans="1:24" x14ac:dyDescent="0.2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</row>
    <row r="41" spans="1:24" x14ac:dyDescent="0.2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</row>
    <row r="42" spans="1:24" x14ac:dyDescent="0.2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</row>
    <row r="43" spans="1:24" x14ac:dyDescent="0.2">
      <c r="A43" s="26"/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</row>
    <row r="44" spans="1:24" x14ac:dyDescent="0.2">
      <c r="A44" s="26"/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</row>
    <row r="45" spans="1:24" x14ac:dyDescent="0.2">
      <c r="A45" s="26"/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</row>
    <row r="46" spans="1:24" x14ac:dyDescent="0.2">
      <c r="A46" s="26"/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</row>
    <row r="47" spans="1:24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</row>
    <row r="48" spans="1:24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</row>
    <row r="49" spans="1:24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</row>
    <row r="50" spans="1:24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</row>
    <row r="51" spans="1:24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</row>
    <row r="52" spans="1:24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</row>
    <row r="53" spans="1:24" x14ac:dyDescent="0.2">
      <c r="A53" s="26"/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</row>
    <row r="54" spans="1:24" x14ac:dyDescent="0.2">
      <c r="A54" s="26"/>
      <c r="B54" s="26"/>
      <c r="C54" s="26"/>
      <c r="D54" s="26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</row>
    <row r="55" spans="1:24" x14ac:dyDescent="0.2">
      <c r="A55" s="26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</row>
    <row r="56" spans="1:24" x14ac:dyDescent="0.2">
      <c r="A56" s="26"/>
      <c r="B56" s="26"/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</row>
    <row r="57" spans="1:24" x14ac:dyDescent="0.2">
      <c r="A57" s="26"/>
      <c r="B57" s="26"/>
      <c r="C57" s="26"/>
      <c r="D57" s="26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</row>
    <row r="58" spans="1:24" x14ac:dyDescent="0.2">
      <c r="A58" s="26"/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</row>
    <row r="59" spans="1:24" x14ac:dyDescent="0.2">
      <c r="A59" s="26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</row>
    <row r="60" spans="1:24" x14ac:dyDescent="0.2">
      <c r="A60" s="26"/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</row>
    <row r="61" spans="1:24" x14ac:dyDescent="0.2">
      <c r="A61" s="26"/>
      <c r="B61" s="26"/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</row>
    <row r="62" spans="1:24" x14ac:dyDescent="0.2">
      <c r="A62" s="26"/>
      <c r="B62" s="26"/>
      <c r="C62" s="26"/>
      <c r="D62" s="26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</row>
    <row r="63" spans="1:24" x14ac:dyDescent="0.2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</row>
    <row r="64" spans="1:24" x14ac:dyDescent="0.2">
      <c r="A64" s="26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</row>
    <row r="65" spans="1:24" x14ac:dyDescent="0.2">
      <c r="A65" s="26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</row>
    <row r="66" spans="1:24" x14ac:dyDescent="0.2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</row>
    <row r="67" spans="1:24" x14ac:dyDescent="0.2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</row>
    <row r="68" spans="1:24" x14ac:dyDescent="0.2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</row>
    <row r="69" spans="1:24" x14ac:dyDescent="0.2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</row>
    <row r="70" spans="1:24" x14ac:dyDescent="0.2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</row>
    <row r="71" spans="1:24" x14ac:dyDescent="0.2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</row>
    <row r="72" spans="1:24" x14ac:dyDescent="0.2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</row>
    <row r="73" spans="1:24" x14ac:dyDescent="0.2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</row>
    <row r="74" spans="1:24" x14ac:dyDescent="0.2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</row>
    <row r="75" spans="1:24" x14ac:dyDescent="0.2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</row>
    <row r="76" spans="1:24" x14ac:dyDescent="0.2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</row>
    <row r="77" spans="1:24" x14ac:dyDescent="0.2">
      <c r="A77" s="26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</row>
    <row r="78" spans="1:24" x14ac:dyDescent="0.2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</row>
    <row r="79" spans="1:24" x14ac:dyDescent="0.2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</row>
    <row r="80" spans="1:24" x14ac:dyDescent="0.2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</row>
    <row r="81" spans="1:24" x14ac:dyDescent="0.2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</row>
    <row r="82" spans="1:24" x14ac:dyDescent="0.2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</row>
    <row r="83" spans="1:24" x14ac:dyDescent="0.2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</row>
    <row r="84" spans="1:24" x14ac:dyDescent="0.2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</row>
    <row r="85" spans="1:24" x14ac:dyDescent="0.2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</row>
    <row r="86" spans="1:24" x14ac:dyDescent="0.2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</row>
    <row r="87" spans="1:24" x14ac:dyDescent="0.2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</row>
    <row r="88" spans="1:24" x14ac:dyDescent="0.2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</row>
    <row r="89" spans="1:24" x14ac:dyDescent="0.2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</row>
    <row r="90" spans="1:24" x14ac:dyDescent="0.2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</row>
    <row r="91" spans="1:24" x14ac:dyDescent="0.2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</row>
    <row r="92" spans="1:24" x14ac:dyDescent="0.2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</row>
    <row r="93" spans="1:24" x14ac:dyDescent="0.2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</row>
    <row r="94" spans="1:24" x14ac:dyDescent="0.2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</row>
    <row r="95" spans="1:24" x14ac:dyDescent="0.2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</row>
    <row r="96" spans="1:24" x14ac:dyDescent="0.2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</row>
    <row r="97" spans="1:24" x14ac:dyDescent="0.2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</row>
    <row r="98" spans="1:24" x14ac:dyDescent="0.2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</row>
    <row r="99" spans="1:24" x14ac:dyDescent="0.2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</row>
    <row r="100" spans="1:24" x14ac:dyDescent="0.2">
      <c r="A100" s="26"/>
      <c r="B100" s="26"/>
      <c r="C100" s="26"/>
      <c r="D100" s="26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</row>
    <row r="101" spans="1:24" x14ac:dyDescent="0.2">
      <c r="A101" s="26"/>
      <c r="B101" s="26"/>
      <c r="C101" s="26"/>
      <c r="D101" s="26"/>
      <c r="E101" s="26"/>
      <c r="F101" s="26"/>
      <c r="G101" s="26"/>
      <c r="H101" s="26"/>
      <c r="I101" s="26"/>
      <c r="J101" s="26"/>
      <c r="K101" s="26"/>
      <c r="L101" s="26"/>
      <c r="M101" s="26"/>
      <c r="N101" s="26"/>
      <c r="O101" s="26"/>
      <c r="P101" s="26"/>
      <c r="Q101" s="26"/>
      <c r="R101" s="26"/>
      <c r="S101" s="26"/>
      <c r="T101" s="26"/>
      <c r="U101" s="26"/>
      <c r="V101" s="26"/>
      <c r="W101" s="26"/>
      <c r="X101" s="26"/>
    </row>
    <row r="102" spans="1:24" x14ac:dyDescent="0.2">
      <c r="A102" s="26"/>
      <c r="B102" s="26"/>
      <c r="C102" s="26"/>
      <c r="D102" s="26"/>
      <c r="E102" s="26"/>
      <c r="F102" s="26"/>
      <c r="G102" s="26"/>
      <c r="H102" s="26"/>
      <c r="I102" s="26"/>
      <c r="J102" s="26"/>
      <c r="K102" s="26"/>
      <c r="L102" s="26"/>
      <c r="M102" s="26"/>
      <c r="N102" s="26"/>
      <c r="O102" s="26"/>
      <c r="P102" s="26"/>
      <c r="Q102" s="26"/>
      <c r="R102" s="26"/>
      <c r="S102" s="26"/>
      <c r="T102" s="26"/>
      <c r="U102" s="26"/>
      <c r="V102" s="26"/>
      <c r="W102" s="26"/>
      <c r="X102" s="26"/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27D42A-265A-4E4D-B042-F10E5AA41DB1}">
  <sheetPr>
    <tabColor theme="0" tint="-0.34998626667073579"/>
  </sheetPr>
  <dimension ref="A1:Z100"/>
  <sheetViews>
    <sheetView showGridLines="0" workbookViewId="0">
      <pane ySplit="1" topLeftCell="A2" activePane="bottomLeft" state="frozen"/>
      <selection pane="bottomLeft"/>
    </sheetView>
  </sheetViews>
  <sheetFormatPr defaultRowHeight="12.75" x14ac:dyDescent="0.2"/>
  <cols>
    <col min="1" max="1" width="9.42578125" customWidth="1"/>
    <col min="2" max="2" width="45.85546875" customWidth="1"/>
    <col min="3" max="4" width="14" customWidth="1"/>
  </cols>
  <sheetData>
    <row r="1" spans="1:26" x14ac:dyDescent="0.2">
      <c r="A1" s="128" t="s">
        <v>547</v>
      </c>
      <c r="B1" s="128" t="s">
        <v>548</v>
      </c>
      <c r="C1" s="128" t="s">
        <v>549</v>
      </c>
      <c r="D1" s="128" t="s">
        <v>550</v>
      </c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</row>
    <row r="2" spans="1:26" x14ac:dyDescent="0.2">
      <c r="A2" s="329" t="s">
        <v>551</v>
      </c>
      <c r="B2" s="329" t="s">
        <v>552</v>
      </c>
      <c r="C2" s="329">
        <v>13.5777</v>
      </c>
      <c r="D2" s="329">
        <v>-89.845200000000006</v>
      </c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</row>
    <row r="3" spans="1:26" x14ac:dyDescent="0.2">
      <c r="A3" s="329" t="s">
        <v>553</v>
      </c>
      <c r="B3" s="329" t="s">
        <v>554</v>
      </c>
      <c r="C3" s="329">
        <v>22.48441</v>
      </c>
      <c r="D3" s="329">
        <v>-97.860029999999995</v>
      </c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26" x14ac:dyDescent="0.2">
      <c r="A4" s="329" t="s">
        <v>555</v>
      </c>
      <c r="B4" s="329" t="s">
        <v>556</v>
      </c>
      <c r="C4" s="329">
        <v>8.9336000000000002</v>
      </c>
      <c r="D4" s="329">
        <v>-79.556700000000006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</row>
    <row r="5" spans="1:26" x14ac:dyDescent="0.2">
      <c r="A5" s="330" t="s">
        <v>557</v>
      </c>
      <c r="B5" s="329" t="s">
        <v>558</v>
      </c>
      <c r="C5" s="329">
        <v>39.224600000000002</v>
      </c>
      <c r="D5" s="329">
        <v>-76.5381</v>
      </c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</row>
    <row r="6" spans="1:26" x14ac:dyDescent="0.2">
      <c r="A6" s="329" t="s">
        <v>559</v>
      </c>
      <c r="B6" s="329" t="s">
        <v>560</v>
      </c>
      <c r="C6" s="329">
        <v>42.359299999999998</v>
      </c>
      <c r="D6" s="329">
        <v>-71.041600000000003</v>
      </c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</row>
    <row r="7" spans="1:26" x14ac:dyDescent="0.2">
      <c r="A7" s="329" t="s">
        <v>275</v>
      </c>
      <c r="B7" s="329" t="s">
        <v>561</v>
      </c>
      <c r="C7" s="329">
        <v>-12.0496</v>
      </c>
      <c r="D7" s="329">
        <v>-77.1601</v>
      </c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</row>
    <row r="8" spans="1:26" x14ac:dyDescent="0.2">
      <c r="A8" s="329" t="s">
        <v>562</v>
      </c>
      <c r="B8" s="329" t="s">
        <v>563</v>
      </c>
      <c r="C8" s="329">
        <v>10.291499999999999</v>
      </c>
      <c r="D8" s="329">
        <v>-75.534199999999998</v>
      </c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</row>
    <row r="9" spans="1:26" x14ac:dyDescent="0.2">
      <c r="A9" s="329" t="s">
        <v>564</v>
      </c>
      <c r="B9" s="329" t="s">
        <v>565</v>
      </c>
      <c r="C9" s="329">
        <v>-29.941800000000001</v>
      </c>
      <c r="D9" s="329">
        <v>-71.328299999999999</v>
      </c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</row>
    <row r="10" spans="1:26" x14ac:dyDescent="0.2">
      <c r="A10" s="329" t="s">
        <v>566</v>
      </c>
      <c r="B10" s="329" t="s">
        <v>567</v>
      </c>
      <c r="C10" s="329">
        <v>12.4871</v>
      </c>
      <c r="D10" s="329">
        <v>-87.165599999999998</v>
      </c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</row>
    <row r="11" spans="1:26" x14ac:dyDescent="0.2">
      <c r="A11" s="329" t="s">
        <v>568</v>
      </c>
      <c r="B11" s="329" t="s">
        <v>569</v>
      </c>
      <c r="C11" s="329">
        <v>41.6113</v>
      </c>
      <c r="D11" s="329">
        <v>-71.403999999999996</v>
      </c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</row>
    <row r="12" spans="1:26" x14ac:dyDescent="0.2">
      <c r="A12" s="329" t="s">
        <v>570</v>
      </c>
      <c r="B12" s="329" t="s">
        <v>571</v>
      </c>
      <c r="C12" s="329">
        <v>0.99209999999999998</v>
      </c>
      <c r="D12" s="329">
        <v>-79.645099999999999</v>
      </c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</row>
    <row r="13" spans="1:26" x14ac:dyDescent="0.2">
      <c r="A13" s="329" t="s">
        <v>59</v>
      </c>
      <c r="B13" s="329" t="s">
        <v>572</v>
      </c>
      <c r="C13" s="329">
        <v>-20.202200000000001</v>
      </c>
      <c r="D13" s="329">
        <v>-70.157200000000003</v>
      </c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</row>
    <row r="14" spans="1:26" x14ac:dyDescent="0.2">
      <c r="A14" s="329" t="s">
        <v>573</v>
      </c>
      <c r="B14" s="329" t="s">
        <v>574</v>
      </c>
      <c r="C14" s="329">
        <v>34.551699999999997</v>
      </c>
      <c r="D14" s="329">
        <v>136.9932</v>
      </c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</row>
    <row r="15" spans="1:26" x14ac:dyDescent="0.2">
      <c r="A15" s="329" t="s">
        <v>575</v>
      </c>
      <c r="B15" s="329" t="s">
        <v>576</v>
      </c>
      <c r="C15" s="329">
        <v>30.398700000000002</v>
      </c>
      <c r="D15" s="329">
        <v>-81.377300000000005</v>
      </c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</row>
    <row r="16" spans="1:26" x14ac:dyDescent="0.2">
      <c r="A16" s="329" t="s">
        <v>577</v>
      </c>
      <c r="B16" s="329" t="s">
        <v>578</v>
      </c>
      <c r="C16" s="329">
        <v>30.398700000000002</v>
      </c>
      <c r="D16" s="329">
        <v>-81.377300000000005</v>
      </c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</row>
    <row r="17" spans="1:26" x14ac:dyDescent="0.2">
      <c r="A17" s="329" t="s">
        <v>579</v>
      </c>
      <c r="B17" s="329" t="s">
        <v>223</v>
      </c>
      <c r="C17" s="329">
        <v>34.551699999999997</v>
      </c>
      <c r="D17" s="329">
        <v>136.9932</v>
      </c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</row>
    <row r="18" spans="1:26" x14ac:dyDescent="0.2">
      <c r="A18" s="329" t="s">
        <v>580</v>
      </c>
      <c r="B18" s="329" t="s">
        <v>581</v>
      </c>
      <c r="C18" s="329">
        <v>30.398700000000002</v>
      </c>
      <c r="D18" s="329">
        <v>-81.377300000000005</v>
      </c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</row>
    <row r="19" spans="1:26" x14ac:dyDescent="0.2">
      <c r="A19" s="329" t="s">
        <v>582</v>
      </c>
      <c r="B19" s="329" t="s">
        <v>583</v>
      </c>
      <c r="C19" s="329">
        <v>-36.706400000000002</v>
      </c>
      <c r="D19" s="329">
        <v>-72.9846</v>
      </c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</row>
    <row r="20" spans="1:26" x14ac:dyDescent="0.2">
      <c r="A20" s="329" t="s">
        <v>584</v>
      </c>
      <c r="B20" s="329" t="s">
        <v>585</v>
      </c>
      <c r="C20" s="329">
        <v>-52.490699999999997</v>
      </c>
      <c r="D20" s="329">
        <v>-68.302099999999996</v>
      </c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</row>
    <row r="21" spans="1:26" x14ac:dyDescent="0.2">
      <c r="A21" s="329" t="s">
        <v>586</v>
      </c>
      <c r="B21" s="329" t="s">
        <v>587</v>
      </c>
      <c r="C21" s="329">
        <v>-52.612000000000002</v>
      </c>
      <c r="D21" s="329">
        <v>-74.818100000000001</v>
      </c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6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6"/>
    </row>
    <row r="22" spans="1:26" x14ac:dyDescent="0.2">
      <c r="A22" s="329" t="s">
        <v>588</v>
      </c>
      <c r="B22" s="329" t="s">
        <v>589</v>
      </c>
      <c r="C22" s="329">
        <v>9.3670000000000009</v>
      </c>
      <c r="D22" s="329">
        <v>-79.887100000000004</v>
      </c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</row>
    <row r="23" spans="1:26" x14ac:dyDescent="0.2">
      <c r="A23" s="329" t="s">
        <v>590</v>
      </c>
      <c r="B23" s="329" t="s">
        <v>591</v>
      </c>
      <c r="C23" s="329">
        <v>10.00545</v>
      </c>
      <c r="D23" s="329">
        <v>-83.078490000000002</v>
      </c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</row>
    <row r="24" spans="1:26" x14ac:dyDescent="0.2">
      <c r="A24" s="329" t="s">
        <v>592</v>
      </c>
      <c r="B24" s="329" t="s">
        <v>593</v>
      </c>
      <c r="C24" s="329">
        <v>40.684899999999999</v>
      </c>
      <c r="D24" s="329">
        <v>-74.134799999999998</v>
      </c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</row>
    <row r="25" spans="1:26" x14ac:dyDescent="0.2">
      <c r="A25" s="329" t="s">
        <v>594</v>
      </c>
      <c r="B25" s="329" t="s">
        <v>595</v>
      </c>
      <c r="C25" s="329">
        <v>40.689</v>
      </c>
      <c r="D25" s="329">
        <v>-74.132999999999996</v>
      </c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</row>
    <row r="26" spans="1:26" x14ac:dyDescent="0.2">
      <c r="A26" s="329" t="s">
        <v>596</v>
      </c>
      <c r="B26" s="329" t="s">
        <v>597</v>
      </c>
      <c r="C26" s="329">
        <v>40.684899999999999</v>
      </c>
      <c r="D26" s="329">
        <v>-74.134799999999998</v>
      </c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</row>
    <row r="27" spans="1:26" x14ac:dyDescent="0.2">
      <c r="A27" s="329" t="s">
        <v>6</v>
      </c>
      <c r="B27" s="329" t="s">
        <v>598</v>
      </c>
      <c r="C27" s="329">
        <v>-25.5519</v>
      </c>
      <c r="D27" s="329">
        <v>-48.240200000000002</v>
      </c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</row>
    <row r="28" spans="1:26" x14ac:dyDescent="0.2">
      <c r="A28" s="329" t="s">
        <v>599</v>
      </c>
      <c r="B28" s="329" t="s">
        <v>600</v>
      </c>
      <c r="C28" s="329">
        <v>9.9162999999999997</v>
      </c>
      <c r="D28" s="329">
        <v>-84.721000000000004</v>
      </c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</row>
    <row r="29" spans="1:26" x14ac:dyDescent="0.2">
      <c r="A29" s="329" t="s">
        <v>601</v>
      </c>
      <c r="B29" s="329" t="s">
        <v>602</v>
      </c>
      <c r="C29" s="329">
        <v>15.828900000000001</v>
      </c>
      <c r="D29" s="329">
        <v>-87.938800000000001</v>
      </c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</row>
    <row r="30" spans="1:26" x14ac:dyDescent="0.2">
      <c r="A30" s="329" t="s">
        <v>168</v>
      </c>
      <c r="B30" s="329" t="s">
        <v>603</v>
      </c>
      <c r="C30" s="329">
        <v>10.015499999999999</v>
      </c>
      <c r="D30" s="329">
        <v>-83.095699999999994</v>
      </c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</row>
    <row r="31" spans="1:26" x14ac:dyDescent="0.2">
      <c r="A31" s="329" t="s">
        <v>604</v>
      </c>
      <c r="B31" s="329" t="s">
        <v>605</v>
      </c>
      <c r="C31" s="329">
        <v>13.916499999999999</v>
      </c>
      <c r="D31" s="329">
        <v>-90.783799999999999</v>
      </c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</row>
    <row r="32" spans="1:26" x14ac:dyDescent="0.2">
      <c r="A32" s="329" t="s">
        <v>606</v>
      </c>
      <c r="B32" s="329" t="s">
        <v>607</v>
      </c>
      <c r="C32" s="329">
        <v>-35.070099999999996</v>
      </c>
      <c r="D32" s="329">
        <v>-56.238199999999999</v>
      </c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</row>
    <row r="33" spans="1:26" x14ac:dyDescent="0.2">
      <c r="A33" s="329" t="s">
        <v>232</v>
      </c>
      <c r="B33" s="329" t="s">
        <v>608</v>
      </c>
      <c r="C33" s="329">
        <v>-22.881499999999999</v>
      </c>
      <c r="D33" s="329">
        <v>-43.209000000000003</v>
      </c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</row>
    <row r="34" spans="1:26" x14ac:dyDescent="0.2">
      <c r="A34" s="329" t="s">
        <v>60</v>
      </c>
      <c r="B34" s="329" t="s">
        <v>609</v>
      </c>
      <c r="C34" s="329">
        <v>-33.584099999999999</v>
      </c>
      <c r="D34" s="329">
        <v>-71.623999999999995</v>
      </c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</row>
    <row r="35" spans="1:26" x14ac:dyDescent="0.2">
      <c r="A35" s="329" t="s">
        <v>610</v>
      </c>
      <c r="B35" s="329" t="s">
        <v>611</v>
      </c>
      <c r="C35" s="329">
        <v>13.2857</v>
      </c>
      <c r="D35" s="329">
        <v>-87.555199999999999</v>
      </c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</row>
    <row r="36" spans="1:26" x14ac:dyDescent="0.2">
      <c r="A36" s="329" t="s">
        <v>451</v>
      </c>
      <c r="B36" s="329" t="s">
        <v>612</v>
      </c>
      <c r="C36" s="329">
        <v>18.4636</v>
      </c>
      <c r="D36" s="329">
        <v>-69.888000000000005</v>
      </c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</row>
    <row r="37" spans="1:26" x14ac:dyDescent="0.2">
      <c r="A37" s="329" t="s">
        <v>20</v>
      </c>
      <c r="B37" s="329" t="s">
        <v>613</v>
      </c>
      <c r="C37" s="329">
        <v>-23.992599999999999</v>
      </c>
      <c r="D37" s="329">
        <v>-46.306100000000001</v>
      </c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</row>
    <row r="38" spans="1:26" x14ac:dyDescent="0.2">
      <c r="A38" s="329" t="s">
        <v>148</v>
      </c>
      <c r="B38" s="329" t="s">
        <v>614</v>
      </c>
      <c r="C38" s="329">
        <v>15.6996</v>
      </c>
      <c r="D38" s="329">
        <v>-88.618200000000002</v>
      </c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</row>
    <row r="39" spans="1:26" x14ac:dyDescent="0.2">
      <c r="A39" s="329" t="s">
        <v>27</v>
      </c>
      <c r="B39" s="329" t="s">
        <v>615</v>
      </c>
      <c r="C39" s="329">
        <v>-8.3922000000000008</v>
      </c>
      <c r="D39" s="329">
        <v>-34.959299999999999</v>
      </c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</row>
    <row r="40" spans="1:26" x14ac:dyDescent="0.2">
      <c r="A40" s="329" t="s">
        <v>616</v>
      </c>
      <c r="B40" s="329" t="s">
        <v>617</v>
      </c>
      <c r="C40" s="329">
        <v>27.901890000000002</v>
      </c>
      <c r="D40" s="329">
        <v>-82.495850000000004</v>
      </c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</row>
    <row r="41" spans="1:26" x14ac:dyDescent="0.2">
      <c r="A41" s="329" t="s">
        <v>618</v>
      </c>
      <c r="B41" s="329" t="s">
        <v>619</v>
      </c>
      <c r="C41" s="329">
        <v>-33.026200000000003</v>
      </c>
      <c r="D41" s="329">
        <v>-71.612700000000004</v>
      </c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</row>
    <row r="42" spans="1:26" x14ac:dyDescent="0.2">
      <c r="A42" s="329" t="s">
        <v>130</v>
      </c>
      <c r="B42" s="329" t="s">
        <v>620</v>
      </c>
      <c r="C42" s="329">
        <v>8.8882519999999996</v>
      </c>
      <c r="D42" s="329">
        <v>-79.622820000000004</v>
      </c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</row>
    <row r="43" spans="1:26" x14ac:dyDescent="0.2">
      <c r="A43" s="329" t="s">
        <v>23</v>
      </c>
      <c r="B43" s="329" t="s">
        <v>621</v>
      </c>
      <c r="C43" s="329">
        <v>-20.3156</v>
      </c>
      <c r="D43" s="329">
        <v>-40.273200000000003</v>
      </c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  <c r="X43" s="26"/>
      <c r="Y43" s="26"/>
      <c r="Z43" s="26"/>
    </row>
    <row r="44" spans="1:26" x14ac:dyDescent="0.2">
      <c r="A44" s="329" t="s">
        <v>22</v>
      </c>
      <c r="B44" s="329" t="s">
        <v>622</v>
      </c>
      <c r="C44" s="329">
        <v>-34.068800000000003</v>
      </c>
      <c r="D44" s="329">
        <v>-59.031999999999996</v>
      </c>
      <c r="E44" s="26"/>
      <c r="F44" s="26"/>
      <c r="G44" s="26"/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  <c r="X44" s="26"/>
      <c r="Y44" s="26"/>
      <c r="Z44" s="26"/>
    </row>
    <row r="45" spans="1:26" x14ac:dyDescent="0.2">
      <c r="A45" s="330"/>
      <c r="B45" s="330"/>
      <c r="C45" s="329"/>
      <c r="D45" s="329"/>
      <c r="E45" s="26"/>
      <c r="F45" s="26"/>
      <c r="G45" s="26"/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  <c r="X45" s="26"/>
      <c r="Y45" s="26"/>
      <c r="Z45" s="26"/>
    </row>
    <row r="46" spans="1:26" x14ac:dyDescent="0.2">
      <c r="A46" s="330"/>
      <c r="B46" s="330"/>
      <c r="C46" s="329"/>
      <c r="D46" s="329"/>
      <c r="E46" s="26"/>
      <c r="F46" s="26"/>
      <c r="G46" s="26"/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  <c r="X46" s="26"/>
      <c r="Y46" s="26"/>
      <c r="Z46" s="26"/>
    </row>
    <row r="47" spans="1:26" x14ac:dyDescent="0.2">
      <c r="A47" s="329"/>
      <c r="B47" s="329"/>
      <c r="C47" s="329"/>
      <c r="D47" s="329"/>
      <c r="E47" s="26"/>
      <c r="F47" s="26"/>
      <c r="G47" s="26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</row>
    <row r="48" spans="1:26" x14ac:dyDescent="0.2">
      <c r="A48" s="329"/>
      <c r="B48" s="329"/>
      <c r="C48" s="329"/>
      <c r="D48" s="329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  <c r="X48" s="26"/>
      <c r="Y48" s="26"/>
      <c r="Z48" s="26"/>
    </row>
    <row r="49" spans="1:26" x14ac:dyDescent="0.2">
      <c r="A49" s="329"/>
      <c r="B49" s="329"/>
      <c r="C49" s="329"/>
      <c r="D49" s="329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</row>
    <row r="50" spans="1:26" x14ac:dyDescent="0.2">
      <c r="A50" s="329"/>
      <c r="B50" s="329"/>
      <c r="C50" s="329"/>
      <c r="D50" s="329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  <c r="X50" s="26"/>
      <c r="Y50" s="26"/>
      <c r="Z50" s="26"/>
    </row>
    <row r="51" spans="1:26" x14ac:dyDescent="0.2">
      <c r="A51" s="329"/>
      <c r="B51" s="329"/>
      <c r="C51" s="329"/>
      <c r="D51" s="329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  <c r="X51" s="26"/>
      <c r="Y51" s="26"/>
      <c r="Z51" s="26"/>
    </row>
    <row r="52" spans="1:26" x14ac:dyDescent="0.2">
      <c r="A52" s="329"/>
      <c r="B52" s="329"/>
      <c r="C52" s="329"/>
      <c r="D52" s="329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</row>
    <row r="53" spans="1:26" x14ac:dyDescent="0.2">
      <c r="A53" s="329"/>
      <c r="B53" s="329"/>
      <c r="C53" s="329"/>
      <c r="D53" s="329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  <c r="X53" s="26"/>
      <c r="Y53" s="26"/>
      <c r="Z53" s="26"/>
    </row>
    <row r="54" spans="1:26" x14ac:dyDescent="0.2">
      <c r="A54" s="329"/>
      <c r="B54" s="329"/>
      <c r="C54" s="329"/>
      <c r="D54" s="329"/>
      <c r="E54" s="26"/>
      <c r="F54" s="26"/>
      <c r="G54" s="26"/>
      <c r="H54" s="26"/>
      <c r="I54" s="26"/>
      <c r="J54" s="26"/>
      <c r="K54" s="26"/>
      <c r="L54" s="26"/>
      <c r="M54" s="26"/>
      <c r="N54" s="26"/>
      <c r="O54" s="26"/>
      <c r="P54" s="26"/>
      <c r="Q54" s="26"/>
      <c r="R54" s="26"/>
      <c r="S54" s="26"/>
      <c r="T54" s="26"/>
      <c r="U54" s="26"/>
      <c r="V54" s="26"/>
      <c r="W54" s="26"/>
      <c r="X54" s="26"/>
      <c r="Y54" s="26"/>
      <c r="Z54" s="26"/>
    </row>
    <row r="55" spans="1:26" x14ac:dyDescent="0.2">
      <c r="A55" s="329"/>
      <c r="B55" s="329"/>
      <c r="C55" s="329"/>
      <c r="D55" s="329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</row>
    <row r="56" spans="1:26" x14ac:dyDescent="0.2">
      <c r="A56" s="329"/>
      <c r="B56" s="329"/>
      <c r="C56" s="329"/>
      <c r="D56" s="329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  <c r="X56" s="26"/>
      <c r="Y56" s="26"/>
      <c r="Z56" s="26"/>
    </row>
    <row r="57" spans="1:26" x14ac:dyDescent="0.2">
      <c r="A57" s="329"/>
      <c r="B57" s="329"/>
      <c r="C57" s="329"/>
      <c r="D57" s="329"/>
      <c r="E57" s="26"/>
      <c r="F57" s="26"/>
      <c r="G57" s="26"/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  <c r="X57" s="26"/>
      <c r="Y57" s="26"/>
      <c r="Z57" s="26"/>
    </row>
    <row r="58" spans="1:26" x14ac:dyDescent="0.2">
      <c r="A58" s="329"/>
      <c r="B58" s="329"/>
      <c r="C58" s="329"/>
      <c r="D58" s="329"/>
      <c r="E58" s="26"/>
      <c r="F58" s="26"/>
      <c r="G58" s="26"/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  <c r="X58" s="26"/>
      <c r="Y58" s="26"/>
      <c r="Z58" s="26"/>
    </row>
    <row r="59" spans="1:26" x14ac:dyDescent="0.2">
      <c r="A59" s="329"/>
      <c r="B59" s="329"/>
      <c r="C59" s="329"/>
      <c r="D59" s="329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  <c r="X59" s="26"/>
      <c r="Y59" s="26"/>
      <c r="Z59" s="26"/>
    </row>
    <row r="60" spans="1:26" x14ac:dyDescent="0.2">
      <c r="A60" s="329"/>
      <c r="B60" s="329"/>
      <c r="C60" s="329"/>
      <c r="D60" s="329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  <c r="X60" s="26"/>
      <c r="Y60" s="26"/>
      <c r="Z60" s="26"/>
    </row>
    <row r="61" spans="1:26" x14ac:dyDescent="0.2">
      <c r="A61" s="329"/>
      <c r="B61" s="329"/>
      <c r="C61" s="329"/>
      <c r="D61" s="329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</row>
    <row r="62" spans="1:26" x14ac:dyDescent="0.2">
      <c r="A62" s="329"/>
      <c r="B62" s="329"/>
      <c r="C62" s="329"/>
      <c r="D62" s="329"/>
      <c r="E62" s="26"/>
      <c r="F62" s="26"/>
      <c r="G62" s="26"/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</row>
    <row r="63" spans="1:26" x14ac:dyDescent="0.2">
      <c r="A63" s="329"/>
      <c r="B63" s="329"/>
      <c r="C63" s="329"/>
      <c r="D63" s="329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</row>
    <row r="64" spans="1:26" x14ac:dyDescent="0.2">
      <c r="A64" s="329"/>
      <c r="B64" s="329"/>
      <c r="C64" s="329"/>
      <c r="D64" s="329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</row>
    <row r="65" spans="1:26" x14ac:dyDescent="0.2">
      <c r="A65" s="329"/>
      <c r="B65" s="329"/>
      <c r="C65" s="329"/>
      <c r="D65" s="329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</row>
    <row r="66" spans="1:26" x14ac:dyDescent="0.2">
      <c r="A66" s="329"/>
      <c r="B66" s="329"/>
      <c r="C66" s="329"/>
      <c r="D66" s="329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</row>
    <row r="67" spans="1:26" x14ac:dyDescent="0.2">
      <c r="A67" s="329"/>
      <c r="B67" s="329"/>
      <c r="C67" s="329"/>
      <c r="D67" s="329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</row>
    <row r="68" spans="1:26" x14ac:dyDescent="0.2">
      <c r="A68" s="329"/>
      <c r="B68" s="329"/>
      <c r="C68" s="329"/>
      <c r="D68" s="329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</row>
    <row r="69" spans="1:26" x14ac:dyDescent="0.2">
      <c r="A69" s="329"/>
      <c r="B69" s="329"/>
      <c r="C69" s="329"/>
      <c r="D69" s="329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</row>
    <row r="70" spans="1:26" x14ac:dyDescent="0.2">
      <c r="A70" s="329"/>
      <c r="B70" s="329"/>
      <c r="C70" s="329"/>
      <c r="D70" s="329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</row>
    <row r="71" spans="1:26" x14ac:dyDescent="0.2">
      <c r="A71" s="329"/>
      <c r="B71" s="329"/>
      <c r="C71" s="329"/>
      <c r="D71" s="329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</row>
    <row r="72" spans="1:26" x14ac:dyDescent="0.2">
      <c r="A72" s="329"/>
      <c r="B72" s="329"/>
      <c r="C72" s="329"/>
      <c r="D72" s="329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</row>
    <row r="73" spans="1:26" x14ac:dyDescent="0.2">
      <c r="A73" s="329"/>
      <c r="B73" s="329"/>
      <c r="C73" s="329"/>
      <c r="D73" s="329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</row>
    <row r="74" spans="1:26" x14ac:dyDescent="0.2">
      <c r="A74" s="329"/>
      <c r="B74" s="329"/>
      <c r="C74" s="329"/>
      <c r="D74" s="329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</row>
    <row r="75" spans="1:26" x14ac:dyDescent="0.2">
      <c r="A75" s="329"/>
      <c r="B75" s="329"/>
      <c r="C75" s="329"/>
      <c r="D75" s="329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</row>
    <row r="76" spans="1:26" x14ac:dyDescent="0.2">
      <c r="A76" s="329"/>
      <c r="B76" s="329"/>
      <c r="C76" s="329"/>
      <c r="D76" s="329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</row>
    <row r="77" spans="1:26" x14ac:dyDescent="0.2">
      <c r="A77" s="329"/>
      <c r="B77" s="329"/>
      <c r="C77" s="329"/>
      <c r="D77" s="329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</row>
    <row r="78" spans="1:26" x14ac:dyDescent="0.2">
      <c r="A78" s="329"/>
      <c r="B78" s="329"/>
      <c r="C78" s="329"/>
      <c r="D78" s="329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</row>
    <row r="79" spans="1:26" x14ac:dyDescent="0.2">
      <c r="A79" s="329"/>
      <c r="B79" s="329"/>
      <c r="C79" s="329"/>
      <c r="D79" s="329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</row>
    <row r="80" spans="1:26" x14ac:dyDescent="0.2">
      <c r="A80" s="329"/>
      <c r="B80" s="329"/>
      <c r="C80" s="329"/>
      <c r="D80" s="329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</row>
    <row r="81" spans="1:26" x14ac:dyDescent="0.2">
      <c r="A81" s="329"/>
      <c r="B81" s="329"/>
      <c r="C81" s="329"/>
      <c r="D81" s="329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</row>
    <row r="82" spans="1:26" x14ac:dyDescent="0.2">
      <c r="A82" s="329"/>
      <c r="B82" s="329"/>
      <c r="C82" s="329"/>
      <c r="D82" s="329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</row>
    <row r="83" spans="1:26" x14ac:dyDescent="0.2">
      <c r="A83" s="329"/>
      <c r="B83" s="329"/>
      <c r="C83" s="329"/>
      <c r="D83" s="329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</row>
    <row r="84" spans="1:26" x14ac:dyDescent="0.2">
      <c r="A84" s="329"/>
      <c r="B84" s="329"/>
      <c r="C84" s="329"/>
      <c r="D84" s="329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</row>
    <row r="85" spans="1:26" x14ac:dyDescent="0.2">
      <c r="A85" s="329"/>
      <c r="B85" s="329"/>
      <c r="C85" s="329"/>
      <c r="D85" s="329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</row>
    <row r="86" spans="1:26" x14ac:dyDescent="0.2">
      <c r="A86" s="329"/>
      <c r="B86" s="329"/>
      <c r="C86" s="329"/>
      <c r="D86" s="329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</row>
    <row r="87" spans="1:26" x14ac:dyDescent="0.2">
      <c r="A87" s="329"/>
      <c r="B87" s="329"/>
      <c r="C87" s="329"/>
      <c r="D87" s="329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</row>
    <row r="88" spans="1:26" x14ac:dyDescent="0.2">
      <c r="A88" s="329"/>
      <c r="B88" s="329"/>
      <c r="C88" s="329"/>
      <c r="D88" s="329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</row>
    <row r="89" spans="1:26" x14ac:dyDescent="0.2">
      <c r="A89" s="329"/>
      <c r="B89" s="329"/>
      <c r="C89" s="329"/>
      <c r="D89" s="329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</row>
    <row r="90" spans="1:26" x14ac:dyDescent="0.2">
      <c r="A90" s="329"/>
      <c r="B90" s="329"/>
      <c r="C90" s="329"/>
      <c r="D90" s="329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</row>
    <row r="91" spans="1:26" x14ac:dyDescent="0.2">
      <c r="A91" s="329"/>
      <c r="B91" s="329"/>
      <c r="C91" s="329"/>
      <c r="D91" s="329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</row>
    <row r="92" spans="1:26" x14ac:dyDescent="0.2">
      <c r="A92" s="329"/>
      <c r="B92" s="329"/>
      <c r="C92" s="329"/>
      <c r="D92" s="329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</row>
    <row r="93" spans="1:26" x14ac:dyDescent="0.2">
      <c r="A93" s="329"/>
      <c r="B93" s="329"/>
      <c r="C93" s="329"/>
      <c r="D93" s="329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</row>
    <row r="94" spans="1:26" x14ac:dyDescent="0.2">
      <c r="A94" s="329"/>
      <c r="B94" s="329"/>
      <c r="C94" s="329"/>
      <c r="D94" s="329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</row>
    <row r="95" spans="1:26" x14ac:dyDescent="0.2">
      <c r="A95" s="329"/>
      <c r="B95" s="329"/>
      <c r="C95" s="329"/>
      <c r="D95" s="329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</row>
    <row r="96" spans="1:26" x14ac:dyDescent="0.2">
      <c r="A96" s="329"/>
      <c r="B96" s="329"/>
      <c r="C96" s="329"/>
      <c r="D96" s="329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</row>
    <row r="97" spans="1:26" x14ac:dyDescent="0.2">
      <c r="A97" s="329"/>
      <c r="B97" s="329"/>
      <c r="C97" s="329"/>
      <c r="D97" s="329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</row>
    <row r="98" spans="1:26" x14ac:dyDescent="0.2">
      <c r="A98" s="329"/>
      <c r="B98" s="329"/>
      <c r="C98" s="329"/>
      <c r="D98" s="329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</row>
    <row r="99" spans="1:26" x14ac:dyDescent="0.2">
      <c r="A99" s="329"/>
      <c r="B99" s="329"/>
      <c r="C99" s="329"/>
      <c r="D99" s="329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</row>
    <row r="100" spans="1:26" x14ac:dyDescent="0.2">
      <c r="A100" s="329"/>
      <c r="B100" s="329"/>
      <c r="C100" s="329"/>
      <c r="D100" s="329"/>
      <c r="E100" s="26"/>
      <c r="F100" s="26"/>
      <c r="G100" s="26"/>
      <c r="H100" s="26"/>
      <c r="I100" s="26"/>
      <c r="J100" s="26"/>
      <c r="K100" s="26"/>
      <c r="L100" s="26"/>
      <c r="M100" s="26"/>
      <c r="N100" s="26"/>
      <c r="O100" s="26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1BE7D-5136-453D-9C6A-C9CC28535954}">
  <sheetPr>
    <tabColor theme="0" tint="-0.34998626667073579"/>
  </sheetPr>
  <dimension ref="A1:AQ13"/>
  <sheetViews>
    <sheetView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2.75" x14ac:dyDescent="0.2"/>
  <cols>
    <col min="1" max="1" width="27.28515625" bestFit="1" customWidth="1"/>
    <col min="2" max="2" width="13.5703125" customWidth="1"/>
    <col min="3" max="3" width="4.7109375" customWidth="1"/>
    <col min="4" max="4" width="19.7109375" customWidth="1"/>
    <col min="5" max="5" width="5.140625" customWidth="1"/>
    <col min="6" max="6" width="9.85546875" bestFit="1" customWidth="1"/>
    <col min="7" max="7" width="5.5703125" customWidth="1"/>
    <col min="8" max="8" width="15" customWidth="1"/>
    <col min="9" max="9" width="14.42578125" customWidth="1"/>
    <col min="10" max="10" width="7.28515625" customWidth="1"/>
    <col min="11" max="11" width="13.5703125" bestFit="1" customWidth="1"/>
    <col min="12" max="12" width="16.5703125" customWidth="1"/>
    <col min="13" max="13" width="3.85546875" bestFit="1" customWidth="1"/>
    <col min="14" max="14" width="16.140625" bestFit="1" customWidth="1"/>
    <col min="15" max="15" width="16.28515625" bestFit="1" customWidth="1"/>
    <col min="16" max="16" width="4.140625" bestFit="1" customWidth="1"/>
    <col min="17" max="17" width="23.85546875" bestFit="1" customWidth="1"/>
    <col min="18" max="18" width="24" bestFit="1" customWidth="1"/>
    <col min="19" max="19" width="23.140625" bestFit="1" customWidth="1"/>
    <col min="20" max="20" width="4.140625" bestFit="1" customWidth="1"/>
    <col min="21" max="21" width="23.28515625" bestFit="1" customWidth="1"/>
    <col min="22" max="22" width="13.5703125" bestFit="1" customWidth="1"/>
    <col min="23" max="23" width="12.5703125" bestFit="1" customWidth="1"/>
    <col min="24" max="24" width="20.140625" bestFit="1" customWidth="1"/>
    <col min="25" max="25" width="23" customWidth="1"/>
    <col min="26" max="26" width="23.140625" customWidth="1"/>
    <col min="27" max="27" width="31" customWidth="1"/>
    <col min="28" max="28" width="21.28515625" customWidth="1"/>
    <col min="29" max="29" width="43.7109375" customWidth="1"/>
    <col min="30" max="30" width="27.7109375" customWidth="1"/>
    <col min="31" max="31" width="26" customWidth="1"/>
    <col min="32" max="32" width="24.140625" customWidth="1"/>
    <col min="33" max="33" width="18.140625" customWidth="1"/>
    <col min="34" max="34" width="17.7109375" customWidth="1"/>
    <col min="35" max="35" width="21.140625" customWidth="1"/>
    <col min="36" max="36" width="23.140625" customWidth="1"/>
    <col min="37" max="37" width="18.5703125" customWidth="1"/>
    <col min="38" max="38" width="13.5703125" customWidth="1"/>
    <col min="39" max="39" width="14.28515625" customWidth="1"/>
    <col min="40" max="40" width="15.85546875" customWidth="1"/>
    <col min="41" max="41" width="20.140625" customWidth="1"/>
  </cols>
  <sheetData>
    <row r="1" spans="1:43" s="101" customFormat="1" ht="18" customHeight="1" x14ac:dyDescent="0.2">
      <c r="A1" s="100" t="s">
        <v>654</v>
      </c>
      <c r="B1" s="100" t="s">
        <v>655</v>
      </c>
      <c r="C1" s="100" t="s">
        <v>656</v>
      </c>
      <c r="D1" s="100" t="s">
        <v>657</v>
      </c>
      <c r="E1" s="100" t="s">
        <v>658</v>
      </c>
      <c r="F1" s="100" t="s">
        <v>659</v>
      </c>
      <c r="G1" s="100" t="s">
        <v>660</v>
      </c>
      <c r="H1" s="100" t="s">
        <v>661</v>
      </c>
      <c r="I1" s="100" t="s">
        <v>662</v>
      </c>
      <c r="J1" s="100" t="s">
        <v>660</v>
      </c>
      <c r="K1" s="100" t="s">
        <v>663</v>
      </c>
      <c r="L1" s="100" t="s">
        <v>664</v>
      </c>
      <c r="M1" s="100" t="s">
        <v>665</v>
      </c>
      <c r="N1" s="100" t="s">
        <v>666</v>
      </c>
      <c r="O1" s="100" t="s">
        <v>667</v>
      </c>
      <c r="P1" s="100" t="s">
        <v>660</v>
      </c>
      <c r="Q1" s="100" t="s">
        <v>668</v>
      </c>
      <c r="R1" s="100" t="s">
        <v>669</v>
      </c>
      <c r="S1" s="100" t="s">
        <v>670</v>
      </c>
      <c r="T1" s="100" t="s">
        <v>660</v>
      </c>
      <c r="U1" s="100" t="s">
        <v>671</v>
      </c>
      <c r="V1" s="100" t="s">
        <v>672</v>
      </c>
      <c r="W1" s="100" t="s">
        <v>673</v>
      </c>
      <c r="X1" s="100" t="s">
        <v>674</v>
      </c>
      <c r="Y1" s="100" t="s">
        <v>675</v>
      </c>
      <c r="Z1" s="100" t="s">
        <v>676</v>
      </c>
      <c r="AA1" s="100" t="s">
        <v>677</v>
      </c>
      <c r="AB1" s="100" t="s">
        <v>678</v>
      </c>
      <c r="AC1" s="100" t="s">
        <v>679</v>
      </c>
      <c r="AD1" s="100" t="s">
        <v>680</v>
      </c>
      <c r="AE1" s="102" t="s">
        <v>681</v>
      </c>
      <c r="AF1" s="100" t="s">
        <v>682</v>
      </c>
      <c r="AG1" s="100" t="s">
        <v>683</v>
      </c>
      <c r="AH1" s="100" t="s">
        <v>684</v>
      </c>
      <c r="AI1" s="100" t="s">
        <v>685</v>
      </c>
      <c r="AJ1" s="100" t="s">
        <v>686</v>
      </c>
      <c r="AK1" s="100" t="s">
        <v>687</v>
      </c>
      <c r="AL1" s="100" t="s">
        <v>688</v>
      </c>
      <c r="AM1" s="100" t="s">
        <v>689</v>
      </c>
      <c r="AN1" s="100" t="s">
        <v>690</v>
      </c>
      <c r="AO1" s="100" t="s">
        <v>691</v>
      </c>
    </row>
    <row r="2" spans="1:43" x14ac:dyDescent="0.2">
      <c r="A2" t="s">
        <v>692</v>
      </c>
      <c r="B2" t="s">
        <v>693</v>
      </c>
      <c r="C2" t="s">
        <v>694</v>
      </c>
      <c r="D2" t="s">
        <v>695</v>
      </c>
      <c r="E2">
        <v>-3</v>
      </c>
      <c r="F2">
        <v>0</v>
      </c>
      <c r="G2" t="s">
        <v>696</v>
      </c>
      <c r="H2" t="s">
        <v>697</v>
      </c>
      <c r="I2" t="s">
        <v>698</v>
      </c>
      <c r="J2" t="s">
        <v>696</v>
      </c>
      <c r="K2" t="s">
        <v>699</v>
      </c>
      <c r="L2" t="s">
        <v>700</v>
      </c>
      <c r="O2">
        <v>65</v>
      </c>
      <c r="P2" t="s">
        <v>696</v>
      </c>
      <c r="Q2" t="s">
        <v>697</v>
      </c>
      <c r="R2" t="s">
        <v>698</v>
      </c>
      <c r="S2" t="s">
        <v>699</v>
      </c>
      <c r="T2" t="s">
        <v>696</v>
      </c>
      <c r="U2" t="s">
        <v>700</v>
      </c>
      <c r="V2">
        <v>3.29</v>
      </c>
      <c r="Y2">
        <v>12.01</v>
      </c>
      <c r="AA2">
        <v>40.340000000000003</v>
      </c>
      <c r="AE2">
        <v>949</v>
      </c>
      <c r="AG2">
        <v>100</v>
      </c>
      <c r="AL2">
        <v>1921</v>
      </c>
      <c r="AM2">
        <v>1617</v>
      </c>
      <c r="AO2" t="s">
        <v>701</v>
      </c>
      <c r="AP2" s="8"/>
      <c r="AQ2" s="8"/>
    </row>
    <row r="3" spans="1:43" x14ac:dyDescent="0.2">
      <c r="A3" t="s">
        <v>702</v>
      </c>
      <c r="B3" t="s">
        <v>703</v>
      </c>
      <c r="D3" t="s">
        <v>695</v>
      </c>
      <c r="E3">
        <v>-3</v>
      </c>
      <c r="F3">
        <v>0</v>
      </c>
      <c r="G3" t="s">
        <v>696</v>
      </c>
      <c r="H3" t="s">
        <v>704</v>
      </c>
      <c r="I3" t="s">
        <v>698</v>
      </c>
      <c r="J3" t="s">
        <v>696</v>
      </c>
      <c r="K3" t="s">
        <v>705</v>
      </c>
      <c r="L3" t="s">
        <v>706</v>
      </c>
      <c r="O3">
        <v>19</v>
      </c>
      <c r="P3" t="s">
        <v>696</v>
      </c>
      <c r="Q3" t="s">
        <v>704</v>
      </c>
      <c r="R3" t="s">
        <v>698</v>
      </c>
      <c r="S3" t="s">
        <v>705</v>
      </c>
      <c r="T3" t="s">
        <v>696</v>
      </c>
      <c r="U3" t="s">
        <v>706</v>
      </c>
      <c r="V3">
        <v>0.57999999999999996</v>
      </c>
      <c r="Y3">
        <v>12.29</v>
      </c>
      <c r="AA3">
        <v>7.7</v>
      </c>
      <c r="AE3">
        <v>172</v>
      </c>
      <c r="AG3">
        <v>100</v>
      </c>
      <c r="AL3">
        <v>125</v>
      </c>
      <c r="AM3">
        <v>1462</v>
      </c>
      <c r="AO3" t="s">
        <v>701</v>
      </c>
      <c r="AP3" s="8"/>
      <c r="AQ3" s="8"/>
    </row>
    <row r="4" spans="1:43" x14ac:dyDescent="0.2">
      <c r="A4" t="s">
        <v>707</v>
      </c>
      <c r="B4" t="s">
        <v>708</v>
      </c>
      <c r="D4" t="s">
        <v>709</v>
      </c>
      <c r="E4">
        <v>-3</v>
      </c>
      <c r="F4">
        <v>0</v>
      </c>
      <c r="G4" t="s">
        <v>696</v>
      </c>
      <c r="H4" t="s">
        <v>705</v>
      </c>
      <c r="I4" t="s">
        <v>710</v>
      </c>
      <c r="J4" t="s">
        <v>696</v>
      </c>
      <c r="K4" t="s">
        <v>711</v>
      </c>
      <c r="L4" t="s">
        <v>712</v>
      </c>
      <c r="O4">
        <v>29</v>
      </c>
      <c r="P4" t="s">
        <v>696</v>
      </c>
      <c r="Q4" t="s">
        <v>705</v>
      </c>
      <c r="R4" t="s">
        <v>710</v>
      </c>
      <c r="S4" t="s">
        <v>711</v>
      </c>
      <c r="T4" t="s">
        <v>696</v>
      </c>
      <c r="U4" t="s">
        <v>712</v>
      </c>
      <c r="V4">
        <v>13.71</v>
      </c>
      <c r="Y4">
        <v>12.93</v>
      </c>
      <c r="AA4">
        <v>214.02</v>
      </c>
      <c r="AE4">
        <v>4253</v>
      </c>
      <c r="AG4">
        <v>100</v>
      </c>
      <c r="AL4">
        <v>2378</v>
      </c>
      <c r="AM4">
        <v>1</v>
      </c>
      <c r="AO4" t="s">
        <v>701</v>
      </c>
    </row>
    <row r="5" spans="1:43" x14ac:dyDescent="0.2">
      <c r="A5" t="s">
        <v>713</v>
      </c>
      <c r="B5" t="s">
        <v>714</v>
      </c>
      <c r="D5" t="s">
        <v>695</v>
      </c>
      <c r="E5">
        <v>-5</v>
      </c>
      <c r="F5">
        <v>0</v>
      </c>
      <c r="G5" t="s">
        <v>696</v>
      </c>
      <c r="H5" t="s">
        <v>715</v>
      </c>
      <c r="I5" t="s">
        <v>716</v>
      </c>
      <c r="J5" t="s">
        <v>696</v>
      </c>
      <c r="K5" t="s">
        <v>717</v>
      </c>
      <c r="L5" t="s">
        <v>706</v>
      </c>
      <c r="O5">
        <v>14</v>
      </c>
      <c r="P5" t="s">
        <v>696</v>
      </c>
      <c r="Q5" t="s">
        <v>715</v>
      </c>
      <c r="R5" t="s">
        <v>716</v>
      </c>
      <c r="S5" t="s">
        <v>717</v>
      </c>
      <c r="T5" t="s">
        <v>696</v>
      </c>
      <c r="U5" t="s">
        <v>706</v>
      </c>
      <c r="V5">
        <v>0.83</v>
      </c>
      <c r="Y5">
        <v>14</v>
      </c>
      <c r="AA5">
        <v>16.93</v>
      </c>
      <c r="AE5">
        <v>280</v>
      </c>
      <c r="AG5">
        <v>100</v>
      </c>
      <c r="AL5">
        <v>0</v>
      </c>
      <c r="AM5">
        <v>632</v>
      </c>
      <c r="AO5" t="s">
        <v>701</v>
      </c>
    </row>
    <row r="6" spans="1:43" x14ac:dyDescent="0.2">
      <c r="A6" t="s">
        <v>718</v>
      </c>
      <c r="B6" t="s">
        <v>719</v>
      </c>
      <c r="D6" t="s">
        <v>695</v>
      </c>
      <c r="E6">
        <v>-5</v>
      </c>
      <c r="F6">
        <v>0</v>
      </c>
      <c r="G6" t="s">
        <v>696</v>
      </c>
      <c r="H6" t="s">
        <v>720</v>
      </c>
      <c r="I6" t="s">
        <v>721</v>
      </c>
      <c r="J6" t="s">
        <v>696</v>
      </c>
      <c r="K6" t="s">
        <v>722</v>
      </c>
      <c r="L6" t="s">
        <v>700</v>
      </c>
      <c r="O6">
        <v>26</v>
      </c>
      <c r="P6" t="s">
        <v>696</v>
      </c>
      <c r="Q6" t="s">
        <v>720</v>
      </c>
      <c r="R6" t="s">
        <v>721</v>
      </c>
      <c r="S6" t="s">
        <v>722</v>
      </c>
      <c r="T6" t="s">
        <v>696</v>
      </c>
      <c r="U6" t="s">
        <v>700</v>
      </c>
      <c r="V6">
        <v>4.38</v>
      </c>
      <c r="Y6">
        <v>12.35</v>
      </c>
      <c r="AA6">
        <v>58.79</v>
      </c>
      <c r="AE6">
        <v>1297</v>
      </c>
      <c r="AG6">
        <v>100</v>
      </c>
      <c r="AL6">
        <v>802</v>
      </c>
      <c r="AM6">
        <v>443</v>
      </c>
      <c r="AO6" t="s">
        <v>701</v>
      </c>
    </row>
    <row r="7" spans="1:43" x14ac:dyDescent="0.2">
      <c r="A7" t="s">
        <v>723</v>
      </c>
      <c r="B7" t="s">
        <v>724</v>
      </c>
      <c r="D7" t="s">
        <v>695</v>
      </c>
      <c r="E7">
        <v>-5</v>
      </c>
      <c r="F7">
        <v>0</v>
      </c>
      <c r="G7" t="s">
        <v>696</v>
      </c>
      <c r="H7" t="s">
        <v>725</v>
      </c>
      <c r="I7" t="s">
        <v>726</v>
      </c>
      <c r="J7" t="s">
        <v>696</v>
      </c>
      <c r="K7" t="s">
        <v>727</v>
      </c>
      <c r="L7" t="s">
        <v>728</v>
      </c>
      <c r="O7">
        <v>38</v>
      </c>
      <c r="P7" t="s">
        <v>696</v>
      </c>
      <c r="Q7" t="s">
        <v>725</v>
      </c>
      <c r="R7" t="s">
        <v>726</v>
      </c>
      <c r="S7" t="s">
        <v>727</v>
      </c>
      <c r="T7" t="s">
        <v>696</v>
      </c>
      <c r="U7" t="s">
        <v>728</v>
      </c>
      <c r="V7">
        <v>1.83</v>
      </c>
      <c r="Y7">
        <v>14.77</v>
      </c>
      <c r="AA7">
        <v>44.45</v>
      </c>
      <c r="AE7">
        <v>649.94000000000005</v>
      </c>
      <c r="AG7">
        <v>100</v>
      </c>
      <c r="AL7">
        <v>15</v>
      </c>
      <c r="AM7">
        <v>857</v>
      </c>
      <c r="AO7" t="s">
        <v>701</v>
      </c>
    </row>
    <row r="8" spans="1:43" x14ac:dyDescent="0.2">
      <c r="A8" t="s">
        <v>729</v>
      </c>
      <c r="B8" t="s">
        <v>730</v>
      </c>
      <c r="D8" t="s">
        <v>695</v>
      </c>
      <c r="E8">
        <v>-6</v>
      </c>
      <c r="F8">
        <v>0</v>
      </c>
      <c r="G8" t="s">
        <v>696</v>
      </c>
      <c r="H8" t="s">
        <v>731</v>
      </c>
      <c r="I8" t="s">
        <v>732</v>
      </c>
      <c r="J8" t="s">
        <v>696</v>
      </c>
      <c r="K8" t="s">
        <v>733</v>
      </c>
      <c r="L8" t="s">
        <v>734</v>
      </c>
      <c r="O8">
        <v>86</v>
      </c>
      <c r="P8" t="s">
        <v>696</v>
      </c>
      <c r="Q8" t="s">
        <v>731</v>
      </c>
      <c r="R8" t="s">
        <v>732</v>
      </c>
      <c r="S8" t="s">
        <v>733</v>
      </c>
      <c r="T8" t="s">
        <v>696</v>
      </c>
      <c r="U8" t="s">
        <v>734</v>
      </c>
      <c r="V8">
        <v>4.17</v>
      </c>
      <c r="Y8">
        <v>14.64</v>
      </c>
      <c r="AA8">
        <v>98.08</v>
      </c>
      <c r="AE8">
        <v>1464</v>
      </c>
      <c r="AG8">
        <v>100</v>
      </c>
      <c r="AL8">
        <v>543</v>
      </c>
      <c r="AM8">
        <v>2013</v>
      </c>
      <c r="AO8" t="s">
        <v>701</v>
      </c>
    </row>
    <row r="9" spans="1:43" x14ac:dyDescent="0.2">
      <c r="A9" t="s">
        <v>718</v>
      </c>
      <c r="B9" t="s">
        <v>719</v>
      </c>
      <c r="D9" t="s">
        <v>709</v>
      </c>
      <c r="E9">
        <v>-5</v>
      </c>
      <c r="F9">
        <v>0</v>
      </c>
      <c r="G9" t="s">
        <v>696</v>
      </c>
      <c r="H9" t="s">
        <v>735</v>
      </c>
      <c r="I9" t="s">
        <v>736</v>
      </c>
      <c r="J9" t="s">
        <v>696</v>
      </c>
      <c r="K9" t="s">
        <v>737</v>
      </c>
      <c r="L9" t="s">
        <v>738</v>
      </c>
      <c r="O9">
        <v>26</v>
      </c>
      <c r="P9" t="s">
        <v>696</v>
      </c>
      <c r="Q9" t="s">
        <v>735</v>
      </c>
      <c r="R9" t="s">
        <v>736</v>
      </c>
      <c r="S9" t="s">
        <v>737</v>
      </c>
      <c r="T9" t="s">
        <v>696</v>
      </c>
      <c r="U9" t="s">
        <v>738</v>
      </c>
      <c r="V9">
        <v>11.71</v>
      </c>
      <c r="Y9">
        <v>14.42</v>
      </c>
      <c r="AA9">
        <v>262.18</v>
      </c>
      <c r="AE9">
        <v>4052</v>
      </c>
      <c r="AG9">
        <v>100</v>
      </c>
      <c r="AL9">
        <v>0</v>
      </c>
      <c r="AM9">
        <v>27</v>
      </c>
      <c r="AO9" t="s">
        <v>701</v>
      </c>
    </row>
    <row r="10" spans="1:43" x14ac:dyDescent="0.2">
      <c r="A10" t="s">
        <v>739</v>
      </c>
      <c r="B10" t="s">
        <v>740</v>
      </c>
      <c r="D10" t="s">
        <v>695</v>
      </c>
      <c r="E10">
        <v>-3</v>
      </c>
      <c r="F10">
        <v>0</v>
      </c>
      <c r="G10" t="s">
        <v>696</v>
      </c>
      <c r="H10" t="s">
        <v>741</v>
      </c>
      <c r="I10" t="s">
        <v>742</v>
      </c>
      <c r="J10" t="s">
        <v>696</v>
      </c>
      <c r="K10" t="s">
        <v>743</v>
      </c>
      <c r="L10" t="s">
        <v>700</v>
      </c>
      <c r="O10">
        <v>14</v>
      </c>
      <c r="P10" t="s">
        <v>696</v>
      </c>
      <c r="Q10" t="s">
        <v>741</v>
      </c>
      <c r="R10" t="s">
        <v>742</v>
      </c>
      <c r="S10" t="s">
        <v>743</v>
      </c>
      <c r="T10" t="s">
        <v>696</v>
      </c>
      <c r="U10" t="s">
        <v>700</v>
      </c>
      <c r="V10">
        <v>1.33</v>
      </c>
      <c r="Y10">
        <v>14.72</v>
      </c>
      <c r="AA10">
        <v>31.95</v>
      </c>
      <c r="AE10">
        <v>471</v>
      </c>
      <c r="AG10">
        <v>100</v>
      </c>
      <c r="AL10">
        <v>0</v>
      </c>
      <c r="AM10">
        <v>8</v>
      </c>
      <c r="AO10" t="s">
        <v>701</v>
      </c>
    </row>
    <row r="11" spans="1:43" x14ac:dyDescent="0.2">
      <c r="A11" t="s">
        <v>707</v>
      </c>
      <c r="B11" t="s">
        <v>708</v>
      </c>
      <c r="D11" t="s">
        <v>695</v>
      </c>
      <c r="E11">
        <v>-3</v>
      </c>
      <c r="F11">
        <v>0</v>
      </c>
      <c r="G11" t="s">
        <v>696</v>
      </c>
      <c r="H11" t="s">
        <v>744</v>
      </c>
      <c r="I11" t="s">
        <v>734</v>
      </c>
      <c r="J11" t="s">
        <v>696</v>
      </c>
      <c r="K11" t="s">
        <v>745</v>
      </c>
      <c r="L11" t="s">
        <v>742</v>
      </c>
      <c r="O11">
        <v>26</v>
      </c>
      <c r="P11" t="s">
        <v>696</v>
      </c>
      <c r="Q11" t="s">
        <v>744</v>
      </c>
      <c r="R11" t="s">
        <v>734</v>
      </c>
      <c r="S11" t="s">
        <v>745</v>
      </c>
      <c r="T11" t="s">
        <v>696</v>
      </c>
      <c r="U11" t="s">
        <v>742</v>
      </c>
      <c r="V11">
        <v>0.54</v>
      </c>
      <c r="Y11">
        <v>13</v>
      </c>
      <c r="AA11">
        <v>8.6199999999999992</v>
      </c>
      <c r="AE11">
        <v>169</v>
      </c>
      <c r="AG11">
        <v>100</v>
      </c>
      <c r="AL11">
        <v>0</v>
      </c>
      <c r="AM11">
        <v>0</v>
      </c>
      <c r="AO11" t="s">
        <v>746</v>
      </c>
    </row>
    <row r="12" spans="1:43" x14ac:dyDescent="0.2">
      <c r="A12" t="s">
        <v>702</v>
      </c>
      <c r="B12" t="s">
        <v>703</v>
      </c>
      <c r="D12" t="s">
        <v>695</v>
      </c>
      <c r="E12">
        <v>-3</v>
      </c>
      <c r="F12">
        <v>0</v>
      </c>
      <c r="G12" t="s">
        <v>696</v>
      </c>
      <c r="H12" t="s">
        <v>747</v>
      </c>
      <c r="I12" t="s">
        <v>728</v>
      </c>
      <c r="J12" t="s">
        <v>696</v>
      </c>
      <c r="K12" t="s">
        <v>748</v>
      </c>
      <c r="L12" t="s">
        <v>749</v>
      </c>
      <c r="O12">
        <v>26</v>
      </c>
      <c r="P12" t="s">
        <v>696</v>
      </c>
      <c r="Q12" t="s">
        <v>747</v>
      </c>
      <c r="R12" t="s">
        <v>728</v>
      </c>
      <c r="S12" t="s">
        <v>748</v>
      </c>
      <c r="T12" t="s">
        <v>696</v>
      </c>
      <c r="U12" t="s">
        <v>749</v>
      </c>
      <c r="V12">
        <v>2.79</v>
      </c>
      <c r="Y12">
        <v>14.16</v>
      </c>
      <c r="AA12">
        <v>58.93</v>
      </c>
      <c r="AE12">
        <v>949</v>
      </c>
      <c r="AG12">
        <v>100</v>
      </c>
      <c r="AL12">
        <v>0</v>
      </c>
      <c r="AM12">
        <v>170</v>
      </c>
      <c r="AO12" t="s">
        <v>701</v>
      </c>
    </row>
    <row r="13" spans="1:43" x14ac:dyDescent="0.2">
      <c r="A13" t="s">
        <v>692</v>
      </c>
      <c r="B13" t="s">
        <v>693</v>
      </c>
      <c r="C13" t="s">
        <v>694</v>
      </c>
      <c r="D13" t="s">
        <v>695</v>
      </c>
      <c r="E13">
        <v>-3</v>
      </c>
      <c r="F13">
        <v>0</v>
      </c>
      <c r="G13" t="s">
        <v>696</v>
      </c>
      <c r="H13" t="s">
        <v>750</v>
      </c>
      <c r="I13" t="s">
        <v>751</v>
      </c>
      <c r="J13" t="s">
        <v>696</v>
      </c>
      <c r="K13" t="s">
        <v>750</v>
      </c>
      <c r="L13" t="s">
        <v>721</v>
      </c>
      <c r="O13">
        <v>2</v>
      </c>
      <c r="P13" t="s">
        <v>696</v>
      </c>
      <c r="Q13" t="s">
        <v>750</v>
      </c>
      <c r="R13" t="s">
        <v>751</v>
      </c>
      <c r="S13" t="s">
        <v>750</v>
      </c>
      <c r="T13" t="s">
        <v>696</v>
      </c>
      <c r="U13" t="s">
        <v>721</v>
      </c>
      <c r="AG13">
        <v>100</v>
      </c>
      <c r="AL13">
        <v>0</v>
      </c>
      <c r="AM13">
        <v>353</v>
      </c>
      <c r="AO13" t="s">
        <v>701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3E76B-A508-420C-A328-5F1128FAC536}">
  <sheetPr>
    <tabColor theme="0" tint="-0.34998626667073579"/>
  </sheetPr>
  <dimension ref="A1:C500"/>
  <sheetViews>
    <sheetView workbookViewId="0">
      <pane ySplit="1" topLeftCell="A2" activePane="bottomLeft" state="frozen"/>
      <selection pane="bottomLeft"/>
    </sheetView>
  </sheetViews>
  <sheetFormatPr defaultRowHeight="12.75" x14ac:dyDescent="0.2"/>
  <cols>
    <col min="1" max="1" width="16" customWidth="1"/>
    <col min="2" max="2" width="13.85546875" customWidth="1"/>
    <col min="3" max="3" width="13.28515625" customWidth="1"/>
    <col min="4" max="4" width="15.140625" customWidth="1"/>
  </cols>
  <sheetData>
    <row r="1" spans="1:3" x14ac:dyDescent="0.2">
      <c r="A1" s="246" t="s">
        <v>918</v>
      </c>
      <c r="B1" s="246" t="s">
        <v>919</v>
      </c>
      <c r="C1" s="247" t="s">
        <v>649</v>
      </c>
    </row>
    <row r="2" spans="1:3" x14ac:dyDescent="0.2">
      <c r="A2" t="str" cm="1">
        <f t="array" ref="A2">_xlfn.XLOOKUP(INDEX(BASE_TOM!B:B,ROW(BASE_TOM_MIRRORING!A1)+1,0),Registry!S:S,Registry!T:T)</f>
        <v>ZAR</v>
      </c>
      <c r="B2" t="str" cm="1">
        <f t="array" ref="B2">_xlfn.XLOOKUP(INDEX(BASE_TOM!B:B,ROW(BASE_TOM_MIRRORING!A1)+2,0),Registry!S:S,Registry!T:T)</f>
        <v>PNG</v>
      </c>
      <c r="C2" cm="1">
        <f t="array" ref="C2">INDEX(BASE_TOM!AE:AE,ROW(BASE_TOM_MIRRORING!C1)+1,0)</f>
        <v>949</v>
      </c>
    </row>
    <row r="3" spans="1:3" x14ac:dyDescent="0.2">
      <c r="A3" t="str" cm="1">
        <f t="array" ref="A3">_xlfn.XLOOKUP(INDEX(BASE_TOM!B:B,ROW(BASE_TOM_MIRRORING!A2)+1,0),Registry!S:S,Registry!T:T)</f>
        <v>PNG</v>
      </c>
      <c r="B3" t="str" cm="1">
        <f t="array" ref="B3">_xlfn.XLOOKUP(INDEX(BASE_TOM!B:B,ROW(BASE_TOM_MIRRORING!A2)+2,0),Registry!S:S,Registry!T:T)</f>
        <v>SSZ</v>
      </c>
      <c r="C3" cm="1">
        <f t="array" ref="C3">INDEX(BASE_TOM!AE:AE,ROW(BASE_TOM_MIRRORING!C2)+1,0)</f>
        <v>172</v>
      </c>
    </row>
    <row r="4" spans="1:3" x14ac:dyDescent="0.2">
      <c r="A4" t="str" cm="1">
        <f t="array" ref="A4">_xlfn.XLOOKUP(INDEX(BASE_TOM!B:B,ROW(BASE_TOM_MIRRORING!A3)+1,0),Registry!S:S,Registry!T:T)</f>
        <v>SSZ</v>
      </c>
      <c r="B4" t="str" cm="1">
        <f t="array" ref="B4">_xlfn.XLOOKUP(INDEX(BASE_TOM!B:B,ROW(BASE_TOM_MIRRORING!A3)+2,0),Registry!S:S,Registry!T:T)</f>
        <v>PBA</v>
      </c>
      <c r="C4" cm="1">
        <f t="array" ref="C4">INDEX(BASE_TOM!AE:AE,ROW(BASE_TOM_MIRRORING!C3)+1,0)</f>
        <v>4253</v>
      </c>
    </row>
    <row r="5" spans="1:3" x14ac:dyDescent="0.2">
      <c r="A5" t="str" cm="1">
        <f t="array" ref="A5">_xlfn.XLOOKUP(INDEX(BASE_TOM!B:B,ROW(BASE_TOM_MIRRORING!A4)+1,0),Registry!S:S,Registry!T:T)</f>
        <v>PBA</v>
      </c>
      <c r="B5" t="str" cm="1">
        <f t="array" ref="B5">_xlfn.XLOOKUP(INDEX(BASE_TOM!B:B,ROW(BASE_TOM_MIRRORING!A4)+2,0),Registry!S:S,Registry!T:T)</f>
        <v>MIT</v>
      </c>
      <c r="C5" cm="1">
        <f t="array" ref="C5">INDEX(BASE_TOM!AE:AE,ROW(BASE_TOM_MIRRORING!C4)+1,0)</f>
        <v>280</v>
      </c>
    </row>
    <row r="6" spans="1:3" x14ac:dyDescent="0.2">
      <c r="A6" t="str" cm="1">
        <f t="array" ref="A6">_xlfn.XLOOKUP(INDEX(BASE_TOM!B:B,ROW(BASE_TOM_MIRRORING!A5)+1,0),Registry!S:S,Registry!T:T)</f>
        <v>MIT</v>
      </c>
      <c r="B6" cm="1">
        <f t="array" ref="B6">_xlfn.XLOOKUP(INDEX(BASE_TOM!B:B,ROW(BASE_TOM_MIRRORING!A5)+2,0),Registry!S:S,Registry!T:T)</f>
        <v>0</v>
      </c>
      <c r="C6" cm="1">
        <f t="array" ref="C6">INDEX(BASE_TOM!AE:AE,ROW(BASE_TOM_MIRRORING!C5)+1,0)</f>
        <v>1297</v>
      </c>
    </row>
    <row r="7" spans="1:3" x14ac:dyDescent="0.2">
      <c r="A7" cm="1">
        <f t="array" ref="A7">_xlfn.XLOOKUP(INDEX(BASE_TOM!B:B,ROW(BASE_TOM_MIRRORING!A6)+1,0),Registry!S:S,Registry!T:T)</f>
        <v>0</v>
      </c>
      <c r="B7" t="str" cm="1">
        <f t="array" ref="B7">_xlfn.XLOOKUP(INDEX(BASE_TOM!B:B,ROW(BASE_TOM_MIRRORING!A6)+2,0),Registry!S:S,Registry!T:T)</f>
        <v>VCZ</v>
      </c>
      <c r="C7" cm="1">
        <f t="array" ref="C7">INDEX(BASE_TOM!AE:AE,ROW(BASE_TOM_MIRRORING!C6)+1,0)</f>
        <v>649.94000000000005</v>
      </c>
    </row>
    <row r="8" spans="1:3" x14ac:dyDescent="0.2">
      <c r="A8" t="str" cm="1">
        <f t="array" ref="A8">_xlfn.XLOOKUP(INDEX(BASE_TOM!B:B,ROW(BASE_TOM_MIRRORING!A7)+1,0),Registry!S:S,Registry!T:T)</f>
        <v>VCZ</v>
      </c>
      <c r="B8" t="str" cm="1">
        <f t="array" ref="B8">_xlfn.XLOOKUP(INDEX(BASE_TOM!B:B,ROW(BASE_TOM_MIRRORING!A7)+2,0),Registry!S:S,Registry!T:T)</f>
        <v>MIT</v>
      </c>
      <c r="C8" cm="1">
        <f t="array" ref="C8">INDEX(BASE_TOM!AE:AE,ROW(BASE_TOM_MIRRORING!C7)+1,0)</f>
        <v>1464</v>
      </c>
    </row>
    <row r="9" spans="1:3" x14ac:dyDescent="0.2">
      <c r="A9" t="str" cm="1">
        <f t="array" ref="A9">_xlfn.XLOOKUP(INDEX(BASE_TOM!B:B,ROW(BASE_TOM_MIRRORING!A8)+1,0),Registry!S:S,Registry!T:T)</f>
        <v>MIT</v>
      </c>
      <c r="B9" t="str" cm="1">
        <f t="array" ref="B9">_xlfn.XLOOKUP(INDEX(BASE_TOM!B:B,ROW(BASE_TOM_MIRRORING!A8)+2,0),Registry!S:S,Registry!T:T)</f>
        <v>VIX</v>
      </c>
      <c r="C9" cm="1">
        <f t="array" ref="C9">INDEX(BASE_TOM!AE:AE,ROW(BASE_TOM_MIRRORING!C8)+1,0)</f>
        <v>4052</v>
      </c>
    </row>
    <row r="10" spans="1:3" x14ac:dyDescent="0.2">
      <c r="A10" t="str" cm="1">
        <f t="array" ref="A10">_xlfn.XLOOKUP(INDEX(BASE_TOM!B:B,ROW(BASE_TOM_MIRRORING!A9)+1,0),Registry!S:S,Registry!T:T)</f>
        <v>VIX</v>
      </c>
      <c r="B10" t="str" cm="1">
        <f t="array" ref="B10">_xlfn.XLOOKUP(INDEX(BASE_TOM!B:B,ROW(BASE_TOM_MIRRORING!A9)+2,0),Registry!S:S,Registry!T:T)</f>
        <v>SSZ</v>
      </c>
      <c r="C10" cm="1">
        <f t="array" ref="C10">INDEX(BASE_TOM!AE:AE,ROW(BASE_TOM_MIRRORING!C9)+1,0)</f>
        <v>471</v>
      </c>
    </row>
    <row r="11" spans="1:3" x14ac:dyDescent="0.2">
      <c r="A11" t="str" cm="1">
        <f t="array" ref="A11">_xlfn.XLOOKUP(INDEX(BASE_TOM!B:B,ROW(BASE_TOM_MIRRORING!A10)+1,0),Registry!S:S,Registry!T:T)</f>
        <v>SSZ</v>
      </c>
      <c r="B11" t="str" cm="1">
        <f t="array" ref="B11">_xlfn.XLOOKUP(INDEX(BASE_TOM!B:B,ROW(BASE_TOM_MIRRORING!A10)+2,0),Registry!S:S,Registry!T:T)</f>
        <v>PNG</v>
      </c>
      <c r="C11" cm="1">
        <f t="array" ref="C11">INDEX(BASE_TOM!AE:AE,ROW(BASE_TOM_MIRRORING!C10)+1,0)</f>
        <v>169</v>
      </c>
    </row>
    <row r="12" spans="1:3" x14ac:dyDescent="0.2">
      <c r="A12" t="str" cm="1">
        <f t="array" ref="A12">_xlfn.XLOOKUP(INDEX(BASE_TOM!B:B,ROW(BASE_TOM_MIRRORING!A11)+1,0),Registry!S:S,Registry!T:T)</f>
        <v>PNG</v>
      </c>
      <c r="B12" t="str" cm="1">
        <f t="array" ref="B12">_xlfn.XLOOKUP(INDEX(BASE_TOM!B:B,ROW(BASE_TOM_MIRRORING!A11)+2,0),Registry!S:S,Registry!T:T)</f>
        <v>ZAR</v>
      </c>
      <c r="C12" cm="1">
        <f t="array" ref="C12">INDEX(BASE_TOM!AE:AE,ROW(BASE_TOM_MIRRORING!C11)+1,0)</f>
        <v>949</v>
      </c>
    </row>
    <row r="13" spans="1:3" x14ac:dyDescent="0.2">
      <c r="A13" t="str" cm="1">
        <f t="array" ref="A13">_xlfn.XLOOKUP(INDEX(BASE_TOM!B:B,ROW(BASE_TOM_MIRRORING!A12)+1,0),Registry!S:S,Registry!T:T)</f>
        <v>ZAR</v>
      </c>
      <c r="B13" cm="1">
        <f t="array" ref="B13">_xlfn.XLOOKUP(INDEX(BASE_TOM!B:B,ROW(BASE_TOM_MIRRORING!A12)+2,0),Registry!S:S,Registry!T:T)</f>
        <v>0</v>
      </c>
      <c r="C13" cm="1">
        <f t="array" ref="C13">INDEX(BASE_TOM!AE:AE,ROW(BASE_TOM_MIRRORING!C12)+1,0)</f>
        <v>0</v>
      </c>
    </row>
    <row r="14" spans="1:3" x14ac:dyDescent="0.2">
      <c r="A14" cm="1">
        <f t="array" ref="A14">_xlfn.XLOOKUP(INDEX(BASE_TOM!B:B,ROW(BASE_TOM_MIRRORING!A13)+1,0),Registry!S:S,Registry!T:T)</f>
        <v>0</v>
      </c>
      <c r="B14" cm="1">
        <f t="array" ref="B14">_xlfn.XLOOKUP(INDEX(BASE_TOM!B:B,ROW(BASE_TOM_MIRRORING!A13)+2,0),Registry!S:S,Registry!T:T)</f>
        <v>0</v>
      </c>
      <c r="C14" cm="1">
        <f t="array" ref="C14">INDEX(BASE_TOM!AE:AE,ROW(BASE_TOM_MIRRORING!C13)+1,0)</f>
        <v>0</v>
      </c>
    </row>
    <row r="15" spans="1:3" x14ac:dyDescent="0.2">
      <c r="A15" cm="1">
        <f t="array" ref="A15">_xlfn.XLOOKUP(INDEX(BASE_TOM!B:B,ROW(BASE_TOM_MIRRORING!A14)+1,0),Registry!S:S,Registry!T:T)</f>
        <v>0</v>
      </c>
      <c r="B15" cm="1">
        <f t="array" ref="B15">_xlfn.XLOOKUP(INDEX(BASE_TOM!B:B,ROW(BASE_TOM_MIRRORING!A14)+2,0),Registry!S:S,Registry!T:T)</f>
        <v>0</v>
      </c>
      <c r="C15" cm="1">
        <f t="array" ref="C15">INDEX(BASE_TOM!AE:AE,ROW(BASE_TOM_MIRRORING!C14)+1,0)</f>
        <v>0</v>
      </c>
    </row>
    <row r="16" spans="1:3" x14ac:dyDescent="0.2">
      <c r="A16" cm="1">
        <f t="array" ref="A16">_xlfn.XLOOKUP(INDEX(BASE_TOM!B:B,ROW(BASE_TOM_MIRRORING!A15)+1,0),Registry!S:S,Registry!T:T)</f>
        <v>0</v>
      </c>
      <c r="B16" cm="1">
        <f t="array" ref="B16">_xlfn.XLOOKUP(INDEX(BASE_TOM!B:B,ROW(BASE_TOM_MIRRORING!A15)+2,0),Registry!S:S,Registry!T:T)</f>
        <v>0</v>
      </c>
      <c r="C16" cm="1">
        <f t="array" ref="C16">INDEX(BASE_TOM!AE:AE,ROW(BASE_TOM_MIRRORING!C15)+1,0)</f>
        <v>0</v>
      </c>
    </row>
    <row r="17" spans="1:3" x14ac:dyDescent="0.2">
      <c r="A17" cm="1">
        <f t="array" ref="A17">_xlfn.XLOOKUP(INDEX(BASE_TOM!B:B,ROW(BASE_TOM_MIRRORING!A16)+1,0),Registry!S:S,Registry!T:T)</f>
        <v>0</v>
      </c>
      <c r="B17" cm="1">
        <f t="array" ref="B17">_xlfn.XLOOKUP(INDEX(BASE_TOM!B:B,ROW(BASE_TOM_MIRRORING!A16)+2,0),Registry!S:S,Registry!T:T)</f>
        <v>0</v>
      </c>
      <c r="C17" cm="1">
        <f t="array" ref="C17">INDEX(BASE_TOM!AE:AE,ROW(BASE_TOM_MIRRORING!C16)+1,0)</f>
        <v>0</v>
      </c>
    </row>
    <row r="18" spans="1:3" x14ac:dyDescent="0.2">
      <c r="A18" cm="1">
        <f t="array" ref="A18">_xlfn.XLOOKUP(INDEX(BASE_TOM!B:B,ROW(BASE_TOM_MIRRORING!A17)+1,0),Registry!S:S,Registry!T:T)</f>
        <v>0</v>
      </c>
      <c r="B18" cm="1">
        <f t="array" ref="B18">_xlfn.XLOOKUP(INDEX(BASE_TOM!B:B,ROW(BASE_TOM_MIRRORING!A17)+2,0),Registry!S:S,Registry!T:T)</f>
        <v>0</v>
      </c>
      <c r="C18" cm="1">
        <f t="array" ref="C18">INDEX(BASE_TOM!AE:AE,ROW(BASE_TOM_MIRRORING!C17)+1,0)</f>
        <v>0</v>
      </c>
    </row>
    <row r="19" spans="1:3" x14ac:dyDescent="0.2">
      <c r="A19" cm="1">
        <f t="array" ref="A19">_xlfn.XLOOKUP(INDEX(BASE_TOM!B:B,ROW(BASE_TOM_MIRRORING!A18)+1,0),Registry!S:S,Registry!T:T)</f>
        <v>0</v>
      </c>
      <c r="B19" cm="1">
        <f t="array" ref="B19">_xlfn.XLOOKUP(INDEX(BASE_TOM!B:B,ROW(BASE_TOM_MIRRORING!A18)+2,0),Registry!S:S,Registry!T:T)</f>
        <v>0</v>
      </c>
      <c r="C19" cm="1">
        <f t="array" ref="C19">INDEX(BASE_TOM!AE:AE,ROW(BASE_TOM_MIRRORING!C18)+1,0)</f>
        <v>0</v>
      </c>
    </row>
    <row r="20" spans="1:3" x14ac:dyDescent="0.2">
      <c r="A20" cm="1">
        <f t="array" ref="A20">_xlfn.XLOOKUP(INDEX(BASE_TOM!B:B,ROW(BASE_TOM_MIRRORING!A19)+1,0),Registry!S:S,Registry!T:T)</f>
        <v>0</v>
      </c>
      <c r="B20" cm="1">
        <f t="array" ref="B20">_xlfn.XLOOKUP(INDEX(BASE_TOM!B:B,ROW(BASE_TOM_MIRRORING!A19)+2,0),Registry!S:S,Registry!T:T)</f>
        <v>0</v>
      </c>
      <c r="C20" cm="1">
        <f t="array" ref="C20">INDEX(BASE_TOM!AE:AE,ROW(BASE_TOM_MIRRORING!C19)+1,0)</f>
        <v>0</v>
      </c>
    </row>
    <row r="21" spans="1:3" x14ac:dyDescent="0.2">
      <c r="A21" cm="1">
        <f t="array" ref="A21">_xlfn.XLOOKUP(INDEX(BASE_TOM!B:B,ROW(BASE_TOM_MIRRORING!A20)+1,0),Registry!S:S,Registry!T:T)</f>
        <v>0</v>
      </c>
      <c r="B21" cm="1">
        <f t="array" ref="B21">_xlfn.XLOOKUP(INDEX(BASE_TOM!B:B,ROW(BASE_TOM_MIRRORING!A20)+2,0),Registry!S:S,Registry!T:T)</f>
        <v>0</v>
      </c>
      <c r="C21" cm="1">
        <f t="array" ref="C21">INDEX(BASE_TOM!AE:AE,ROW(BASE_TOM_MIRRORING!C20)+1,0)</f>
        <v>0</v>
      </c>
    </row>
    <row r="22" spans="1:3" x14ac:dyDescent="0.2">
      <c r="A22" cm="1">
        <f t="array" ref="A22">_xlfn.XLOOKUP(INDEX(BASE_TOM!B:B,ROW(BASE_TOM_MIRRORING!A21)+1,0),Registry!S:S,Registry!T:T)</f>
        <v>0</v>
      </c>
      <c r="B22" cm="1">
        <f t="array" ref="B22">_xlfn.XLOOKUP(INDEX(BASE_TOM!B:B,ROW(BASE_TOM_MIRRORING!A21)+2,0),Registry!S:S,Registry!T:T)</f>
        <v>0</v>
      </c>
      <c r="C22" cm="1">
        <f t="array" ref="C22">INDEX(BASE_TOM!AE:AE,ROW(BASE_TOM_MIRRORING!C21)+1,0)</f>
        <v>0</v>
      </c>
    </row>
    <row r="23" spans="1:3" x14ac:dyDescent="0.2">
      <c r="A23" cm="1">
        <f t="array" ref="A23">_xlfn.XLOOKUP(INDEX(BASE_TOM!B:B,ROW(BASE_TOM_MIRRORING!A22)+1,0),Registry!S:S,Registry!T:T)</f>
        <v>0</v>
      </c>
      <c r="B23" cm="1">
        <f t="array" ref="B23">_xlfn.XLOOKUP(INDEX(BASE_TOM!B:B,ROW(BASE_TOM_MIRRORING!A22)+2,0),Registry!S:S,Registry!T:T)</f>
        <v>0</v>
      </c>
      <c r="C23" cm="1">
        <f t="array" ref="C23">INDEX(BASE_TOM!AE:AE,ROW(BASE_TOM_MIRRORING!C22)+1,0)</f>
        <v>0</v>
      </c>
    </row>
    <row r="24" spans="1:3" x14ac:dyDescent="0.2">
      <c r="A24" cm="1">
        <f t="array" ref="A24">_xlfn.XLOOKUP(INDEX(BASE_TOM!B:B,ROW(BASE_TOM_MIRRORING!A23)+1,0),Registry!S:S,Registry!T:T)</f>
        <v>0</v>
      </c>
      <c r="B24" cm="1">
        <f t="array" ref="B24">_xlfn.XLOOKUP(INDEX(BASE_TOM!B:B,ROW(BASE_TOM_MIRRORING!A23)+2,0),Registry!S:S,Registry!T:T)</f>
        <v>0</v>
      </c>
      <c r="C24" cm="1">
        <f t="array" ref="C24">INDEX(BASE_TOM!AE:AE,ROW(BASE_TOM_MIRRORING!C23)+1,0)</f>
        <v>0</v>
      </c>
    </row>
    <row r="25" spans="1:3" x14ac:dyDescent="0.2">
      <c r="A25" cm="1">
        <f t="array" ref="A25">_xlfn.XLOOKUP(INDEX(BASE_TOM!B:B,ROW(BASE_TOM_MIRRORING!A24)+1,0),Registry!S:S,Registry!T:T)</f>
        <v>0</v>
      </c>
      <c r="B25" cm="1">
        <f t="array" ref="B25">_xlfn.XLOOKUP(INDEX(BASE_TOM!B:B,ROW(BASE_TOM_MIRRORING!A24)+2,0),Registry!S:S,Registry!T:T)</f>
        <v>0</v>
      </c>
      <c r="C25" cm="1">
        <f t="array" ref="C25">INDEX(BASE_TOM!AE:AE,ROW(BASE_TOM_MIRRORING!C24)+1,0)</f>
        <v>0</v>
      </c>
    </row>
    <row r="26" spans="1:3" x14ac:dyDescent="0.2">
      <c r="A26" cm="1">
        <f t="array" ref="A26">_xlfn.XLOOKUP(INDEX(BASE_TOM!B:B,ROW(BASE_TOM_MIRRORING!A25)+1,0),Registry!S:S,Registry!T:T)</f>
        <v>0</v>
      </c>
      <c r="B26" cm="1">
        <f t="array" ref="B26">_xlfn.XLOOKUP(INDEX(BASE_TOM!B:B,ROW(BASE_TOM_MIRRORING!A25)+2,0),Registry!S:S,Registry!T:T)</f>
        <v>0</v>
      </c>
      <c r="C26" cm="1">
        <f t="array" ref="C26">INDEX(BASE_TOM!AE:AE,ROW(BASE_TOM_MIRRORING!C25)+1,0)</f>
        <v>0</v>
      </c>
    </row>
    <row r="27" spans="1:3" x14ac:dyDescent="0.2">
      <c r="A27" cm="1">
        <f t="array" ref="A27">_xlfn.XLOOKUP(INDEX(BASE_TOM!B:B,ROW(BASE_TOM_MIRRORING!A26)+1,0),Registry!S:S,Registry!T:T)</f>
        <v>0</v>
      </c>
      <c r="B27" cm="1">
        <f t="array" ref="B27">_xlfn.XLOOKUP(INDEX(BASE_TOM!B:B,ROW(BASE_TOM_MIRRORING!A26)+2,0),Registry!S:S,Registry!T:T)</f>
        <v>0</v>
      </c>
      <c r="C27" cm="1">
        <f t="array" ref="C27">INDEX(BASE_TOM!AE:AE,ROW(BASE_TOM_MIRRORING!C26)+1,0)</f>
        <v>0</v>
      </c>
    </row>
    <row r="28" spans="1:3" x14ac:dyDescent="0.2">
      <c r="A28" cm="1">
        <f t="array" ref="A28">_xlfn.XLOOKUP(INDEX(BASE_TOM!B:B,ROW(BASE_TOM_MIRRORING!A27)+1,0),Registry!S:S,Registry!T:T)</f>
        <v>0</v>
      </c>
      <c r="B28" cm="1">
        <f t="array" ref="B28">_xlfn.XLOOKUP(INDEX(BASE_TOM!B:B,ROW(BASE_TOM_MIRRORING!A27)+2,0),Registry!S:S,Registry!T:T)</f>
        <v>0</v>
      </c>
      <c r="C28" cm="1">
        <f t="array" ref="C28">INDEX(BASE_TOM!AE:AE,ROW(BASE_TOM_MIRRORING!C27)+1,0)</f>
        <v>0</v>
      </c>
    </row>
    <row r="29" spans="1:3" x14ac:dyDescent="0.2">
      <c r="A29" cm="1">
        <f t="array" ref="A29">_xlfn.XLOOKUP(INDEX(BASE_TOM!B:B,ROW(BASE_TOM_MIRRORING!A28)+1,0),Registry!S:S,Registry!T:T)</f>
        <v>0</v>
      </c>
      <c r="B29" cm="1">
        <f t="array" ref="B29">_xlfn.XLOOKUP(INDEX(BASE_TOM!B:B,ROW(BASE_TOM_MIRRORING!A28)+2,0),Registry!S:S,Registry!T:T)</f>
        <v>0</v>
      </c>
      <c r="C29" cm="1">
        <f t="array" ref="C29">INDEX(BASE_TOM!AE:AE,ROW(BASE_TOM_MIRRORING!C28)+1,0)</f>
        <v>0</v>
      </c>
    </row>
    <row r="30" spans="1:3" x14ac:dyDescent="0.2">
      <c r="A30" cm="1">
        <f t="array" ref="A30">_xlfn.XLOOKUP(INDEX(BASE_TOM!B:B,ROW(BASE_TOM_MIRRORING!A29)+1,0),Registry!S:S,Registry!T:T)</f>
        <v>0</v>
      </c>
      <c r="B30" cm="1">
        <f t="array" ref="B30">_xlfn.XLOOKUP(INDEX(BASE_TOM!B:B,ROW(BASE_TOM_MIRRORING!A29)+2,0),Registry!S:S,Registry!T:T)</f>
        <v>0</v>
      </c>
      <c r="C30" cm="1">
        <f t="array" ref="C30">INDEX(BASE_TOM!AE:AE,ROW(BASE_TOM_MIRRORING!C29)+1,0)</f>
        <v>0</v>
      </c>
    </row>
    <row r="31" spans="1:3" x14ac:dyDescent="0.2">
      <c r="A31" cm="1">
        <f t="array" ref="A31">_xlfn.XLOOKUP(INDEX(BASE_TOM!B:B,ROW(BASE_TOM_MIRRORING!A30)+1,0),Registry!S:S,Registry!T:T)</f>
        <v>0</v>
      </c>
      <c r="B31" cm="1">
        <f t="array" ref="B31">_xlfn.XLOOKUP(INDEX(BASE_TOM!B:B,ROW(BASE_TOM_MIRRORING!A30)+2,0),Registry!S:S,Registry!T:T)</f>
        <v>0</v>
      </c>
      <c r="C31" cm="1">
        <f t="array" ref="C31">INDEX(BASE_TOM!AE:AE,ROW(BASE_TOM_MIRRORING!C30)+1,0)</f>
        <v>0</v>
      </c>
    </row>
    <row r="32" spans="1:3" x14ac:dyDescent="0.2">
      <c r="A32" cm="1">
        <f t="array" ref="A32">_xlfn.XLOOKUP(INDEX(BASE_TOM!B:B,ROW(BASE_TOM_MIRRORING!A31)+1,0),Registry!S:S,Registry!T:T)</f>
        <v>0</v>
      </c>
      <c r="B32" cm="1">
        <f t="array" ref="B32">_xlfn.XLOOKUP(INDEX(BASE_TOM!B:B,ROW(BASE_TOM_MIRRORING!A31)+2,0),Registry!S:S,Registry!T:T)</f>
        <v>0</v>
      </c>
      <c r="C32" cm="1">
        <f t="array" ref="C32">INDEX(BASE_TOM!AE:AE,ROW(BASE_TOM_MIRRORING!C31)+1,0)</f>
        <v>0</v>
      </c>
    </row>
    <row r="33" spans="1:3" x14ac:dyDescent="0.2">
      <c r="A33" cm="1">
        <f t="array" ref="A33">_xlfn.XLOOKUP(INDEX(BASE_TOM!B:B,ROW(BASE_TOM_MIRRORING!A32)+1,0),Registry!S:S,Registry!T:T)</f>
        <v>0</v>
      </c>
      <c r="B33" cm="1">
        <f t="array" ref="B33">_xlfn.XLOOKUP(INDEX(BASE_TOM!B:B,ROW(BASE_TOM_MIRRORING!A32)+2,0),Registry!S:S,Registry!T:T)</f>
        <v>0</v>
      </c>
      <c r="C33" cm="1">
        <f t="array" ref="C33">INDEX(BASE_TOM!AE:AE,ROW(BASE_TOM_MIRRORING!C32)+1,0)</f>
        <v>0</v>
      </c>
    </row>
    <row r="34" spans="1:3" x14ac:dyDescent="0.2">
      <c r="A34" cm="1">
        <f t="array" ref="A34">_xlfn.XLOOKUP(INDEX(BASE_TOM!B:B,ROW(BASE_TOM_MIRRORING!A33)+1,0),Registry!S:S,Registry!T:T)</f>
        <v>0</v>
      </c>
      <c r="B34" cm="1">
        <f t="array" ref="B34">_xlfn.XLOOKUP(INDEX(BASE_TOM!B:B,ROW(BASE_TOM_MIRRORING!A33)+2,0),Registry!S:S,Registry!T:T)</f>
        <v>0</v>
      </c>
      <c r="C34" cm="1">
        <f t="array" ref="C34">INDEX(BASE_TOM!AE:AE,ROW(BASE_TOM_MIRRORING!C33)+1,0)</f>
        <v>0</v>
      </c>
    </row>
    <row r="35" spans="1:3" x14ac:dyDescent="0.2">
      <c r="A35" cm="1">
        <f t="array" ref="A35">_xlfn.XLOOKUP(INDEX(BASE_TOM!B:B,ROW(BASE_TOM_MIRRORING!A34)+1,0),Registry!S:S,Registry!T:T)</f>
        <v>0</v>
      </c>
      <c r="B35" cm="1">
        <f t="array" ref="B35">_xlfn.XLOOKUP(INDEX(BASE_TOM!B:B,ROW(BASE_TOM_MIRRORING!A34)+2,0),Registry!S:S,Registry!T:T)</f>
        <v>0</v>
      </c>
      <c r="C35" cm="1">
        <f t="array" ref="C35">INDEX(BASE_TOM!AE:AE,ROW(BASE_TOM_MIRRORING!C34)+1,0)</f>
        <v>0</v>
      </c>
    </row>
    <row r="36" spans="1:3" x14ac:dyDescent="0.2">
      <c r="A36" cm="1">
        <f t="array" ref="A36">_xlfn.XLOOKUP(INDEX(BASE_TOM!B:B,ROW(BASE_TOM_MIRRORING!A35)+1,0),Registry!S:S,Registry!T:T)</f>
        <v>0</v>
      </c>
      <c r="B36" cm="1">
        <f t="array" ref="B36">_xlfn.XLOOKUP(INDEX(BASE_TOM!B:B,ROW(BASE_TOM_MIRRORING!A35)+2,0),Registry!S:S,Registry!T:T)</f>
        <v>0</v>
      </c>
      <c r="C36" cm="1">
        <f t="array" ref="C36">INDEX(BASE_TOM!AE:AE,ROW(BASE_TOM_MIRRORING!C35)+1,0)</f>
        <v>0</v>
      </c>
    </row>
    <row r="37" spans="1:3" x14ac:dyDescent="0.2">
      <c r="A37" cm="1">
        <f t="array" ref="A37">_xlfn.XLOOKUP(INDEX(BASE_TOM!B:B,ROW(BASE_TOM_MIRRORING!A36)+1,0),Registry!S:S,Registry!T:T)</f>
        <v>0</v>
      </c>
      <c r="B37" cm="1">
        <f t="array" ref="B37">_xlfn.XLOOKUP(INDEX(BASE_TOM!B:B,ROW(BASE_TOM_MIRRORING!A36)+2,0),Registry!S:S,Registry!T:T)</f>
        <v>0</v>
      </c>
      <c r="C37" cm="1">
        <f t="array" ref="C37">INDEX(BASE_TOM!AE:AE,ROW(BASE_TOM_MIRRORING!C36)+1,0)</f>
        <v>0</v>
      </c>
    </row>
    <row r="38" spans="1:3" x14ac:dyDescent="0.2">
      <c r="A38" cm="1">
        <f t="array" ref="A38">_xlfn.XLOOKUP(INDEX(BASE_TOM!B:B,ROW(BASE_TOM_MIRRORING!A37)+1,0),Registry!S:S,Registry!T:T)</f>
        <v>0</v>
      </c>
      <c r="B38" cm="1">
        <f t="array" ref="B38">_xlfn.XLOOKUP(INDEX(BASE_TOM!B:B,ROW(BASE_TOM_MIRRORING!A37)+2,0),Registry!S:S,Registry!T:T)</f>
        <v>0</v>
      </c>
      <c r="C38" cm="1">
        <f t="array" ref="C38">INDEX(BASE_TOM!AE:AE,ROW(BASE_TOM_MIRRORING!C37)+1,0)</f>
        <v>0</v>
      </c>
    </row>
    <row r="39" spans="1:3" x14ac:dyDescent="0.2">
      <c r="A39" cm="1">
        <f t="array" ref="A39">_xlfn.XLOOKUP(INDEX(BASE_TOM!B:B,ROW(BASE_TOM_MIRRORING!A38)+1,0),Registry!S:S,Registry!T:T)</f>
        <v>0</v>
      </c>
      <c r="B39" cm="1">
        <f t="array" ref="B39">_xlfn.XLOOKUP(INDEX(BASE_TOM!B:B,ROW(BASE_TOM_MIRRORING!A38)+2,0),Registry!S:S,Registry!T:T)</f>
        <v>0</v>
      </c>
      <c r="C39" cm="1">
        <f t="array" ref="C39">INDEX(BASE_TOM!AE:AE,ROW(BASE_TOM_MIRRORING!C38)+1,0)</f>
        <v>0</v>
      </c>
    </row>
    <row r="40" spans="1:3" x14ac:dyDescent="0.2">
      <c r="A40" cm="1">
        <f t="array" ref="A40">_xlfn.XLOOKUP(INDEX(BASE_TOM!B:B,ROW(BASE_TOM_MIRRORING!A39)+1,0),Registry!S:S,Registry!T:T)</f>
        <v>0</v>
      </c>
      <c r="B40" cm="1">
        <f t="array" ref="B40">_xlfn.XLOOKUP(INDEX(BASE_TOM!B:B,ROW(BASE_TOM_MIRRORING!A39)+2,0),Registry!S:S,Registry!T:T)</f>
        <v>0</v>
      </c>
      <c r="C40" cm="1">
        <f t="array" ref="C40">INDEX(BASE_TOM!AE:AE,ROW(BASE_TOM_MIRRORING!C39)+1,0)</f>
        <v>0</v>
      </c>
    </row>
    <row r="41" spans="1:3" x14ac:dyDescent="0.2">
      <c r="A41" cm="1">
        <f t="array" ref="A41">_xlfn.XLOOKUP(INDEX(BASE_TOM!B:B,ROW(BASE_TOM_MIRRORING!A40)+1,0),Registry!S:S,Registry!T:T)</f>
        <v>0</v>
      </c>
      <c r="B41" cm="1">
        <f t="array" ref="B41">_xlfn.XLOOKUP(INDEX(BASE_TOM!B:B,ROW(BASE_TOM_MIRRORING!A40)+2,0),Registry!S:S,Registry!T:T)</f>
        <v>0</v>
      </c>
      <c r="C41" cm="1">
        <f t="array" ref="C41">INDEX(BASE_TOM!AE:AE,ROW(BASE_TOM_MIRRORING!C40)+1,0)</f>
        <v>0</v>
      </c>
    </row>
    <row r="42" spans="1:3" x14ac:dyDescent="0.2">
      <c r="A42" cm="1">
        <f t="array" ref="A42">_xlfn.XLOOKUP(INDEX(BASE_TOM!B:B,ROW(BASE_TOM_MIRRORING!A41)+1,0),Registry!S:S,Registry!T:T)</f>
        <v>0</v>
      </c>
      <c r="B42" cm="1">
        <f t="array" ref="B42">_xlfn.XLOOKUP(INDEX(BASE_TOM!B:B,ROW(BASE_TOM_MIRRORING!A41)+2,0),Registry!S:S,Registry!T:T)</f>
        <v>0</v>
      </c>
      <c r="C42" cm="1">
        <f t="array" ref="C42">INDEX(BASE_TOM!AE:AE,ROW(BASE_TOM_MIRRORING!C41)+1,0)</f>
        <v>0</v>
      </c>
    </row>
    <row r="43" spans="1:3" x14ac:dyDescent="0.2">
      <c r="A43" cm="1">
        <f t="array" ref="A43">_xlfn.XLOOKUP(INDEX(BASE_TOM!B:B,ROW(BASE_TOM_MIRRORING!A42)+1,0),Registry!S:S,Registry!T:T)</f>
        <v>0</v>
      </c>
      <c r="B43" cm="1">
        <f t="array" ref="B43">_xlfn.XLOOKUP(INDEX(BASE_TOM!B:B,ROW(BASE_TOM_MIRRORING!A42)+2,0),Registry!S:S,Registry!T:T)</f>
        <v>0</v>
      </c>
      <c r="C43" cm="1">
        <f t="array" ref="C43">INDEX(BASE_TOM!AE:AE,ROW(BASE_TOM_MIRRORING!C42)+1,0)</f>
        <v>0</v>
      </c>
    </row>
    <row r="44" spans="1:3" x14ac:dyDescent="0.2">
      <c r="A44" cm="1">
        <f t="array" ref="A44">_xlfn.XLOOKUP(INDEX(BASE_TOM!B:B,ROW(BASE_TOM_MIRRORING!A43)+1,0),Registry!S:S,Registry!T:T)</f>
        <v>0</v>
      </c>
      <c r="B44" cm="1">
        <f t="array" ref="B44">_xlfn.XLOOKUP(INDEX(BASE_TOM!B:B,ROW(BASE_TOM_MIRRORING!A43)+2,0),Registry!S:S,Registry!T:T)</f>
        <v>0</v>
      </c>
      <c r="C44" cm="1">
        <f t="array" ref="C44">INDEX(BASE_TOM!AE:AE,ROW(BASE_TOM_MIRRORING!C43)+1,0)</f>
        <v>0</v>
      </c>
    </row>
    <row r="45" spans="1:3" x14ac:dyDescent="0.2">
      <c r="A45" cm="1">
        <f t="array" ref="A45">_xlfn.XLOOKUP(INDEX(BASE_TOM!B:B,ROW(BASE_TOM_MIRRORING!A44)+1,0),Registry!S:S,Registry!T:T)</f>
        <v>0</v>
      </c>
      <c r="B45" cm="1">
        <f t="array" ref="B45">_xlfn.XLOOKUP(INDEX(BASE_TOM!B:B,ROW(BASE_TOM_MIRRORING!A44)+2,0),Registry!S:S,Registry!T:T)</f>
        <v>0</v>
      </c>
      <c r="C45" cm="1">
        <f t="array" ref="C45">INDEX(BASE_TOM!AE:AE,ROW(BASE_TOM_MIRRORING!C44)+1,0)</f>
        <v>0</v>
      </c>
    </row>
    <row r="46" spans="1:3" x14ac:dyDescent="0.2">
      <c r="A46" cm="1">
        <f t="array" ref="A46">_xlfn.XLOOKUP(INDEX(BASE_TOM!B:B,ROW(BASE_TOM_MIRRORING!A45)+1,0),Registry!S:S,Registry!T:T)</f>
        <v>0</v>
      </c>
      <c r="B46" cm="1">
        <f t="array" ref="B46">_xlfn.XLOOKUP(INDEX(BASE_TOM!B:B,ROW(BASE_TOM_MIRRORING!A45)+2,0),Registry!S:S,Registry!T:T)</f>
        <v>0</v>
      </c>
      <c r="C46" cm="1">
        <f t="array" ref="C46">INDEX(BASE_TOM!AE:AE,ROW(BASE_TOM_MIRRORING!C45)+1,0)</f>
        <v>0</v>
      </c>
    </row>
    <row r="47" spans="1:3" x14ac:dyDescent="0.2">
      <c r="A47" cm="1">
        <f t="array" ref="A47">_xlfn.XLOOKUP(INDEX(BASE_TOM!B:B,ROW(BASE_TOM_MIRRORING!A46)+1,0),Registry!S:S,Registry!T:T)</f>
        <v>0</v>
      </c>
      <c r="B47" cm="1">
        <f t="array" ref="B47">_xlfn.XLOOKUP(INDEX(BASE_TOM!B:B,ROW(BASE_TOM_MIRRORING!A46)+2,0),Registry!S:S,Registry!T:T)</f>
        <v>0</v>
      </c>
      <c r="C47" cm="1">
        <f t="array" ref="C47">INDEX(BASE_TOM!AE:AE,ROW(BASE_TOM_MIRRORING!C46)+1,0)</f>
        <v>0</v>
      </c>
    </row>
    <row r="48" spans="1:3" x14ac:dyDescent="0.2">
      <c r="A48" cm="1">
        <f t="array" ref="A48">_xlfn.XLOOKUP(INDEX(BASE_TOM!B:B,ROW(BASE_TOM_MIRRORING!A47)+1,0),Registry!S:S,Registry!T:T)</f>
        <v>0</v>
      </c>
      <c r="B48" cm="1">
        <f t="array" ref="B48">_xlfn.XLOOKUP(INDEX(BASE_TOM!B:B,ROW(BASE_TOM_MIRRORING!A47)+2,0),Registry!S:S,Registry!T:T)</f>
        <v>0</v>
      </c>
      <c r="C48" cm="1">
        <f t="array" ref="C48">INDEX(BASE_TOM!AE:AE,ROW(BASE_TOM_MIRRORING!C47)+1,0)</f>
        <v>0</v>
      </c>
    </row>
    <row r="49" spans="1:3" x14ac:dyDescent="0.2">
      <c r="A49" cm="1">
        <f t="array" ref="A49">_xlfn.XLOOKUP(INDEX(BASE_TOM!B:B,ROW(BASE_TOM_MIRRORING!A48)+1,0),Registry!S:S,Registry!T:T)</f>
        <v>0</v>
      </c>
      <c r="B49" cm="1">
        <f t="array" ref="B49">_xlfn.XLOOKUP(INDEX(BASE_TOM!B:B,ROW(BASE_TOM_MIRRORING!A48)+2,0),Registry!S:S,Registry!T:T)</f>
        <v>0</v>
      </c>
      <c r="C49" cm="1">
        <f t="array" ref="C49">INDEX(BASE_TOM!AE:AE,ROW(BASE_TOM_MIRRORING!C48)+1,0)</f>
        <v>0</v>
      </c>
    </row>
    <row r="50" spans="1:3" x14ac:dyDescent="0.2">
      <c r="A50" cm="1">
        <f t="array" ref="A50">_xlfn.XLOOKUP(INDEX(BASE_TOM!B:B,ROW(BASE_TOM_MIRRORING!A49)+1,0),Registry!S:S,Registry!T:T)</f>
        <v>0</v>
      </c>
      <c r="B50" cm="1">
        <f t="array" ref="B50">_xlfn.XLOOKUP(INDEX(BASE_TOM!B:B,ROW(BASE_TOM_MIRRORING!A49)+2,0),Registry!S:S,Registry!T:T)</f>
        <v>0</v>
      </c>
      <c r="C50" cm="1">
        <f t="array" ref="C50">INDEX(BASE_TOM!AE:AE,ROW(BASE_TOM_MIRRORING!C49)+1,0)</f>
        <v>0</v>
      </c>
    </row>
    <row r="51" spans="1:3" x14ac:dyDescent="0.2">
      <c r="A51" cm="1">
        <f t="array" ref="A51">_xlfn.XLOOKUP(INDEX(BASE_TOM!B:B,ROW(BASE_TOM_MIRRORING!A50)+1,0),Registry!S:S,Registry!T:T)</f>
        <v>0</v>
      </c>
      <c r="B51" cm="1">
        <f t="array" ref="B51">_xlfn.XLOOKUP(INDEX(BASE_TOM!B:B,ROW(BASE_TOM_MIRRORING!A50)+2,0),Registry!S:S,Registry!T:T)</f>
        <v>0</v>
      </c>
      <c r="C51" cm="1">
        <f t="array" ref="C51">INDEX(BASE_TOM!AE:AE,ROW(BASE_TOM_MIRRORING!C50)+1,0)</f>
        <v>0</v>
      </c>
    </row>
    <row r="52" spans="1:3" x14ac:dyDescent="0.2">
      <c r="A52" cm="1">
        <f t="array" ref="A52">_xlfn.XLOOKUP(INDEX(BASE_TOM!B:B,ROW(BASE_TOM_MIRRORING!A51)+1,0),Registry!S:S,Registry!T:T)</f>
        <v>0</v>
      </c>
      <c r="B52" cm="1">
        <f t="array" ref="B52">_xlfn.XLOOKUP(INDEX(BASE_TOM!B:B,ROW(BASE_TOM_MIRRORING!A51)+2,0),Registry!S:S,Registry!T:T)</f>
        <v>0</v>
      </c>
      <c r="C52" cm="1">
        <f t="array" ref="C52">INDEX(BASE_TOM!AE:AE,ROW(BASE_TOM_MIRRORING!C51)+1,0)</f>
        <v>0</v>
      </c>
    </row>
    <row r="53" spans="1:3" x14ac:dyDescent="0.2">
      <c r="A53" cm="1">
        <f t="array" ref="A53">_xlfn.XLOOKUP(INDEX(BASE_TOM!B:B,ROW(BASE_TOM_MIRRORING!A52)+1,0),Registry!S:S,Registry!T:T)</f>
        <v>0</v>
      </c>
      <c r="B53" cm="1">
        <f t="array" ref="B53">_xlfn.XLOOKUP(INDEX(BASE_TOM!B:B,ROW(BASE_TOM_MIRRORING!A52)+2,0),Registry!S:S,Registry!T:T)</f>
        <v>0</v>
      </c>
      <c r="C53" cm="1">
        <f t="array" ref="C53">INDEX(BASE_TOM!AE:AE,ROW(BASE_TOM_MIRRORING!C52)+1,0)</f>
        <v>0</v>
      </c>
    </row>
    <row r="54" spans="1:3" x14ac:dyDescent="0.2">
      <c r="A54" cm="1">
        <f t="array" ref="A54">_xlfn.XLOOKUP(INDEX(BASE_TOM!B:B,ROW(BASE_TOM_MIRRORING!A53)+1,0),Registry!S:S,Registry!T:T)</f>
        <v>0</v>
      </c>
      <c r="B54" cm="1">
        <f t="array" ref="B54">_xlfn.XLOOKUP(INDEX(BASE_TOM!B:B,ROW(BASE_TOM_MIRRORING!A53)+2,0),Registry!S:S,Registry!T:T)</f>
        <v>0</v>
      </c>
      <c r="C54" cm="1">
        <f t="array" ref="C54">INDEX(BASE_TOM!AE:AE,ROW(BASE_TOM_MIRRORING!C53)+1,0)</f>
        <v>0</v>
      </c>
    </row>
    <row r="55" spans="1:3" x14ac:dyDescent="0.2">
      <c r="A55" cm="1">
        <f t="array" ref="A55">_xlfn.XLOOKUP(INDEX(BASE_TOM!B:B,ROW(BASE_TOM_MIRRORING!A54)+1,0),Registry!S:S,Registry!T:T)</f>
        <v>0</v>
      </c>
      <c r="B55" cm="1">
        <f t="array" ref="B55">_xlfn.XLOOKUP(INDEX(BASE_TOM!B:B,ROW(BASE_TOM_MIRRORING!A54)+2,0),Registry!S:S,Registry!T:T)</f>
        <v>0</v>
      </c>
      <c r="C55" cm="1">
        <f t="array" ref="C55">INDEX(BASE_TOM!AE:AE,ROW(BASE_TOM_MIRRORING!C54)+1,0)</f>
        <v>0</v>
      </c>
    </row>
    <row r="56" spans="1:3" x14ac:dyDescent="0.2">
      <c r="A56" cm="1">
        <f t="array" ref="A56">_xlfn.XLOOKUP(INDEX(BASE_TOM!B:B,ROW(BASE_TOM_MIRRORING!A55)+1,0),Registry!S:S,Registry!T:T)</f>
        <v>0</v>
      </c>
      <c r="B56" cm="1">
        <f t="array" ref="B56">_xlfn.XLOOKUP(INDEX(BASE_TOM!B:B,ROW(BASE_TOM_MIRRORING!A55)+2,0),Registry!S:S,Registry!T:T)</f>
        <v>0</v>
      </c>
      <c r="C56" cm="1">
        <f t="array" ref="C56">INDEX(BASE_TOM!AE:AE,ROW(BASE_TOM_MIRRORING!C55)+1,0)</f>
        <v>0</v>
      </c>
    </row>
    <row r="57" spans="1:3" x14ac:dyDescent="0.2">
      <c r="A57" cm="1">
        <f t="array" ref="A57">_xlfn.XLOOKUP(INDEX(BASE_TOM!B:B,ROW(BASE_TOM_MIRRORING!A56)+1,0),Registry!S:S,Registry!T:T)</f>
        <v>0</v>
      </c>
      <c r="B57" cm="1">
        <f t="array" ref="B57">_xlfn.XLOOKUP(INDEX(BASE_TOM!B:B,ROW(BASE_TOM_MIRRORING!A56)+2,0),Registry!S:S,Registry!T:T)</f>
        <v>0</v>
      </c>
      <c r="C57" cm="1">
        <f t="array" ref="C57">INDEX(BASE_TOM!AE:AE,ROW(BASE_TOM_MIRRORING!C56)+1,0)</f>
        <v>0</v>
      </c>
    </row>
    <row r="58" spans="1:3" x14ac:dyDescent="0.2">
      <c r="A58" cm="1">
        <f t="array" ref="A58">_xlfn.XLOOKUP(INDEX(BASE_TOM!B:B,ROW(BASE_TOM_MIRRORING!A57)+1,0),Registry!S:S,Registry!T:T)</f>
        <v>0</v>
      </c>
      <c r="B58" cm="1">
        <f t="array" ref="B58">_xlfn.XLOOKUP(INDEX(BASE_TOM!B:B,ROW(BASE_TOM_MIRRORING!A57)+2,0),Registry!S:S,Registry!T:T)</f>
        <v>0</v>
      </c>
      <c r="C58" cm="1">
        <f t="array" ref="C58">INDEX(BASE_TOM!AE:AE,ROW(BASE_TOM_MIRRORING!C57)+1,0)</f>
        <v>0</v>
      </c>
    </row>
    <row r="59" spans="1:3" x14ac:dyDescent="0.2">
      <c r="A59" cm="1">
        <f t="array" ref="A59">_xlfn.XLOOKUP(INDEX(BASE_TOM!B:B,ROW(BASE_TOM_MIRRORING!A58)+1,0),Registry!S:S,Registry!T:T)</f>
        <v>0</v>
      </c>
      <c r="B59" cm="1">
        <f t="array" ref="B59">_xlfn.XLOOKUP(INDEX(BASE_TOM!B:B,ROW(BASE_TOM_MIRRORING!A58)+2,0),Registry!S:S,Registry!T:T)</f>
        <v>0</v>
      </c>
      <c r="C59" cm="1">
        <f t="array" ref="C59">INDEX(BASE_TOM!AE:AE,ROW(BASE_TOM_MIRRORING!C58)+1,0)</f>
        <v>0</v>
      </c>
    </row>
    <row r="60" spans="1:3" x14ac:dyDescent="0.2">
      <c r="A60" cm="1">
        <f t="array" ref="A60">_xlfn.XLOOKUP(INDEX(BASE_TOM!B:B,ROW(BASE_TOM_MIRRORING!A59)+1,0),Registry!S:S,Registry!T:T)</f>
        <v>0</v>
      </c>
      <c r="B60" cm="1">
        <f t="array" ref="B60">_xlfn.XLOOKUP(INDEX(BASE_TOM!B:B,ROW(BASE_TOM_MIRRORING!A59)+2,0),Registry!S:S,Registry!T:T)</f>
        <v>0</v>
      </c>
      <c r="C60" cm="1">
        <f t="array" ref="C60">INDEX(BASE_TOM!AE:AE,ROW(BASE_TOM_MIRRORING!C59)+1,0)</f>
        <v>0</v>
      </c>
    </row>
    <row r="61" spans="1:3" x14ac:dyDescent="0.2">
      <c r="A61" cm="1">
        <f t="array" ref="A61">_xlfn.XLOOKUP(INDEX(BASE_TOM!B:B,ROW(BASE_TOM_MIRRORING!A60)+1,0),Registry!S:S,Registry!T:T)</f>
        <v>0</v>
      </c>
      <c r="B61" cm="1">
        <f t="array" ref="B61">_xlfn.XLOOKUP(INDEX(BASE_TOM!B:B,ROW(BASE_TOM_MIRRORING!A60)+2,0),Registry!S:S,Registry!T:T)</f>
        <v>0</v>
      </c>
      <c r="C61" cm="1">
        <f t="array" ref="C61">INDEX(BASE_TOM!AE:AE,ROW(BASE_TOM_MIRRORING!C60)+1,0)</f>
        <v>0</v>
      </c>
    </row>
    <row r="62" spans="1:3" x14ac:dyDescent="0.2">
      <c r="A62" cm="1">
        <f t="array" ref="A62">_xlfn.XLOOKUP(INDEX(BASE_TOM!B:B,ROW(BASE_TOM_MIRRORING!A61)+1,0),Registry!S:S,Registry!T:T)</f>
        <v>0</v>
      </c>
      <c r="B62" cm="1">
        <f t="array" ref="B62">_xlfn.XLOOKUP(INDEX(BASE_TOM!B:B,ROW(BASE_TOM_MIRRORING!A61)+2,0),Registry!S:S,Registry!T:T)</f>
        <v>0</v>
      </c>
      <c r="C62" cm="1">
        <f t="array" ref="C62">INDEX(BASE_TOM!AE:AE,ROW(BASE_TOM_MIRRORING!C61)+1,0)</f>
        <v>0</v>
      </c>
    </row>
    <row r="63" spans="1:3" x14ac:dyDescent="0.2">
      <c r="A63" cm="1">
        <f t="array" ref="A63">_xlfn.XLOOKUP(INDEX(BASE_TOM!B:B,ROW(BASE_TOM_MIRRORING!A62)+1,0),Registry!S:S,Registry!T:T)</f>
        <v>0</v>
      </c>
      <c r="B63" cm="1">
        <f t="array" ref="B63">_xlfn.XLOOKUP(INDEX(BASE_TOM!B:B,ROW(BASE_TOM_MIRRORING!A62)+2,0),Registry!S:S,Registry!T:T)</f>
        <v>0</v>
      </c>
      <c r="C63" cm="1">
        <f t="array" ref="C63">INDEX(BASE_TOM!AE:AE,ROW(BASE_TOM_MIRRORING!C62)+1,0)</f>
        <v>0</v>
      </c>
    </row>
    <row r="64" spans="1:3" x14ac:dyDescent="0.2">
      <c r="A64" cm="1">
        <f t="array" ref="A64">_xlfn.XLOOKUP(INDEX(BASE_TOM!B:B,ROW(BASE_TOM_MIRRORING!A63)+1,0),Registry!S:S,Registry!T:T)</f>
        <v>0</v>
      </c>
      <c r="B64" cm="1">
        <f t="array" ref="B64">_xlfn.XLOOKUP(INDEX(BASE_TOM!B:B,ROW(BASE_TOM_MIRRORING!A63)+2,0),Registry!S:S,Registry!T:T)</f>
        <v>0</v>
      </c>
      <c r="C64" cm="1">
        <f t="array" ref="C64">INDEX(BASE_TOM!AE:AE,ROW(BASE_TOM_MIRRORING!C63)+1,0)</f>
        <v>0</v>
      </c>
    </row>
    <row r="65" spans="1:3" x14ac:dyDescent="0.2">
      <c r="A65" cm="1">
        <f t="array" ref="A65">_xlfn.XLOOKUP(INDEX(BASE_TOM!B:B,ROW(BASE_TOM_MIRRORING!A64)+1,0),Registry!S:S,Registry!T:T)</f>
        <v>0</v>
      </c>
      <c r="B65" cm="1">
        <f t="array" ref="B65">_xlfn.XLOOKUP(INDEX(BASE_TOM!B:B,ROW(BASE_TOM_MIRRORING!A64)+2,0),Registry!S:S,Registry!T:T)</f>
        <v>0</v>
      </c>
      <c r="C65" cm="1">
        <f t="array" ref="C65">INDEX(BASE_TOM!AE:AE,ROW(BASE_TOM_MIRRORING!C64)+1,0)</f>
        <v>0</v>
      </c>
    </row>
    <row r="66" spans="1:3" x14ac:dyDescent="0.2">
      <c r="A66" cm="1">
        <f t="array" ref="A66">_xlfn.XLOOKUP(INDEX(BASE_TOM!B:B,ROW(BASE_TOM_MIRRORING!A65)+1,0),Registry!S:S,Registry!T:T)</f>
        <v>0</v>
      </c>
      <c r="B66" cm="1">
        <f t="array" ref="B66">_xlfn.XLOOKUP(INDEX(BASE_TOM!B:B,ROW(BASE_TOM_MIRRORING!A65)+2,0),Registry!S:S,Registry!T:T)</f>
        <v>0</v>
      </c>
      <c r="C66" cm="1">
        <f t="array" ref="C66">INDEX(BASE_TOM!AE:AE,ROW(BASE_TOM_MIRRORING!C65)+1,0)</f>
        <v>0</v>
      </c>
    </row>
    <row r="67" spans="1:3" x14ac:dyDescent="0.2">
      <c r="A67" cm="1">
        <f t="array" ref="A67">_xlfn.XLOOKUP(INDEX(BASE_TOM!B:B,ROW(BASE_TOM_MIRRORING!A66)+1,0),Registry!S:S,Registry!T:T)</f>
        <v>0</v>
      </c>
      <c r="B67" cm="1">
        <f t="array" ref="B67">_xlfn.XLOOKUP(INDEX(BASE_TOM!B:B,ROW(BASE_TOM_MIRRORING!A66)+2,0),Registry!S:S,Registry!T:T)</f>
        <v>0</v>
      </c>
      <c r="C67" cm="1">
        <f t="array" ref="C67">INDEX(BASE_TOM!AE:AE,ROW(BASE_TOM_MIRRORING!C66)+1,0)</f>
        <v>0</v>
      </c>
    </row>
    <row r="68" spans="1:3" x14ac:dyDescent="0.2">
      <c r="A68" cm="1">
        <f t="array" ref="A68">_xlfn.XLOOKUP(INDEX(BASE_TOM!B:B,ROW(BASE_TOM_MIRRORING!A67)+1,0),Registry!S:S,Registry!T:T)</f>
        <v>0</v>
      </c>
      <c r="B68" cm="1">
        <f t="array" ref="B68">_xlfn.XLOOKUP(INDEX(BASE_TOM!B:B,ROW(BASE_TOM_MIRRORING!A67)+2,0),Registry!S:S,Registry!T:T)</f>
        <v>0</v>
      </c>
      <c r="C68" cm="1">
        <f t="array" ref="C68">INDEX(BASE_TOM!AE:AE,ROW(BASE_TOM_MIRRORING!C67)+1,0)</f>
        <v>0</v>
      </c>
    </row>
    <row r="69" spans="1:3" x14ac:dyDescent="0.2">
      <c r="A69" cm="1">
        <f t="array" ref="A69">_xlfn.XLOOKUP(INDEX(BASE_TOM!B:B,ROW(BASE_TOM_MIRRORING!A68)+1,0),Registry!S:S,Registry!T:T)</f>
        <v>0</v>
      </c>
      <c r="B69" cm="1">
        <f t="array" ref="B69">_xlfn.XLOOKUP(INDEX(BASE_TOM!B:B,ROW(BASE_TOM_MIRRORING!A68)+2,0),Registry!S:S,Registry!T:T)</f>
        <v>0</v>
      </c>
      <c r="C69" cm="1">
        <f t="array" ref="C69">INDEX(BASE_TOM!AE:AE,ROW(BASE_TOM_MIRRORING!C68)+1,0)</f>
        <v>0</v>
      </c>
    </row>
    <row r="70" spans="1:3" x14ac:dyDescent="0.2">
      <c r="A70" cm="1">
        <f t="array" ref="A70">_xlfn.XLOOKUP(INDEX(BASE_TOM!B:B,ROW(BASE_TOM_MIRRORING!A69)+1,0),Registry!S:S,Registry!T:T)</f>
        <v>0</v>
      </c>
      <c r="B70" cm="1">
        <f t="array" ref="B70">_xlfn.XLOOKUP(INDEX(BASE_TOM!B:B,ROW(BASE_TOM_MIRRORING!A69)+2,0),Registry!S:S,Registry!T:T)</f>
        <v>0</v>
      </c>
      <c r="C70" cm="1">
        <f t="array" ref="C70">INDEX(BASE_TOM!AE:AE,ROW(BASE_TOM_MIRRORING!C69)+1,0)</f>
        <v>0</v>
      </c>
    </row>
    <row r="71" spans="1:3" x14ac:dyDescent="0.2">
      <c r="A71" cm="1">
        <f t="array" ref="A71">_xlfn.XLOOKUP(INDEX(BASE_TOM!B:B,ROW(BASE_TOM_MIRRORING!A70)+1,0),Registry!S:S,Registry!T:T)</f>
        <v>0</v>
      </c>
      <c r="B71" cm="1">
        <f t="array" ref="B71">_xlfn.XLOOKUP(INDEX(BASE_TOM!B:B,ROW(BASE_TOM_MIRRORING!A70)+2,0),Registry!S:S,Registry!T:T)</f>
        <v>0</v>
      </c>
      <c r="C71" cm="1">
        <f t="array" ref="C71">INDEX(BASE_TOM!AE:AE,ROW(BASE_TOM_MIRRORING!C70)+1,0)</f>
        <v>0</v>
      </c>
    </row>
    <row r="72" spans="1:3" x14ac:dyDescent="0.2">
      <c r="A72" cm="1">
        <f t="array" ref="A72">_xlfn.XLOOKUP(INDEX(BASE_TOM!B:B,ROW(BASE_TOM_MIRRORING!A71)+1,0),Registry!S:S,Registry!T:T)</f>
        <v>0</v>
      </c>
      <c r="B72" cm="1">
        <f t="array" ref="B72">_xlfn.XLOOKUP(INDEX(BASE_TOM!B:B,ROW(BASE_TOM_MIRRORING!A71)+2,0),Registry!S:S,Registry!T:T)</f>
        <v>0</v>
      </c>
      <c r="C72" cm="1">
        <f t="array" ref="C72">INDEX(BASE_TOM!AE:AE,ROW(BASE_TOM_MIRRORING!C71)+1,0)</f>
        <v>0</v>
      </c>
    </row>
    <row r="73" spans="1:3" x14ac:dyDescent="0.2">
      <c r="A73" cm="1">
        <f t="array" ref="A73">_xlfn.XLOOKUP(INDEX(BASE_TOM!B:B,ROW(BASE_TOM_MIRRORING!A72)+1,0),Registry!S:S,Registry!T:T)</f>
        <v>0</v>
      </c>
      <c r="B73" cm="1">
        <f t="array" ref="B73">_xlfn.XLOOKUP(INDEX(BASE_TOM!B:B,ROW(BASE_TOM_MIRRORING!A72)+2,0),Registry!S:S,Registry!T:T)</f>
        <v>0</v>
      </c>
      <c r="C73" cm="1">
        <f t="array" ref="C73">INDEX(BASE_TOM!AE:AE,ROW(BASE_TOM_MIRRORING!C72)+1,0)</f>
        <v>0</v>
      </c>
    </row>
    <row r="74" spans="1:3" x14ac:dyDescent="0.2">
      <c r="A74" cm="1">
        <f t="array" ref="A74">_xlfn.XLOOKUP(INDEX(BASE_TOM!B:B,ROW(BASE_TOM_MIRRORING!A73)+1,0),Registry!S:S,Registry!T:T)</f>
        <v>0</v>
      </c>
      <c r="B74" cm="1">
        <f t="array" ref="B74">_xlfn.XLOOKUP(INDEX(BASE_TOM!B:B,ROW(BASE_TOM_MIRRORING!A73)+2,0),Registry!S:S,Registry!T:T)</f>
        <v>0</v>
      </c>
      <c r="C74" cm="1">
        <f t="array" ref="C74">INDEX(BASE_TOM!AE:AE,ROW(BASE_TOM_MIRRORING!C73)+1,0)</f>
        <v>0</v>
      </c>
    </row>
    <row r="75" spans="1:3" x14ac:dyDescent="0.2">
      <c r="A75" cm="1">
        <f t="array" ref="A75">_xlfn.XLOOKUP(INDEX(BASE_TOM!B:B,ROW(BASE_TOM_MIRRORING!A74)+1,0),Registry!S:S,Registry!T:T)</f>
        <v>0</v>
      </c>
      <c r="B75" cm="1">
        <f t="array" ref="B75">_xlfn.XLOOKUP(INDEX(BASE_TOM!B:B,ROW(BASE_TOM_MIRRORING!A74)+2,0),Registry!S:S,Registry!T:T)</f>
        <v>0</v>
      </c>
      <c r="C75" cm="1">
        <f t="array" ref="C75">INDEX(BASE_TOM!AE:AE,ROW(BASE_TOM_MIRRORING!C74)+1,0)</f>
        <v>0</v>
      </c>
    </row>
    <row r="76" spans="1:3" x14ac:dyDescent="0.2">
      <c r="A76" cm="1">
        <f t="array" ref="A76">_xlfn.XLOOKUP(INDEX(BASE_TOM!B:B,ROW(BASE_TOM_MIRRORING!A75)+1,0),Registry!S:S,Registry!T:T)</f>
        <v>0</v>
      </c>
      <c r="B76" cm="1">
        <f t="array" ref="B76">_xlfn.XLOOKUP(INDEX(BASE_TOM!B:B,ROW(BASE_TOM_MIRRORING!A75)+2,0),Registry!S:S,Registry!T:T)</f>
        <v>0</v>
      </c>
      <c r="C76" cm="1">
        <f t="array" ref="C76">INDEX(BASE_TOM!AE:AE,ROW(BASE_TOM_MIRRORING!C75)+1,0)</f>
        <v>0</v>
      </c>
    </row>
    <row r="77" spans="1:3" x14ac:dyDescent="0.2">
      <c r="A77" cm="1">
        <f t="array" ref="A77">_xlfn.XLOOKUP(INDEX(BASE_TOM!B:B,ROW(BASE_TOM_MIRRORING!A76)+1,0),Registry!S:S,Registry!T:T)</f>
        <v>0</v>
      </c>
      <c r="B77" cm="1">
        <f t="array" ref="B77">_xlfn.XLOOKUP(INDEX(BASE_TOM!B:B,ROW(BASE_TOM_MIRRORING!A76)+2,0),Registry!S:S,Registry!T:T)</f>
        <v>0</v>
      </c>
      <c r="C77" cm="1">
        <f t="array" ref="C77">INDEX(BASE_TOM!AE:AE,ROW(BASE_TOM_MIRRORING!C76)+1,0)</f>
        <v>0</v>
      </c>
    </row>
    <row r="78" spans="1:3" x14ac:dyDescent="0.2">
      <c r="A78" cm="1">
        <f t="array" ref="A78">_xlfn.XLOOKUP(INDEX(BASE_TOM!B:B,ROW(BASE_TOM_MIRRORING!A77)+1,0),Registry!S:S,Registry!T:T)</f>
        <v>0</v>
      </c>
      <c r="B78" cm="1">
        <f t="array" ref="B78">_xlfn.XLOOKUP(INDEX(BASE_TOM!B:B,ROW(BASE_TOM_MIRRORING!A77)+2,0),Registry!S:S,Registry!T:T)</f>
        <v>0</v>
      </c>
      <c r="C78" cm="1">
        <f t="array" ref="C78">INDEX(BASE_TOM!AE:AE,ROW(BASE_TOM_MIRRORING!C77)+1,0)</f>
        <v>0</v>
      </c>
    </row>
    <row r="79" spans="1:3" x14ac:dyDescent="0.2">
      <c r="A79" cm="1">
        <f t="array" ref="A79">_xlfn.XLOOKUP(INDEX(BASE_TOM!B:B,ROW(BASE_TOM_MIRRORING!A78)+1,0),Registry!S:S,Registry!T:T)</f>
        <v>0</v>
      </c>
      <c r="B79" cm="1">
        <f t="array" ref="B79">_xlfn.XLOOKUP(INDEX(BASE_TOM!B:B,ROW(BASE_TOM_MIRRORING!A78)+2,0),Registry!S:S,Registry!T:T)</f>
        <v>0</v>
      </c>
      <c r="C79" cm="1">
        <f t="array" ref="C79">INDEX(BASE_TOM!AE:AE,ROW(BASE_TOM_MIRRORING!C78)+1,0)</f>
        <v>0</v>
      </c>
    </row>
    <row r="80" spans="1:3" x14ac:dyDescent="0.2">
      <c r="A80" cm="1">
        <f t="array" ref="A80">_xlfn.XLOOKUP(INDEX(BASE_TOM!B:B,ROW(BASE_TOM_MIRRORING!A79)+1,0),Registry!S:S,Registry!T:T)</f>
        <v>0</v>
      </c>
      <c r="B80" cm="1">
        <f t="array" ref="B80">_xlfn.XLOOKUP(INDEX(BASE_TOM!B:B,ROW(BASE_TOM_MIRRORING!A79)+2,0),Registry!S:S,Registry!T:T)</f>
        <v>0</v>
      </c>
      <c r="C80" cm="1">
        <f t="array" ref="C80">INDEX(BASE_TOM!AE:AE,ROW(BASE_TOM_MIRRORING!C79)+1,0)</f>
        <v>0</v>
      </c>
    </row>
    <row r="81" spans="1:3" x14ac:dyDescent="0.2">
      <c r="A81" cm="1">
        <f t="array" ref="A81">_xlfn.XLOOKUP(INDEX(BASE_TOM!B:B,ROW(BASE_TOM_MIRRORING!A80)+1,0),Registry!S:S,Registry!T:T)</f>
        <v>0</v>
      </c>
      <c r="B81" cm="1">
        <f t="array" ref="B81">_xlfn.XLOOKUP(INDEX(BASE_TOM!B:B,ROW(BASE_TOM_MIRRORING!A80)+2,0),Registry!S:S,Registry!T:T)</f>
        <v>0</v>
      </c>
      <c r="C81" cm="1">
        <f t="array" ref="C81">INDEX(BASE_TOM!AE:AE,ROW(BASE_TOM_MIRRORING!C80)+1,0)</f>
        <v>0</v>
      </c>
    </row>
    <row r="82" spans="1:3" x14ac:dyDescent="0.2">
      <c r="A82" cm="1">
        <f t="array" ref="A82">_xlfn.XLOOKUP(INDEX(BASE_TOM!B:B,ROW(BASE_TOM_MIRRORING!A81)+1,0),Registry!S:S,Registry!T:T)</f>
        <v>0</v>
      </c>
      <c r="B82" cm="1">
        <f t="array" ref="B82">_xlfn.XLOOKUP(INDEX(BASE_TOM!B:B,ROW(BASE_TOM_MIRRORING!A81)+2,0),Registry!S:S,Registry!T:T)</f>
        <v>0</v>
      </c>
      <c r="C82" cm="1">
        <f t="array" ref="C82">INDEX(BASE_TOM!AE:AE,ROW(BASE_TOM_MIRRORING!C81)+1,0)</f>
        <v>0</v>
      </c>
    </row>
    <row r="83" spans="1:3" x14ac:dyDescent="0.2">
      <c r="A83" cm="1">
        <f t="array" ref="A83">_xlfn.XLOOKUP(INDEX(BASE_TOM!B:B,ROW(BASE_TOM_MIRRORING!A82)+1,0),Registry!S:S,Registry!T:T)</f>
        <v>0</v>
      </c>
      <c r="B83" cm="1">
        <f t="array" ref="B83">_xlfn.XLOOKUP(INDEX(BASE_TOM!B:B,ROW(BASE_TOM_MIRRORING!A82)+2,0),Registry!S:S,Registry!T:T)</f>
        <v>0</v>
      </c>
      <c r="C83" cm="1">
        <f t="array" ref="C83">INDEX(BASE_TOM!AE:AE,ROW(BASE_TOM_MIRRORING!C82)+1,0)</f>
        <v>0</v>
      </c>
    </row>
    <row r="84" spans="1:3" x14ac:dyDescent="0.2">
      <c r="A84" cm="1">
        <f t="array" ref="A84">_xlfn.XLOOKUP(INDEX(BASE_TOM!B:B,ROW(BASE_TOM_MIRRORING!A83)+1,0),Registry!S:S,Registry!T:T)</f>
        <v>0</v>
      </c>
      <c r="B84" cm="1">
        <f t="array" ref="B84">_xlfn.XLOOKUP(INDEX(BASE_TOM!B:B,ROW(BASE_TOM_MIRRORING!A83)+2,0),Registry!S:S,Registry!T:T)</f>
        <v>0</v>
      </c>
      <c r="C84" cm="1">
        <f t="array" ref="C84">INDEX(BASE_TOM!AE:AE,ROW(BASE_TOM_MIRRORING!C83)+1,0)</f>
        <v>0</v>
      </c>
    </row>
    <row r="85" spans="1:3" x14ac:dyDescent="0.2">
      <c r="A85" cm="1">
        <f t="array" ref="A85">_xlfn.XLOOKUP(INDEX(BASE_TOM!B:B,ROW(BASE_TOM_MIRRORING!A84)+1,0),Registry!S:S,Registry!T:T)</f>
        <v>0</v>
      </c>
      <c r="B85" cm="1">
        <f t="array" ref="B85">_xlfn.XLOOKUP(INDEX(BASE_TOM!B:B,ROW(BASE_TOM_MIRRORING!A84)+2,0),Registry!S:S,Registry!T:T)</f>
        <v>0</v>
      </c>
      <c r="C85" cm="1">
        <f t="array" ref="C85">INDEX(BASE_TOM!AE:AE,ROW(BASE_TOM_MIRRORING!C84)+1,0)</f>
        <v>0</v>
      </c>
    </row>
    <row r="86" spans="1:3" x14ac:dyDescent="0.2">
      <c r="A86" cm="1">
        <f t="array" ref="A86">_xlfn.XLOOKUP(INDEX(BASE_TOM!B:B,ROW(BASE_TOM_MIRRORING!A85)+1,0),Registry!S:S,Registry!T:T)</f>
        <v>0</v>
      </c>
      <c r="B86" cm="1">
        <f t="array" ref="B86">_xlfn.XLOOKUP(INDEX(BASE_TOM!B:B,ROW(BASE_TOM_MIRRORING!A85)+2,0),Registry!S:S,Registry!T:T)</f>
        <v>0</v>
      </c>
      <c r="C86" cm="1">
        <f t="array" ref="C86">INDEX(BASE_TOM!AE:AE,ROW(BASE_TOM_MIRRORING!C85)+1,0)</f>
        <v>0</v>
      </c>
    </row>
    <row r="87" spans="1:3" x14ac:dyDescent="0.2">
      <c r="A87" cm="1">
        <f t="array" ref="A87">_xlfn.XLOOKUP(INDEX(BASE_TOM!B:B,ROW(BASE_TOM_MIRRORING!A86)+1,0),Registry!S:S,Registry!T:T)</f>
        <v>0</v>
      </c>
      <c r="B87" cm="1">
        <f t="array" ref="B87">_xlfn.XLOOKUP(INDEX(BASE_TOM!B:B,ROW(BASE_TOM_MIRRORING!A86)+2,0),Registry!S:S,Registry!T:T)</f>
        <v>0</v>
      </c>
      <c r="C87" cm="1">
        <f t="array" ref="C87">INDEX(BASE_TOM!AE:AE,ROW(BASE_TOM_MIRRORING!C86)+1,0)</f>
        <v>0</v>
      </c>
    </row>
    <row r="88" spans="1:3" x14ac:dyDescent="0.2">
      <c r="A88" cm="1">
        <f t="array" ref="A88">_xlfn.XLOOKUP(INDEX(BASE_TOM!B:B,ROW(BASE_TOM_MIRRORING!A87)+1,0),Registry!S:S,Registry!T:T)</f>
        <v>0</v>
      </c>
      <c r="B88" cm="1">
        <f t="array" ref="B88">_xlfn.XLOOKUP(INDEX(BASE_TOM!B:B,ROW(BASE_TOM_MIRRORING!A87)+2,0),Registry!S:S,Registry!T:T)</f>
        <v>0</v>
      </c>
      <c r="C88" cm="1">
        <f t="array" ref="C88">INDEX(BASE_TOM!AE:AE,ROW(BASE_TOM_MIRRORING!C87)+1,0)</f>
        <v>0</v>
      </c>
    </row>
    <row r="89" spans="1:3" x14ac:dyDescent="0.2">
      <c r="A89" cm="1">
        <f t="array" ref="A89">_xlfn.XLOOKUP(INDEX(BASE_TOM!B:B,ROW(BASE_TOM_MIRRORING!A88)+1,0),Registry!S:S,Registry!T:T)</f>
        <v>0</v>
      </c>
      <c r="B89" cm="1">
        <f t="array" ref="B89">_xlfn.XLOOKUP(INDEX(BASE_TOM!B:B,ROW(BASE_TOM_MIRRORING!A88)+2,0),Registry!S:S,Registry!T:T)</f>
        <v>0</v>
      </c>
      <c r="C89" cm="1">
        <f t="array" ref="C89">INDEX(BASE_TOM!AE:AE,ROW(BASE_TOM_MIRRORING!C88)+1,0)</f>
        <v>0</v>
      </c>
    </row>
    <row r="90" spans="1:3" x14ac:dyDescent="0.2">
      <c r="A90" cm="1">
        <f t="array" ref="A90">_xlfn.XLOOKUP(INDEX(BASE_TOM!B:B,ROW(BASE_TOM_MIRRORING!A89)+1,0),Registry!S:S,Registry!T:T)</f>
        <v>0</v>
      </c>
      <c r="B90" cm="1">
        <f t="array" ref="B90">_xlfn.XLOOKUP(INDEX(BASE_TOM!B:B,ROW(BASE_TOM_MIRRORING!A89)+2,0),Registry!S:S,Registry!T:T)</f>
        <v>0</v>
      </c>
      <c r="C90" cm="1">
        <f t="array" ref="C90">INDEX(BASE_TOM!AE:AE,ROW(BASE_TOM_MIRRORING!C89)+1,0)</f>
        <v>0</v>
      </c>
    </row>
    <row r="91" spans="1:3" x14ac:dyDescent="0.2">
      <c r="A91" cm="1">
        <f t="array" ref="A91">_xlfn.XLOOKUP(INDEX(BASE_TOM!B:B,ROW(BASE_TOM_MIRRORING!A90)+1,0),Registry!S:S,Registry!T:T)</f>
        <v>0</v>
      </c>
      <c r="B91" cm="1">
        <f t="array" ref="B91">_xlfn.XLOOKUP(INDEX(BASE_TOM!B:B,ROW(BASE_TOM_MIRRORING!A90)+2,0),Registry!S:S,Registry!T:T)</f>
        <v>0</v>
      </c>
      <c r="C91" cm="1">
        <f t="array" ref="C91">INDEX(BASE_TOM!AE:AE,ROW(BASE_TOM_MIRRORING!C90)+1,0)</f>
        <v>0</v>
      </c>
    </row>
    <row r="92" spans="1:3" x14ac:dyDescent="0.2">
      <c r="A92" cm="1">
        <f t="array" ref="A92">_xlfn.XLOOKUP(INDEX(BASE_TOM!B:B,ROW(BASE_TOM_MIRRORING!A91)+1,0),Registry!S:S,Registry!T:T)</f>
        <v>0</v>
      </c>
      <c r="B92" cm="1">
        <f t="array" ref="B92">_xlfn.XLOOKUP(INDEX(BASE_TOM!B:B,ROW(BASE_TOM_MIRRORING!A91)+2,0),Registry!S:S,Registry!T:T)</f>
        <v>0</v>
      </c>
      <c r="C92" cm="1">
        <f t="array" ref="C92">INDEX(BASE_TOM!AE:AE,ROW(BASE_TOM_MIRRORING!C91)+1,0)</f>
        <v>0</v>
      </c>
    </row>
    <row r="93" spans="1:3" x14ac:dyDescent="0.2">
      <c r="A93" cm="1">
        <f t="array" ref="A93">_xlfn.XLOOKUP(INDEX(BASE_TOM!B:B,ROW(BASE_TOM_MIRRORING!A92)+1,0),Registry!S:S,Registry!T:T)</f>
        <v>0</v>
      </c>
      <c r="B93" cm="1">
        <f t="array" ref="B93">_xlfn.XLOOKUP(INDEX(BASE_TOM!B:B,ROW(BASE_TOM_MIRRORING!A92)+2,0),Registry!S:S,Registry!T:T)</f>
        <v>0</v>
      </c>
      <c r="C93" cm="1">
        <f t="array" ref="C93">INDEX(BASE_TOM!AE:AE,ROW(BASE_TOM_MIRRORING!C92)+1,0)</f>
        <v>0</v>
      </c>
    </row>
    <row r="94" spans="1:3" x14ac:dyDescent="0.2">
      <c r="A94" cm="1">
        <f t="array" ref="A94">_xlfn.XLOOKUP(INDEX(BASE_TOM!B:B,ROW(BASE_TOM_MIRRORING!A93)+1,0),Registry!S:S,Registry!T:T)</f>
        <v>0</v>
      </c>
      <c r="B94" cm="1">
        <f t="array" ref="B94">_xlfn.XLOOKUP(INDEX(BASE_TOM!B:B,ROW(BASE_TOM_MIRRORING!A93)+2,0),Registry!S:S,Registry!T:T)</f>
        <v>0</v>
      </c>
      <c r="C94" cm="1">
        <f t="array" ref="C94">INDEX(BASE_TOM!AE:AE,ROW(BASE_TOM_MIRRORING!C93)+1,0)</f>
        <v>0</v>
      </c>
    </row>
    <row r="95" spans="1:3" x14ac:dyDescent="0.2">
      <c r="A95" cm="1">
        <f t="array" ref="A95">_xlfn.XLOOKUP(INDEX(BASE_TOM!B:B,ROW(BASE_TOM_MIRRORING!A94)+1,0),Registry!S:S,Registry!T:T)</f>
        <v>0</v>
      </c>
      <c r="B95" cm="1">
        <f t="array" ref="B95">_xlfn.XLOOKUP(INDEX(BASE_TOM!B:B,ROW(BASE_TOM_MIRRORING!A94)+2,0),Registry!S:S,Registry!T:T)</f>
        <v>0</v>
      </c>
      <c r="C95" cm="1">
        <f t="array" ref="C95">INDEX(BASE_TOM!AE:AE,ROW(BASE_TOM_MIRRORING!C94)+1,0)</f>
        <v>0</v>
      </c>
    </row>
    <row r="96" spans="1:3" x14ac:dyDescent="0.2">
      <c r="A96" cm="1">
        <f t="array" ref="A96">_xlfn.XLOOKUP(INDEX(BASE_TOM!B:B,ROW(BASE_TOM_MIRRORING!A95)+1,0),Registry!S:S,Registry!T:T)</f>
        <v>0</v>
      </c>
      <c r="B96" cm="1">
        <f t="array" ref="B96">_xlfn.XLOOKUP(INDEX(BASE_TOM!B:B,ROW(BASE_TOM_MIRRORING!A95)+2,0),Registry!S:S,Registry!T:T)</f>
        <v>0</v>
      </c>
      <c r="C96" cm="1">
        <f t="array" ref="C96">INDEX(BASE_TOM!AE:AE,ROW(BASE_TOM_MIRRORING!C95)+1,0)</f>
        <v>0</v>
      </c>
    </row>
    <row r="97" spans="1:3" x14ac:dyDescent="0.2">
      <c r="A97" cm="1">
        <f t="array" ref="A97">_xlfn.XLOOKUP(INDEX(BASE_TOM!B:B,ROW(BASE_TOM_MIRRORING!A96)+1,0),Registry!S:S,Registry!T:T)</f>
        <v>0</v>
      </c>
      <c r="B97" cm="1">
        <f t="array" ref="B97">_xlfn.XLOOKUP(INDEX(BASE_TOM!B:B,ROW(BASE_TOM_MIRRORING!A96)+2,0),Registry!S:S,Registry!T:T)</f>
        <v>0</v>
      </c>
      <c r="C97" cm="1">
        <f t="array" ref="C97">INDEX(BASE_TOM!AE:AE,ROW(BASE_TOM_MIRRORING!C96)+1,0)</f>
        <v>0</v>
      </c>
    </row>
    <row r="98" spans="1:3" x14ac:dyDescent="0.2">
      <c r="A98" cm="1">
        <f t="array" ref="A98">_xlfn.XLOOKUP(INDEX(BASE_TOM!B:B,ROW(BASE_TOM_MIRRORING!A97)+1,0),Registry!S:S,Registry!T:T)</f>
        <v>0</v>
      </c>
      <c r="B98" cm="1">
        <f t="array" ref="B98">_xlfn.XLOOKUP(INDEX(BASE_TOM!B:B,ROW(BASE_TOM_MIRRORING!A97)+2,0),Registry!S:S,Registry!T:T)</f>
        <v>0</v>
      </c>
      <c r="C98" cm="1">
        <f t="array" ref="C98">INDEX(BASE_TOM!AE:AE,ROW(BASE_TOM_MIRRORING!C97)+1,0)</f>
        <v>0</v>
      </c>
    </row>
    <row r="99" spans="1:3" x14ac:dyDescent="0.2">
      <c r="A99" cm="1">
        <f t="array" ref="A99">_xlfn.XLOOKUP(INDEX(BASE_TOM!B:B,ROW(BASE_TOM_MIRRORING!A98)+1,0),Registry!S:S,Registry!T:T)</f>
        <v>0</v>
      </c>
      <c r="B99" cm="1">
        <f t="array" ref="B99">_xlfn.XLOOKUP(INDEX(BASE_TOM!B:B,ROW(BASE_TOM_MIRRORING!A98)+2,0),Registry!S:S,Registry!T:T)</f>
        <v>0</v>
      </c>
      <c r="C99" cm="1">
        <f t="array" ref="C99">INDEX(BASE_TOM!AE:AE,ROW(BASE_TOM_MIRRORING!C98)+1,0)</f>
        <v>0</v>
      </c>
    </row>
    <row r="100" spans="1:3" x14ac:dyDescent="0.2">
      <c r="A100" cm="1">
        <f t="array" ref="A100">_xlfn.XLOOKUP(INDEX(BASE_TOM!B:B,ROW(BASE_TOM_MIRRORING!A99)+1,0),Registry!S:S,Registry!T:T)</f>
        <v>0</v>
      </c>
      <c r="B100" cm="1">
        <f t="array" ref="B100">_xlfn.XLOOKUP(INDEX(BASE_TOM!B:B,ROW(BASE_TOM_MIRRORING!A99)+2,0),Registry!S:S,Registry!T:T)</f>
        <v>0</v>
      </c>
      <c r="C100" cm="1">
        <f t="array" ref="C100">INDEX(BASE_TOM!AE:AE,ROW(BASE_TOM_MIRRORING!C99)+1,0)</f>
        <v>0</v>
      </c>
    </row>
    <row r="101" spans="1:3" x14ac:dyDescent="0.2">
      <c r="A101" cm="1">
        <f t="array" ref="A101">_xlfn.XLOOKUP(INDEX(BASE_TOM!B:B,ROW(BASE_TOM_MIRRORING!A100)+1,0),Registry!S:S,Registry!T:T)</f>
        <v>0</v>
      </c>
      <c r="B101" cm="1">
        <f t="array" ref="B101">_xlfn.XLOOKUP(INDEX(BASE_TOM!B:B,ROW(BASE_TOM_MIRRORING!A100)+2,0),Registry!S:S,Registry!T:T)</f>
        <v>0</v>
      </c>
      <c r="C101" cm="1">
        <f t="array" ref="C101">INDEX(BASE_TOM!AE:AE,ROW(BASE_TOM_MIRRORING!C100)+1,0)</f>
        <v>0</v>
      </c>
    </row>
    <row r="102" spans="1:3" x14ac:dyDescent="0.2">
      <c r="A102" cm="1">
        <f t="array" ref="A102">_xlfn.XLOOKUP(INDEX(BASE_TOM!B:B,ROW(BASE_TOM_MIRRORING!A101)+1,0),Registry!S:S,Registry!T:T)</f>
        <v>0</v>
      </c>
      <c r="B102" cm="1">
        <f t="array" ref="B102">_xlfn.XLOOKUP(INDEX(BASE_TOM!B:B,ROW(BASE_TOM_MIRRORING!A101)+2,0),Registry!S:S,Registry!T:T)</f>
        <v>0</v>
      </c>
      <c r="C102" cm="1">
        <f t="array" ref="C102">INDEX(BASE_TOM!AE:AE,ROW(BASE_TOM_MIRRORING!C101)+1,0)</f>
        <v>0</v>
      </c>
    </row>
    <row r="103" spans="1:3" x14ac:dyDescent="0.2">
      <c r="A103" cm="1">
        <f t="array" ref="A103">_xlfn.XLOOKUP(INDEX(BASE_TOM!B:B,ROW(BASE_TOM_MIRRORING!A102)+1,0),Registry!S:S,Registry!T:T)</f>
        <v>0</v>
      </c>
      <c r="B103" cm="1">
        <f t="array" ref="B103">_xlfn.XLOOKUP(INDEX(BASE_TOM!B:B,ROW(BASE_TOM_MIRRORING!A102)+2,0),Registry!S:S,Registry!T:T)</f>
        <v>0</v>
      </c>
      <c r="C103" cm="1">
        <f t="array" ref="C103">INDEX(BASE_TOM!AE:AE,ROW(BASE_TOM_MIRRORING!C102)+1,0)</f>
        <v>0</v>
      </c>
    </row>
    <row r="104" spans="1:3" x14ac:dyDescent="0.2">
      <c r="A104" cm="1">
        <f t="array" ref="A104">_xlfn.XLOOKUP(INDEX(BASE_TOM!B:B,ROW(BASE_TOM_MIRRORING!A103)+1,0),Registry!S:S,Registry!T:T)</f>
        <v>0</v>
      </c>
      <c r="B104" cm="1">
        <f t="array" ref="B104">_xlfn.XLOOKUP(INDEX(BASE_TOM!B:B,ROW(BASE_TOM_MIRRORING!A103)+2,0),Registry!S:S,Registry!T:T)</f>
        <v>0</v>
      </c>
      <c r="C104" cm="1">
        <f t="array" ref="C104">INDEX(BASE_TOM!AE:AE,ROW(BASE_TOM_MIRRORING!C103)+1,0)</f>
        <v>0</v>
      </c>
    </row>
    <row r="105" spans="1:3" x14ac:dyDescent="0.2">
      <c r="A105" cm="1">
        <f t="array" ref="A105">_xlfn.XLOOKUP(INDEX(BASE_TOM!B:B,ROW(BASE_TOM_MIRRORING!A104)+1,0),Registry!S:S,Registry!T:T)</f>
        <v>0</v>
      </c>
      <c r="B105" cm="1">
        <f t="array" ref="B105">_xlfn.XLOOKUP(INDEX(BASE_TOM!B:B,ROW(BASE_TOM_MIRRORING!A104)+2,0),Registry!S:S,Registry!T:T)</f>
        <v>0</v>
      </c>
      <c r="C105" cm="1">
        <f t="array" ref="C105">INDEX(BASE_TOM!AE:AE,ROW(BASE_TOM_MIRRORING!C104)+1,0)</f>
        <v>0</v>
      </c>
    </row>
    <row r="106" spans="1:3" x14ac:dyDescent="0.2">
      <c r="A106" cm="1">
        <f t="array" ref="A106">_xlfn.XLOOKUP(INDEX(BASE_TOM!B:B,ROW(BASE_TOM_MIRRORING!A105)+1,0),Registry!S:S,Registry!T:T)</f>
        <v>0</v>
      </c>
      <c r="B106" cm="1">
        <f t="array" ref="B106">_xlfn.XLOOKUP(INDEX(BASE_TOM!B:B,ROW(BASE_TOM_MIRRORING!A105)+2,0),Registry!S:S,Registry!T:T)</f>
        <v>0</v>
      </c>
      <c r="C106" cm="1">
        <f t="array" ref="C106">INDEX(BASE_TOM!AE:AE,ROW(BASE_TOM_MIRRORING!C105)+1,0)</f>
        <v>0</v>
      </c>
    </row>
    <row r="107" spans="1:3" x14ac:dyDescent="0.2">
      <c r="A107" cm="1">
        <f t="array" ref="A107">_xlfn.XLOOKUP(INDEX(BASE_TOM!B:B,ROW(BASE_TOM_MIRRORING!A106)+1,0),Registry!S:S,Registry!T:T)</f>
        <v>0</v>
      </c>
      <c r="B107" cm="1">
        <f t="array" ref="B107">_xlfn.XLOOKUP(INDEX(BASE_TOM!B:B,ROW(BASE_TOM_MIRRORING!A106)+2,0),Registry!S:S,Registry!T:T)</f>
        <v>0</v>
      </c>
      <c r="C107" cm="1">
        <f t="array" ref="C107">INDEX(BASE_TOM!AE:AE,ROW(BASE_TOM_MIRRORING!C106)+1,0)</f>
        <v>0</v>
      </c>
    </row>
    <row r="108" spans="1:3" x14ac:dyDescent="0.2">
      <c r="A108" cm="1">
        <f t="array" ref="A108">_xlfn.XLOOKUP(INDEX(BASE_TOM!B:B,ROW(BASE_TOM_MIRRORING!A107)+1,0),Registry!S:S,Registry!T:T)</f>
        <v>0</v>
      </c>
      <c r="B108" cm="1">
        <f t="array" ref="B108">_xlfn.XLOOKUP(INDEX(BASE_TOM!B:B,ROW(BASE_TOM_MIRRORING!A107)+2,0),Registry!S:S,Registry!T:T)</f>
        <v>0</v>
      </c>
      <c r="C108" cm="1">
        <f t="array" ref="C108">INDEX(BASE_TOM!AE:AE,ROW(BASE_TOM_MIRRORING!C107)+1,0)</f>
        <v>0</v>
      </c>
    </row>
    <row r="109" spans="1:3" x14ac:dyDescent="0.2">
      <c r="A109" cm="1">
        <f t="array" ref="A109">_xlfn.XLOOKUP(INDEX(BASE_TOM!B:B,ROW(BASE_TOM_MIRRORING!A108)+1,0),Registry!S:S,Registry!T:T)</f>
        <v>0</v>
      </c>
      <c r="B109" cm="1">
        <f t="array" ref="B109">_xlfn.XLOOKUP(INDEX(BASE_TOM!B:B,ROW(BASE_TOM_MIRRORING!A108)+2,0),Registry!S:S,Registry!T:T)</f>
        <v>0</v>
      </c>
      <c r="C109" cm="1">
        <f t="array" ref="C109">INDEX(BASE_TOM!AE:AE,ROW(BASE_TOM_MIRRORING!C108)+1,0)</f>
        <v>0</v>
      </c>
    </row>
    <row r="110" spans="1:3" x14ac:dyDescent="0.2">
      <c r="A110" cm="1">
        <f t="array" ref="A110">_xlfn.XLOOKUP(INDEX(BASE_TOM!B:B,ROW(BASE_TOM_MIRRORING!A109)+1,0),Registry!S:S,Registry!T:T)</f>
        <v>0</v>
      </c>
      <c r="B110" cm="1">
        <f t="array" ref="B110">_xlfn.XLOOKUP(INDEX(BASE_TOM!B:B,ROW(BASE_TOM_MIRRORING!A109)+2,0),Registry!S:S,Registry!T:T)</f>
        <v>0</v>
      </c>
      <c r="C110" cm="1">
        <f t="array" ref="C110">INDEX(BASE_TOM!AE:AE,ROW(BASE_TOM_MIRRORING!C109)+1,0)</f>
        <v>0</v>
      </c>
    </row>
    <row r="111" spans="1:3" x14ac:dyDescent="0.2">
      <c r="A111" cm="1">
        <f t="array" ref="A111">_xlfn.XLOOKUP(INDEX(BASE_TOM!B:B,ROW(BASE_TOM_MIRRORING!A110)+1,0),Registry!S:S,Registry!T:T)</f>
        <v>0</v>
      </c>
      <c r="B111" cm="1">
        <f t="array" ref="B111">_xlfn.XLOOKUP(INDEX(BASE_TOM!B:B,ROW(BASE_TOM_MIRRORING!A110)+2,0),Registry!S:S,Registry!T:T)</f>
        <v>0</v>
      </c>
      <c r="C111" cm="1">
        <f t="array" ref="C111">INDEX(BASE_TOM!AE:AE,ROW(BASE_TOM_MIRRORING!C110)+1,0)</f>
        <v>0</v>
      </c>
    </row>
    <row r="112" spans="1:3" x14ac:dyDescent="0.2">
      <c r="A112" cm="1">
        <f t="array" ref="A112">_xlfn.XLOOKUP(INDEX(BASE_TOM!B:B,ROW(BASE_TOM_MIRRORING!A111)+1,0),Registry!S:S,Registry!T:T)</f>
        <v>0</v>
      </c>
      <c r="B112" cm="1">
        <f t="array" ref="B112">_xlfn.XLOOKUP(INDEX(BASE_TOM!B:B,ROW(BASE_TOM_MIRRORING!A111)+2,0),Registry!S:S,Registry!T:T)</f>
        <v>0</v>
      </c>
      <c r="C112" cm="1">
        <f t="array" ref="C112">INDEX(BASE_TOM!AE:AE,ROW(BASE_TOM_MIRRORING!C111)+1,0)</f>
        <v>0</v>
      </c>
    </row>
    <row r="113" spans="1:3" x14ac:dyDescent="0.2">
      <c r="A113" cm="1">
        <f t="array" ref="A113">_xlfn.XLOOKUP(INDEX(BASE_TOM!B:B,ROW(BASE_TOM_MIRRORING!A112)+1,0),Registry!S:S,Registry!T:T)</f>
        <v>0</v>
      </c>
      <c r="B113" cm="1">
        <f t="array" ref="B113">_xlfn.XLOOKUP(INDEX(BASE_TOM!B:B,ROW(BASE_TOM_MIRRORING!A112)+2,0),Registry!S:S,Registry!T:T)</f>
        <v>0</v>
      </c>
      <c r="C113" cm="1">
        <f t="array" ref="C113">INDEX(BASE_TOM!AE:AE,ROW(BASE_TOM_MIRRORING!C112)+1,0)</f>
        <v>0</v>
      </c>
    </row>
    <row r="114" spans="1:3" x14ac:dyDescent="0.2">
      <c r="A114" cm="1">
        <f t="array" ref="A114">_xlfn.XLOOKUP(INDEX(BASE_TOM!B:B,ROW(BASE_TOM_MIRRORING!A113)+1,0),Registry!S:S,Registry!T:T)</f>
        <v>0</v>
      </c>
      <c r="B114" cm="1">
        <f t="array" ref="B114">_xlfn.XLOOKUP(INDEX(BASE_TOM!B:B,ROW(BASE_TOM_MIRRORING!A113)+2,0),Registry!S:S,Registry!T:T)</f>
        <v>0</v>
      </c>
      <c r="C114" cm="1">
        <f t="array" ref="C114">INDEX(BASE_TOM!AE:AE,ROW(BASE_TOM_MIRRORING!C113)+1,0)</f>
        <v>0</v>
      </c>
    </row>
    <row r="115" spans="1:3" x14ac:dyDescent="0.2">
      <c r="A115" cm="1">
        <f t="array" ref="A115">_xlfn.XLOOKUP(INDEX(BASE_TOM!B:B,ROW(BASE_TOM_MIRRORING!A114)+1,0),Registry!S:S,Registry!T:T)</f>
        <v>0</v>
      </c>
      <c r="B115" cm="1">
        <f t="array" ref="B115">_xlfn.XLOOKUP(INDEX(BASE_TOM!B:B,ROW(BASE_TOM_MIRRORING!A114)+2,0),Registry!S:S,Registry!T:T)</f>
        <v>0</v>
      </c>
      <c r="C115" cm="1">
        <f t="array" ref="C115">INDEX(BASE_TOM!AE:AE,ROW(BASE_TOM_MIRRORING!C114)+1,0)</f>
        <v>0</v>
      </c>
    </row>
    <row r="116" spans="1:3" x14ac:dyDescent="0.2">
      <c r="A116" cm="1">
        <f t="array" ref="A116">_xlfn.XLOOKUP(INDEX(BASE_TOM!B:B,ROW(BASE_TOM_MIRRORING!A115)+1,0),Registry!S:S,Registry!T:T)</f>
        <v>0</v>
      </c>
      <c r="B116" cm="1">
        <f t="array" ref="B116">_xlfn.XLOOKUP(INDEX(BASE_TOM!B:B,ROW(BASE_TOM_MIRRORING!A115)+2,0),Registry!S:S,Registry!T:T)</f>
        <v>0</v>
      </c>
      <c r="C116" cm="1">
        <f t="array" ref="C116">INDEX(BASE_TOM!AE:AE,ROW(BASE_TOM_MIRRORING!C115)+1,0)</f>
        <v>0</v>
      </c>
    </row>
    <row r="117" spans="1:3" x14ac:dyDescent="0.2">
      <c r="A117" cm="1">
        <f t="array" ref="A117">_xlfn.XLOOKUP(INDEX(BASE_TOM!B:B,ROW(BASE_TOM_MIRRORING!A116)+1,0),Registry!S:S,Registry!T:T)</f>
        <v>0</v>
      </c>
      <c r="B117" cm="1">
        <f t="array" ref="B117">_xlfn.XLOOKUP(INDEX(BASE_TOM!B:B,ROW(BASE_TOM_MIRRORING!A116)+2,0),Registry!S:S,Registry!T:T)</f>
        <v>0</v>
      </c>
      <c r="C117" cm="1">
        <f t="array" ref="C117">INDEX(BASE_TOM!AE:AE,ROW(BASE_TOM_MIRRORING!C116)+1,0)</f>
        <v>0</v>
      </c>
    </row>
    <row r="118" spans="1:3" x14ac:dyDescent="0.2">
      <c r="A118" cm="1">
        <f t="array" ref="A118">_xlfn.XLOOKUP(INDEX(BASE_TOM!B:B,ROW(BASE_TOM_MIRRORING!A117)+1,0),Registry!S:S,Registry!T:T)</f>
        <v>0</v>
      </c>
      <c r="B118" cm="1">
        <f t="array" ref="B118">_xlfn.XLOOKUP(INDEX(BASE_TOM!B:B,ROW(BASE_TOM_MIRRORING!A117)+2,0),Registry!S:S,Registry!T:T)</f>
        <v>0</v>
      </c>
      <c r="C118" cm="1">
        <f t="array" ref="C118">INDEX(BASE_TOM!AE:AE,ROW(BASE_TOM_MIRRORING!C117)+1,0)</f>
        <v>0</v>
      </c>
    </row>
    <row r="119" spans="1:3" x14ac:dyDescent="0.2">
      <c r="A119" cm="1">
        <f t="array" ref="A119">_xlfn.XLOOKUP(INDEX(BASE_TOM!B:B,ROW(BASE_TOM_MIRRORING!A118)+1,0),Registry!S:S,Registry!T:T)</f>
        <v>0</v>
      </c>
      <c r="B119" cm="1">
        <f t="array" ref="B119">_xlfn.XLOOKUP(INDEX(BASE_TOM!B:B,ROW(BASE_TOM_MIRRORING!A118)+2,0),Registry!S:S,Registry!T:T)</f>
        <v>0</v>
      </c>
      <c r="C119" cm="1">
        <f t="array" ref="C119">INDEX(BASE_TOM!AE:AE,ROW(BASE_TOM_MIRRORING!C118)+1,0)</f>
        <v>0</v>
      </c>
    </row>
    <row r="120" spans="1:3" x14ac:dyDescent="0.2">
      <c r="A120" cm="1">
        <f t="array" ref="A120">_xlfn.XLOOKUP(INDEX(BASE_TOM!B:B,ROW(BASE_TOM_MIRRORING!A119)+1,0),Registry!S:S,Registry!T:T)</f>
        <v>0</v>
      </c>
      <c r="B120" cm="1">
        <f t="array" ref="B120">_xlfn.XLOOKUP(INDEX(BASE_TOM!B:B,ROW(BASE_TOM_MIRRORING!A119)+2,0),Registry!S:S,Registry!T:T)</f>
        <v>0</v>
      </c>
      <c r="C120" cm="1">
        <f t="array" ref="C120">INDEX(BASE_TOM!AE:AE,ROW(BASE_TOM_MIRRORING!C119)+1,0)</f>
        <v>0</v>
      </c>
    </row>
    <row r="121" spans="1:3" x14ac:dyDescent="0.2">
      <c r="A121" cm="1">
        <f t="array" ref="A121">_xlfn.XLOOKUP(INDEX(BASE_TOM!B:B,ROW(BASE_TOM_MIRRORING!A120)+1,0),Registry!S:S,Registry!T:T)</f>
        <v>0</v>
      </c>
      <c r="B121" cm="1">
        <f t="array" ref="B121">_xlfn.XLOOKUP(INDEX(BASE_TOM!B:B,ROW(BASE_TOM_MIRRORING!A120)+2,0),Registry!S:S,Registry!T:T)</f>
        <v>0</v>
      </c>
      <c r="C121" cm="1">
        <f t="array" ref="C121">INDEX(BASE_TOM!AE:AE,ROW(BASE_TOM_MIRRORING!C120)+1,0)</f>
        <v>0</v>
      </c>
    </row>
    <row r="122" spans="1:3" x14ac:dyDescent="0.2">
      <c r="A122" cm="1">
        <f t="array" ref="A122">_xlfn.XLOOKUP(INDEX(BASE_TOM!B:B,ROW(BASE_TOM_MIRRORING!A121)+1,0),Registry!S:S,Registry!T:T)</f>
        <v>0</v>
      </c>
      <c r="B122" cm="1">
        <f t="array" ref="B122">_xlfn.XLOOKUP(INDEX(BASE_TOM!B:B,ROW(BASE_TOM_MIRRORING!A121)+2,0),Registry!S:S,Registry!T:T)</f>
        <v>0</v>
      </c>
      <c r="C122" cm="1">
        <f t="array" ref="C122">INDEX(BASE_TOM!AE:AE,ROW(BASE_TOM_MIRRORING!C121)+1,0)</f>
        <v>0</v>
      </c>
    </row>
    <row r="123" spans="1:3" x14ac:dyDescent="0.2">
      <c r="A123" cm="1">
        <f t="array" ref="A123">_xlfn.XLOOKUP(INDEX(BASE_TOM!B:B,ROW(BASE_TOM_MIRRORING!A122)+1,0),Registry!S:S,Registry!T:T)</f>
        <v>0</v>
      </c>
      <c r="B123" cm="1">
        <f t="array" ref="B123">_xlfn.XLOOKUP(INDEX(BASE_TOM!B:B,ROW(BASE_TOM_MIRRORING!A122)+2,0),Registry!S:S,Registry!T:T)</f>
        <v>0</v>
      </c>
      <c r="C123" cm="1">
        <f t="array" ref="C123">INDEX(BASE_TOM!AE:AE,ROW(BASE_TOM_MIRRORING!C122)+1,0)</f>
        <v>0</v>
      </c>
    </row>
    <row r="124" spans="1:3" x14ac:dyDescent="0.2">
      <c r="A124" cm="1">
        <f t="array" ref="A124">_xlfn.XLOOKUP(INDEX(BASE_TOM!B:B,ROW(BASE_TOM_MIRRORING!A123)+1,0),Registry!S:S,Registry!T:T)</f>
        <v>0</v>
      </c>
      <c r="B124" cm="1">
        <f t="array" ref="B124">_xlfn.XLOOKUP(INDEX(BASE_TOM!B:B,ROW(BASE_TOM_MIRRORING!A123)+2,0),Registry!S:S,Registry!T:T)</f>
        <v>0</v>
      </c>
      <c r="C124" cm="1">
        <f t="array" ref="C124">INDEX(BASE_TOM!AE:AE,ROW(BASE_TOM_MIRRORING!C123)+1,0)</f>
        <v>0</v>
      </c>
    </row>
    <row r="125" spans="1:3" x14ac:dyDescent="0.2">
      <c r="A125" cm="1">
        <f t="array" ref="A125">_xlfn.XLOOKUP(INDEX(BASE_TOM!B:B,ROW(BASE_TOM_MIRRORING!A124)+1,0),Registry!S:S,Registry!T:T)</f>
        <v>0</v>
      </c>
      <c r="B125" cm="1">
        <f t="array" ref="B125">_xlfn.XLOOKUP(INDEX(BASE_TOM!B:B,ROW(BASE_TOM_MIRRORING!A124)+2,0),Registry!S:S,Registry!T:T)</f>
        <v>0</v>
      </c>
      <c r="C125" cm="1">
        <f t="array" ref="C125">INDEX(BASE_TOM!AE:AE,ROW(BASE_TOM_MIRRORING!C124)+1,0)</f>
        <v>0</v>
      </c>
    </row>
    <row r="126" spans="1:3" x14ac:dyDescent="0.2">
      <c r="A126" cm="1">
        <f t="array" ref="A126">_xlfn.XLOOKUP(INDEX(BASE_TOM!B:B,ROW(BASE_TOM_MIRRORING!A125)+1,0),Registry!S:S,Registry!T:T)</f>
        <v>0</v>
      </c>
      <c r="B126" cm="1">
        <f t="array" ref="B126">_xlfn.XLOOKUP(INDEX(BASE_TOM!B:B,ROW(BASE_TOM_MIRRORING!A125)+2,0),Registry!S:S,Registry!T:T)</f>
        <v>0</v>
      </c>
      <c r="C126" cm="1">
        <f t="array" ref="C126">INDEX(BASE_TOM!AE:AE,ROW(BASE_TOM_MIRRORING!C125)+1,0)</f>
        <v>0</v>
      </c>
    </row>
    <row r="127" spans="1:3" x14ac:dyDescent="0.2">
      <c r="A127" cm="1">
        <f t="array" ref="A127">_xlfn.XLOOKUP(INDEX(BASE_TOM!B:B,ROW(BASE_TOM_MIRRORING!A126)+1,0),Registry!S:S,Registry!T:T)</f>
        <v>0</v>
      </c>
      <c r="B127" cm="1">
        <f t="array" ref="B127">_xlfn.XLOOKUP(INDEX(BASE_TOM!B:B,ROW(BASE_TOM_MIRRORING!A126)+2,0),Registry!S:S,Registry!T:T)</f>
        <v>0</v>
      </c>
      <c r="C127" cm="1">
        <f t="array" ref="C127">INDEX(BASE_TOM!AE:AE,ROW(BASE_TOM_MIRRORING!C126)+1,0)</f>
        <v>0</v>
      </c>
    </row>
    <row r="128" spans="1:3" x14ac:dyDescent="0.2">
      <c r="A128" cm="1">
        <f t="array" ref="A128">_xlfn.XLOOKUP(INDEX(BASE_TOM!B:B,ROW(BASE_TOM_MIRRORING!A127)+1,0),Registry!S:S,Registry!T:T)</f>
        <v>0</v>
      </c>
      <c r="B128" cm="1">
        <f t="array" ref="B128">_xlfn.XLOOKUP(INDEX(BASE_TOM!B:B,ROW(BASE_TOM_MIRRORING!A127)+2,0),Registry!S:S,Registry!T:T)</f>
        <v>0</v>
      </c>
      <c r="C128" cm="1">
        <f t="array" ref="C128">INDEX(BASE_TOM!AE:AE,ROW(BASE_TOM_MIRRORING!C127)+1,0)</f>
        <v>0</v>
      </c>
    </row>
    <row r="129" spans="1:3" x14ac:dyDescent="0.2">
      <c r="A129" cm="1">
        <f t="array" ref="A129">_xlfn.XLOOKUP(INDEX(BASE_TOM!B:B,ROW(BASE_TOM_MIRRORING!A128)+1,0),Registry!S:S,Registry!T:T)</f>
        <v>0</v>
      </c>
      <c r="B129" cm="1">
        <f t="array" ref="B129">_xlfn.XLOOKUP(INDEX(BASE_TOM!B:B,ROW(BASE_TOM_MIRRORING!A128)+2,0),Registry!S:S,Registry!T:T)</f>
        <v>0</v>
      </c>
      <c r="C129" cm="1">
        <f t="array" ref="C129">INDEX(BASE_TOM!AE:AE,ROW(BASE_TOM_MIRRORING!C128)+1,0)</f>
        <v>0</v>
      </c>
    </row>
    <row r="130" spans="1:3" x14ac:dyDescent="0.2">
      <c r="A130" cm="1">
        <f t="array" ref="A130">_xlfn.XLOOKUP(INDEX(BASE_TOM!B:B,ROW(BASE_TOM_MIRRORING!A129)+1,0),Registry!S:S,Registry!T:T)</f>
        <v>0</v>
      </c>
      <c r="B130" cm="1">
        <f t="array" ref="B130">_xlfn.XLOOKUP(INDEX(BASE_TOM!B:B,ROW(BASE_TOM_MIRRORING!A129)+2,0),Registry!S:S,Registry!T:T)</f>
        <v>0</v>
      </c>
      <c r="C130" cm="1">
        <f t="array" ref="C130">INDEX(BASE_TOM!AE:AE,ROW(BASE_TOM_MIRRORING!C129)+1,0)</f>
        <v>0</v>
      </c>
    </row>
    <row r="131" spans="1:3" x14ac:dyDescent="0.2">
      <c r="A131" cm="1">
        <f t="array" ref="A131">_xlfn.XLOOKUP(INDEX(BASE_TOM!B:B,ROW(BASE_TOM_MIRRORING!A130)+1,0),Registry!S:S,Registry!T:T)</f>
        <v>0</v>
      </c>
      <c r="B131" cm="1">
        <f t="array" ref="B131">_xlfn.XLOOKUP(INDEX(BASE_TOM!B:B,ROW(BASE_TOM_MIRRORING!A130)+2,0),Registry!S:S,Registry!T:T)</f>
        <v>0</v>
      </c>
      <c r="C131" cm="1">
        <f t="array" ref="C131">INDEX(BASE_TOM!AE:AE,ROW(BASE_TOM_MIRRORING!C130)+1,0)</f>
        <v>0</v>
      </c>
    </row>
    <row r="132" spans="1:3" x14ac:dyDescent="0.2">
      <c r="A132" cm="1">
        <f t="array" ref="A132">_xlfn.XLOOKUP(INDEX(BASE_TOM!B:B,ROW(BASE_TOM_MIRRORING!A131)+1,0),Registry!S:S,Registry!T:T)</f>
        <v>0</v>
      </c>
      <c r="B132" cm="1">
        <f t="array" ref="B132">_xlfn.XLOOKUP(INDEX(BASE_TOM!B:B,ROW(BASE_TOM_MIRRORING!A131)+2,0),Registry!S:S,Registry!T:T)</f>
        <v>0</v>
      </c>
      <c r="C132" cm="1">
        <f t="array" ref="C132">INDEX(BASE_TOM!AE:AE,ROW(BASE_TOM_MIRRORING!C131)+1,0)</f>
        <v>0</v>
      </c>
    </row>
    <row r="133" spans="1:3" x14ac:dyDescent="0.2">
      <c r="A133" cm="1">
        <f t="array" ref="A133">_xlfn.XLOOKUP(INDEX(BASE_TOM!B:B,ROW(BASE_TOM_MIRRORING!A132)+1,0),Registry!S:S,Registry!T:T)</f>
        <v>0</v>
      </c>
      <c r="B133" cm="1">
        <f t="array" ref="B133">_xlfn.XLOOKUP(INDEX(BASE_TOM!B:B,ROW(BASE_TOM_MIRRORING!A132)+2,0),Registry!S:S,Registry!T:T)</f>
        <v>0</v>
      </c>
      <c r="C133" cm="1">
        <f t="array" ref="C133">INDEX(BASE_TOM!AE:AE,ROW(BASE_TOM_MIRRORING!C132)+1,0)</f>
        <v>0</v>
      </c>
    </row>
    <row r="134" spans="1:3" x14ac:dyDescent="0.2">
      <c r="A134" cm="1">
        <f t="array" ref="A134">_xlfn.XLOOKUP(INDEX(BASE_TOM!B:B,ROW(BASE_TOM_MIRRORING!A133)+1,0),Registry!S:S,Registry!T:T)</f>
        <v>0</v>
      </c>
      <c r="B134" cm="1">
        <f t="array" ref="B134">_xlfn.XLOOKUP(INDEX(BASE_TOM!B:B,ROW(BASE_TOM_MIRRORING!A133)+2,0),Registry!S:S,Registry!T:T)</f>
        <v>0</v>
      </c>
      <c r="C134" cm="1">
        <f t="array" ref="C134">INDEX(BASE_TOM!AE:AE,ROW(BASE_TOM_MIRRORING!C133)+1,0)</f>
        <v>0</v>
      </c>
    </row>
    <row r="135" spans="1:3" x14ac:dyDescent="0.2">
      <c r="A135" cm="1">
        <f t="array" ref="A135">_xlfn.XLOOKUP(INDEX(BASE_TOM!B:B,ROW(BASE_TOM_MIRRORING!A134)+1,0),Registry!S:S,Registry!T:T)</f>
        <v>0</v>
      </c>
      <c r="B135" cm="1">
        <f t="array" ref="B135">_xlfn.XLOOKUP(INDEX(BASE_TOM!B:B,ROW(BASE_TOM_MIRRORING!A134)+2,0),Registry!S:S,Registry!T:T)</f>
        <v>0</v>
      </c>
      <c r="C135" cm="1">
        <f t="array" ref="C135">INDEX(BASE_TOM!AE:AE,ROW(BASE_TOM_MIRRORING!C134)+1,0)</f>
        <v>0</v>
      </c>
    </row>
    <row r="136" spans="1:3" x14ac:dyDescent="0.2">
      <c r="A136" cm="1">
        <f t="array" ref="A136">_xlfn.XLOOKUP(INDEX(BASE_TOM!B:B,ROW(BASE_TOM_MIRRORING!A135)+1,0),Registry!S:S,Registry!T:T)</f>
        <v>0</v>
      </c>
      <c r="B136" cm="1">
        <f t="array" ref="B136">_xlfn.XLOOKUP(INDEX(BASE_TOM!B:B,ROW(BASE_TOM_MIRRORING!A135)+2,0),Registry!S:S,Registry!T:T)</f>
        <v>0</v>
      </c>
      <c r="C136" cm="1">
        <f t="array" ref="C136">INDEX(BASE_TOM!AE:AE,ROW(BASE_TOM_MIRRORING!C135)+1,0)</f>
        <v>0</v>
      </c>
    </row>
    <row r="137" spans="1:3" x14ac:dyDescent="0.2">
      <c r="A137" cm="1">
        <f t="array" ref="A137">_xlfn.XLOOKUP(INDEX(BASE_TOM!B:B,ROW(BASE_TOM_MIRRORING!A136)+1,0),Registry!S:S,Registry!T:T)</f>
        <v>0</v>
      </c>
      <c r="B137" cm="1">
        <f t="array" ref="B137">_xlfn.XLOOKUP(INDEX(BASE_TOM!B:B,ROW(BASE_TOM_MIRRORING!A136)+2,0),Registry!S:S,Registry!T:T)</f>
        <v>0</v>
      </c>
      <c r="C137" cm="1">
        <f t="array" ref="C137">INDEX(BASE_TOM!AE:AE,ROW(BASE_TOM_MIRRORING!C136)+1,0)</f>
        <v>0</v>
      </c>
    </row>
    <row r="138" spans="1:3" x14ac:dyDescent="0.2">
      <c r="A138" cm="1">
        <f t="array" ref="A138">_xlfn.XLOOKUP(INDEX(BASE_TOM!B:B,ROW(BASE_TOM_MIRRORING!A137)+1,0),Registry!S:S,Registry!T:T)</f>
        <v>0</v>
      </c>
      <c r="B138" cm="1">
        <f t="array" ref="B138">_xlfn.XLOOKUP(INDEX(BASE_TOM!B:B,ROW(BASE_TOM_MIRRORING!A137)+2,0),Registry!S:S,Registry!T:T)</f>
        <v>0</v>
      </c>
      <c r="C138" cm="1">
        <f t="array" ref="C138">INDEX(BASE_TOM!AE:AE,ROW(BASE_TOM_MIRRORING!C137)+1,0)</f>
        <v>0</v>
      </c>
    </row>
    <row r="139" spans="1:3" x14ac:dyDescent="0.2">
      <c r="A139" cm="1">
        <f t="array" ref="A139">_xlfn.XLOOKUP(INDEX(BASE_TOM!B:B,ROW(BASE_TOM_MIRRORING!A138)+1,0),Registry!S:S,Registry!T:T)</f>
        <v>0</v>
      </c>
      <c r="B139" cm="1">
        <f t="array" ref="B139">_xlfn.XLOOKUP(INDEX(BASE_TOM!B:B,ROW(BASE_TOM_MIRRORING!A138)+2,0),Registry!S:S,Registry!T:T)</f>
        <v>0</v>
      </c>
      <c r="C139" cm="1">
        <f t="array" ref="C139">INDEX(BASE_TOM!AE:AE,ROW(BASE_TOM_MIRRORING!C138)+1,0)</f>
        <v>0</v>
      </c>
    </row>
    <row r="140" spans="1:3" x14ac:dyDescent="0.2">
      <c r="A140" cm="1">
        <f t="array" ref="A140">_xlfn.XLOOKUP(INDEX(BASE_TOM!B:B,ROW(BASE_TOM_MIRRORING!A139)+1,0),Registry!S:S,Registry!T:T)</f>
        <v>0</v>
      </c>
      <c r="B140" cm="1">
        <f t="array" ref="B140">_xlfn.XLOOKUP(INDEX(BASE_TOM!B:B,ROW(BASE_TOM_MIRRORING!A139)+2,0),Registry!S:S,Registry!T:T)</f>
        <v>0</v>
      </c>
      <c r="C140" cm="1">
        <f t="array" ref="C140">INDEX(BASE_TOM!AE:AE,ROW(BASE_TOM_MIRRORING!C139)+1,0)</f>
        <v>0</v>
      </c>
    </row>
    <row r="141" spans="1:3" x14ac:dyDescent="0.2">
      <c r="A141" cm="1">
        <f t="array" ref="A141">_xlfn.XLOOKUP(INDEX(BASE_TOM!B:B,ROW(BASE_TOM_MIRRORING!A140)+1,0),Registry!S:S,Registry!T:T)</f>
        <v>0</v>
      </c>
      <c r="B141" cm="1">
        <f t="array" ref="B141">_xlfn.XLOOKUP(INDEX(BASE_TOM!B:B,ROW(BASE_TOM_MIRRORING!A140)+2,0),Registry!S:S,Registry!T:T)</f>
        <v>0</v>
      </c>
      <c r="C141" cm="1">
        <f t="array" ref="C141">INDEX(BASE_TOM!AE:AE,ROW(BASE_TOM_MIRRORING!C140)+1,0)</f>
        <v>0</v>
      </c>
    </row>
    <row r="142" spans="1:3" x14ac:dyDescent="0.2">
      <c r="A142" cm="1">
        <f t="array" ref="A142">_xlfn.XLOOKUP(INDEX(BASE_TOM!B:B,ROW(BASE_TOM_MIRRORING!A141)+1,0),Registry!S:S,Registry!T:T)</f>
        <v>0</v>
      </c>
      <c r="B142" cm="1">
        <f t="array" ref="B142">_xlfn.XLOOKUP(INDEX(BASE_TOM!B:B,ROW(BASE_TOM_MIRRORING!A141)+2,0),Registry!S:S,Registry!T:T)</f>
        <v>0</v>
      </c>
      <c r="C142" cm="1">
        <f t="array" ref="C142">INDEX(BASE_TOM!AE:AE,ROW(BASE_TOM_MIRRORING!C141)+1,0)</f>
        <v>0</v>
      </c>
    </row>
    <row r="143" spans="1:3" x14ac:dyDescent="0.2">
      <c r="A143" cm="1">
        <f t="array" ref="A143">_xlfn.XLOOKUP(INDEX(BASE_TOM!B:B,ROW(BASE_TOM_MIRRORING!A142)+1,0),Registry!S:S,Registry!T:T)</f>
        <v>0</v>
      </c>
      <c r="B143" cm="1">
        <f t="array" ref="B143">_xlfn.XLOOKUP(INDEX(BASE_TOM!B:B,ROW(BASE_TOM_MIRRORING!A142)+2,0),Registry!S:S,Registry!T:T)</f>
        <v>0</v>
      </c>
      <c r="C143" cm="1">
        <f t="array" ref="C143">INDEX(BASE_TOM!AE:AE,ROW(BASE_TOM_MIRRORING!C142)+1,0)</f>
        <v>0</v>
      </c>
    </row>
    <row r="144" spans="1:3" x14ac:dyDescent="0.2">
      <c r="A144" cm="1">
        <f t="array" ref="A144">_xlfn.XLOOKUP(INDEX(BASE_TOM!B:B,ROW(BASE_TOM_MIRRORING!A143)+1,0),Registry!S:S,Registry!T:T)</f>
        <v>0</v>
      </c>
      <c r="B144" cm="1">
        <f t="array" ref="B144">_xlfn.XLOOKUP(INDEX(BASE_TOM!B:B,ROW(BASE_TOM_MIRRORING!A143)+2,0),Registry!S:S,Registry!T:T)</f>
        <v>0</v>
      </c>
      <c r="C144" cm="1">
        <f t="array" ref="C144">INDEX(BASE_TOM!AE:AE,ROW(BASE_TOM_MIRRORING!C143)+1,0)</f>
        <v>0</v>
      </c>
    </row>
    <row r="145" spans="1:3" x14ac:dyDescent="0.2">
      <c r="A145" cm="1">
        <f t="array" ref="A145">_xlfn.XLOOKUP(INDEX(BASE_TOM!B:B,ROW(BASE_TOM_MIRRORING!A144)+1,0),Registry!S:S,Registry!T:T)</f>
        <v>0</v>
      </c>
      <c r="B145" cm="1">
        <f t="array" ref="B145">_xlfn.XLOOKUP(INDEX(BASE_TOM!B:B,ROW(BASE_TOM_MIRRORING!A144)+2,0),Registry!S:S,Registry!T:T)</f>
        <v>0</v>
      </c>
      <c r="C145" cm="1">
        <f t="array" ref="C145">INDEX(BASE_TOM!AE:AE,ROW(BASE_TOM_MIRRORING!C144)+1,0)</f>
        <v>0</v>
      </c>
    </row>
    <row r="146" spans="1:3" x14ac:dyDescent="0.2">
      <c r="A146" cm="1">
        <f t="array" ref="A146">_xlfn.XLOOKUP(INDEX(BASE_TOM!B:B,ROW(BASE_TOM_MIRRORING!A145)+1,0),Registry!S:S,Registry!T:T)</f>
        <v>0</v>
      </c>
      <c r="B146" cm="1">
        <f t="array" ref="B146">_xlfn.XLOOKUP(INDEX(BASE_TOM!B:B,ROW(BASE_TOM_MIRRORING!A145)+2,0),Registry!S:S,Registry!T:T)</f>
        <v>0</v>
      </c>
      <c r="C146" cm="1">
        <f t="array" ref="C146">INDEX(BASE_TOM!AE:AE,ROW(BASE_TOM_MIRRORING!C145)+1,0)</f>
        <v>0</v>
      </c>
    </row>
    <row r="147" spans="1:3" x14ac:dyDescent="0.2">
      <c r="A147" cm="1">
        <f t="array" ref="A147">_xlfn.XLOOKUP(INDEX(BASE_TOM!B:B,ROW(BASE_TOM_MIRRORING!A146)+1,0),Registry!S:S,Registry!T:T)</f>
        <v>0</v>
      </c>
      <c r="B147" cm="1">
        <f t="array" ref="B147">_xlfn.XLOOKUP(INDEX(BASE_TOM!B:B,ROW(BASE_TOM_MIRRORING!A146)+2,0),Registry!S:S,Registry!T:T)</f>
        <v>0</v>
      </c>
      <c r="C147" cm="1">
        <f t="array" ref="C147">INDEX(BASE_TOM!AE:AE,ROW(BASE_TOM_MIRRORING!C146)+1,0)</f>
        <v>0</v>
      </c>
    </row>
    <row r="148" spans="1:3" x14ac:dyDescent="0.2">
      <c r="A148" cm="1">
        <f t="array" ref="A148">_xlfn.XLOOKUP(INDEX(BASE_TOM!B:B,ROW(BASE_TOM_MIRRORING!A147)+1,0),Registry!S:S,Registry!T:T)</f>
        <v>0</v>
      </c>
      <c r="B148" cm="1">
        <f t="array" ref="B148">_xlfn.XLOOKUP(INDEX(BASE_TOM!B:B,ROW(BASE_TOM_MIRRORING!A147)+2,0),Registry!S:S,Registry!T:T)</f>
        <v>0</v>
      </c>
      <c r="C148" cm="1">
        <f t="array" ref="C148">INDEX(BASE_TOM!AE:AE,ROW(BASE_TOM_MIRRORING!C147)+1,0)</f>
        <v>0</v>
      </c>
    </row>
    <row r="149" spans="1:3" x14ac:dyDescent="0.2">
      <c r="A149" cm="1">
        <f t="array" ref="A149">_xlfn.XLOOKUP(INDEX(BASE_TOM!B:B,ROW(BASE_TOM_MIRRORING!A148)+1,0),Registry!S:S,Registry!T:T)</f>
        <v>0</v>
      </c>
      <c r="B149" cm="1">
        <f t="array" ref="B149">_xlfn.XLOOKUP(INDEX(BASE_TOM!B:B,ROW(BASE_TOM_MIRRORING!A148)+2,0),Registry!S:S,Registry!T:T)</f>
        <v>0</v>
      </c>
      <c r="C149" cm="1">
        <f t="array" ref="C149">INDEX(BASE_TOM!AE:AE,ROW(BASE_TOM_MIRRORING!C148)+1,0)</f>
        <v>0</v>
      </c>
    </row>
    <row r="150" spans="1:3" x14ac:dyDescent="0.2">
      <c r="A150" cm="1">
        <f t="array" ref="A150">_xlfn.XLOOKUP(INDEX(BASE_TOM!B:B,ROW(BASE_TOM_MIRRORING!A149)+1,0),Registry!S:S,Registry!T:T)</f>
        <v>0</v>
      </c>
      <c r="B150" cm="1">
        <f t="array" ref="B150">_xlfn.XLOOKUP(INDEX(BASE_TOM!B:B,ROW(BASE_TOM_MIRRORING!A149)+2,0),Registry!S:S,Registry!T:T)</f>
        <v>0</v>
      </c>
      <c r="C150" cm="1">
        <f t="array" ref="C150">INDEX(BASE_TOM!AE:AE,ROW(BASE_TOM_MIRRORING!C149)+1,0)</f>
        <v>0</v>
      </c>
    </row>
    <row r="151" spans="1:3" x14ac:dyDescent="0.2">
      <c r="A151" cm="1">
        <f t="array" ref="A151">_xlfn.XLOOKUP(INDEX(BASE_TOM!B:B,ROW(BASE_TOM_MIRRORING!A150)+1,0),Registry!S:S,Registry!T:T)</f>
        <v>0</v>
      </c>
      <c r="B151" cm="1">
        <f t="array" ref="B151">_xlfn.XLOOKUP(INDEX(BASE_TOM!B:B,ROW(BASE_TOM_MIRRORING!A150)+2,0),Registry!S:S,Registry!T:T)</f>
        <v>0</v>
      </c>
      <c r="C151" cm="1">
        <f t="array" ref="C151">INDEX(BASE_TOM!AE:AE,ROW(BASE_TOM_MIRRORING!C150)+1,0)</f>
        <v>0</v>
      </c>
    </row>
    <row r="152" spans="1:3" x14ac:dyDescent="0.2">
      <c r="A152" cm="1">
        <f t="array" ref="A152">_xlfn.XLOOKUP(INDEX(BASE_TOM!B:B,ROW(BASE_TOM_MIRRORING!A151)+1,0),Registry!S:S,Registry!T:T)</f>
        <v>0</v>
      </c>
      <c r="B152" cm="1">
        <f t="array" ref="B152">_xlfn.XLOOKUP(INDEX(BASE_TOM!B:B,ROW(BASE_TOM_MIRRORING!A151)+2,0),Registry!S:S,Registry!T:T)</f>
        <v>0</v>
      </c>
      <c r="C152" cm="1">
        <f t="array" ref="C152">INDEX(BASE_TOM!AE:AE,ROW(BASE_TOM_MIRRORING!C151)+1,0)</f>
        <v>0</v>
      </c>
    </row>
    <row r="153" spans="1:3" x14ac:dyDescent="0.2">
      <c r="A153" cm="1">
        <f t="array" ref="A153">_xlfn.XLOOKUP(INDEX(BASE_TOM!B:B,ROW(BASE_TOM_MIRRORING!A152)+1,0),Registry!S:S,Registry!T:T)</f>
        <v>0</v>
      </c>
      <c r="B153" cm="1">
        <f t="array" ref="B153">_xlfn.XLOOKUP(INDEX(BASE_TOM!B:B,ROW(BASE_TOM_MIRRORING!A152)+2,0),Registry!S:S,Registry!T:T)</f>
        <v>0</v>
      </c>
      <c r="C153" cm="1">
        <f t="array" ref="C153">INDEX(BASE_TOM!AE:AE,ROW(BASE_TOM_MIRRORING!C152)+1,0)</f>
        <v>0</v>
      </c>
    </row>
    <row r="154" spans="1:3" x14ac:dyDescent="0.2">
      <c r="A154" cm="1">
        <f t="array" ref="A154">_xlfn.XLOOKUP(INDEX(BASE_TOM!B:B,ROW(BASE_TOM_MIRRORING!A153)+1,0),Registry!S:S,Registry!T:T)</f>
        <v>0</v>
      </c>
      <c r="B154" cm="1">
        <f t="array" ref="B154">_xlfn.XLOOKUP(INDEX(BASE_TOM!B:B,ROW(BASE_TOM_MIRRORING!A153)+2,0),Registry!S:S,Registry!T:T)</f>
        <v>0</v>
      </c>
      <c r="C154" cm="1">
        <f t="array" ref="C154">INDEX(BASE_TOM!AE:AE,ROW(BASE_TOM_MIRRORING!C153)+1,0)</f>
        <v>0</v>
      </c>
    </row>
    <row r="155" spans="1:3" x14ac:dyDescent="0.2">
      <c r="A155" cm="1">
        <f t="array" ref="A155">_xlfn.XLOOKUP(INDEX(BASE_TOM!B:B,ROW(BASE_TOM_MIRRORING!A154)+1,0),Registry!S:S,Registry!T:T)</f>
        <v>0</v>
      </c>
      <c r="B155" cm="1">
        <f t="array" ref="B155">_xlfn.XLOOKUP(INDEX(BASE_TOM!B:B,ROW(BASE_TOM_MIRRORING!A154)+2,0),Registry!S:S,Registry!T:T)</f>
        <v>0</v>
      </c>
      <c r="C155" cm="1">
        <f t="array" ref="C155">INDEX(BASE_TOM!AE:AE,ROW(BASE_TOM_MIRRORING!C154)+1,0)</f>
        <v>0</v>
      </c>
    </row>
    <row r="156" spans="1:3" x14ac:dyDescent="0.2">
      <c r="A156" cm="1">
        <f t="array" ref="A156">_xlfn.XLOOKUP(INDEX(BASE_TOM!B:B,ROW(BASE_TOM_MIRRORING!A155)+1,0),Registry!S:S,Registry!T:T)</f>
        <v>0</v>
      </c>
      <c r="B156" cm="1">
        <f t="array" ref="B156">_xlfn.XLOOKUP(INDEX(BASE_TOM!B:B,ROW(BASE_TOM_MIRRORING!A155)+2,0),Registry!S:S,Registry!T:T)</f>
        <v>0</v>
      </c>
      <c r="C156" cm="1">
        <f t="array" ref="C156">INDEX(BASE_TOM!AE:AE,ROW(BASE_TOM_MIRRORING!C155)+1,0)</f>
        <v>0</v>
      </c>
    </row>
    <row r="157" spans="1:3" x14ac:dyDescent="0.2">
      <c r="A157" cm="1">
        <f t="array" ref="A157">_xlfn.XLOOKUP(INDEX(BASE_TOM!B:B,ROW(BASE_TOM_MIRRORING!A156)+1,0),Registry!S:S,Registry!T:T)</f>
        <v>0</v>
      </c>
      <c r="B157" cm="1">
        <f t="array" ref="B157">_xlfn.XLOOKUP(INDEX(BASE_TOM!B:B,ROW(BASE_TOM_MIRRORING!A156)+2,0),Registry!S:S,Registry!T:T)</f>
        <v>0</v>
      </c>
      <c r="C157" cm="1">
        <f t="array" ref="C157">INDEX(BASE_TOM!AE:AE,ROW(BASE_TOM_MIRRORING!C156)+1,0)</f>
        <v>0</v>
      </c>
    </row>
    <row r="158" spans="1:3" x14ac:dyDescent="0.2">
      <c r="A158" cm="1">
        <f t="array" ref="A158">_xlfn.XLOOKUP(INDEX(BASE_TOM!B:B,ROW(BASE_TOM_MIRRORING!A157)+1,0),Registry!S:S,Registry!T:T)</f>
        <v>0</v>
      </c>
      <c r="B158" cm="1">
        <f t="array" ref="B158">_xlfn.XLOOKUP(INDEX(BASE_TOM!B:B,ROW(BASE_TOM_MIRRORING!A157)+2,0),Registry!S:S,Registry!T:T)</f>
        <v>0</v>
      </c>
      <c r="C158" cm="1">
        <f t="array" ref="C158">INDEX(BASE_TOM!AE:AE,ROW(BASE_TOM_MIRRORING!C157)+1,0)</f>
        <v>0</v>
      </c>
    </row>
    <row r="159" spans="1:3" x14ac:dyDescent="0.2">
      <c r="A159" cm="1">
        <f t="array" ref="A159">_xlfn.XLOOKUP(INDEX(BASE_TOM!B:B,ROW(BASE_TOM_MIRRORING!A158)+1,0),Registry!S:S,Registry!T:T)</f>
        <v>0</v>
      </c>
      <c r="B159" cm="1">
        <f t="array" ref="B159">_xlfn.XLOOKUP(INDEX(BASE_TOM!B:B,ROW(BASE_TOM_MIRRORING!A158)+2,0),Registry!S:S,Registry!T:T)</f>
        <v>0</v>
      </c>
      <c r="C159" cm="1">
        <f t="array" ref="C159">INDEX(BASE_TOM!AE:AE,ROW(BASE_TOM_MIRRORING!C158)+1,0)</f>
        <v>0</v>
      </c>
    </row>
    <row r="160" spans="1:3" x14ac:dyDescent="0.2">
      <c r="A160" cm="1">
        <f t="array" ref="A160">_xlfn.XLOOKUP(INDEX(BASE_TOM!B:B,ROW(BASE_TOM_MIRRORING!A159)+1,0),Registry!S:S,Registry!T:T)</f>
        <v>0</v>
      </c>
      <c r="B160" cm="1">
        <f t="array" ref="B160">_xlfn.XLOOKUP(INDEX(BASE_TOM!B:B,ROW(BASE_TOM_MIRRORING!A159)+2,0),Registry!S:S,Registry!T:T)</f>
        <v>0</v>
      </c>
      <c r="C160" cm="1">
        <f t="array" ref="C160">INDEX(BASE_TOM!AE:AE,ROW(BASE_TOM_MIRRORING!C159)+1,0)</f>
        <v>0</v>
      </c>
    </row>
    <row r="161" spans="1:3" x14ac:dyDescent="0.2">
      <c r="A161" cm="1">
        <f t="array" ref="A161">_xlfn.XLOOKUP(INDEX(BASE_TOM!B:B,ROW(BASE_TOM_MIRRORING!A160)+1,0),Registry!S:S,Registry!T:T)</f>
        <v>0</v>
      </c>
      <c r="B161" cm="1">
        <f t="array" ref="B161">_xlfn.XLOOKUP(INDEX(BASE_TOM!B:B,ROW(BASE_TOM_MIRRORING!A160)+2,0),Registry!S:S,Registry!T:T)</f>
        <v>0</v>
      </c>
      <c r="C161" cm="1">
        <f t="array" ref="C161">INDEX(BASE_TOM!AE:AE,ROW(BASE_TOM_MIRRORING!C160)+1,0)</f>
        <v>0</v>
      </c>
    </row>
    <row r="162" spans="1:3" x14ac:dyDescent="0.2">
      <c r="A162" cm="1">
        <f t="array" ref="A162">_xlfn.XLOOKUP(INDEX(BASE_TOM!B:B,ROW(BASE_TOM_MIRRORING!A161)+1,0),Registry!S:S,Registry!T:T)</f>
        <v>0</v>
      </c>
      <c r="B162" cm="1">
        <f t="array" ref="B162">_xlfn.XLOOKUP(INDEX(BASE_TOM!B:B,ROW(BASE_TOM_MIRRORING!A161)+2,0),Registry!S:S,Registry!T:T)</f>
        <v>0</v>
      </c>
      <c r="C162" cm="1">
        <f t="array" ref="C162">INDEX(BASE_TOM!AE:AE,ROW(BASE_TOM_MIRRORING!C161)+1,0)</f>
        <v>0</v>
      </c>
    </row>
    <row r="163" spans="1:3" x14ac:dyDescent="0.2">
      <c r="A163" cm="1">
        <f t="array" ref="A163">_xlfn.XLOOKUP(INDEX(BASE_TOM!B:B,ROW(BASE_TOM_MIRRORING!A162)+1,0),Registry!S:S,Registry!T:T)</f>
        <v>0</v>
      </c>
      <c r="B163" cm="1">
        <f t="array" ref="B163">_xlfn.XLOOKUP(INDEX(BASE_TOM!B:B,ROW(BASE_TOM_MIRRORING!A162)+2,0),Registry!S:S,Registry!T:T)</f>
        <v>0</v>
      </c>
      <c r="C163" cm="1">
        <f t="array" ref="C163">INDEX(BASE_TOM!AE:AE,ROW(BASE_TOM_MIRRORING!C162)+1,0)</f>
        <v>0</v>
      </c>
    </row>
    <row r="164" spans="1:3" x14ac:dyDescent="0.2">
      <c r="A164" cm="1">
        <f t="array" ref="A164">_xlfn.XLOOKUP(INDEX(BASE_TOM!B:B,ROW(BASE_TOM_MIRRORING!A163)+1,0),Registry!S:S,Registry!T:T)</f>
        <v>0</v>
      </c>
      <c r="B164" cm="1">
        <f t="array" ref="B164">_xlfn.XLOOKUP(INDEX(BASE_TOM!B:B,ROW(BASE_TOM_MIRRORING!A163)+2,0),Registry!S:S,Registry!T:T)</f>
        <v>0</v>
      </c>
      <c r="C164" cm="1">
        <f t="array" ref="C164">INDEX(BASE_TOM!AE:AE,ROW(BASE_TOM_MIRRORING!C163)+1,0)</f>
        <v>0</v>
      </c>
    </row>
    <row r="165" spans="1:3" x14ac:dyDescent="0.2">
      <c r="A165" cm="1">
        <f t="array" ref="A165">_xlfn.XLOOKUP(INDEX(BASE_TOM!B:B,ROW(BASE_TOM_MIRRORING!A164)+1,0),Registry!S:S,Registry!T:T)</f>
        <v>0</v>
      </c>
      <c r="B165" cm="1">
        <f t="array" ref="B165">_xlfn.XLOOKUP(INDEX(BASE_TOM!B:B,ROW(BASE_TOM_MIRRORING!A164)+2,0),Registry!S:S,Registry!T:T)</f>
        <v>0</v>
      </c>
      <c r="C165" cm="1">
        <f t="array" ref="C165">INDEX(BASE_TOM!AE:AE,ROW(BASE_TOM_MIRRORING!C164)+1,0)</f>
        <v>0</v>
      </c>
    </row>
    <row r="166" spans="1:3" x14ac:dyDescent="0.2">
      <c r="A166" cm="1">
        <f t="array" ref="A166">_xlfn.XLOOKUP(INDEX(BASE_TOM!B:B,ROW(BASE_TOM_MIRRORING!A165)+1,0),Registry!S:S,Registry!T:T)</f>
        <v>0</v>
      </c>
      <c r="B166" cm="1">
        <f t="array" ref="B166">_xlfn.XLOOKUP(INDEX(BASE_TOM!B:B,ROW(BASE_TOM_MIRRORING!A165)+2,0),Registry!S:S,Registry!T:T)</f>
        <v>0</v>
      </c>
      <c r="C166" cm="1">
        <f t="array" ref="C166">INDEX(BASE_TOM!AE:AE,ROW(BASE_TOM_MIRRORING!C165)+1,0)</f>
        <v>0</v>
      </c>
    </row>
    <row r="167" spans="1:3" x14ac:dyDescent="0.2">
      <c r="A167" cm="1">
        <f t="array" ref="A167">_xlfn.XLOOKUP(INDEX(BASE_TOM!B:B,ROW(BASE_TOM_MIRRORING!A166)+1,0),Registry!S:S,Registry!T:T)</f>
        <v>0</v>
      </c>
      <c r="B167" cm="1">
        <f t="array" ref="B167">_xlfn.XLOOKUP(INDEX(BASE_TOM!B:B,ROW(BASE_TOM_MIRRORING!A166)+2,0),Registry!S:S,Registry!T:T)</f>
        <v>0</v>
      </c>
      <c r="C167" cm="1">
        <f t="array" ref="C167">INDEX(BASE_TOM!AE:AE,ROW(BASE_TOM_MIRRORING!C166)+1,0)</f>
        <v>0</v>
      </c>
    </row>
    <row r="168" spans="1:3" x14ac:dyDescent="0.2">
      <c r="A168" cm="1">
        <f t="array" ref="A168">_xlfn.XLOOKUP(INDEX(BASE_TOM!B:B,ROW(BASE_TOM_MIRRORING!A167)+1,0),Registry!S:S,Registry!T:T)</f>
        <v>0</v>
      </c>
      <c r="B168" cm="1">
        <f t="array" ref="B168">_xlfn.XLOOKUP(INDEX(BASE_TOM!B:B,ROW(BASE_TOM_MIRRORING!A167)+2,0),Registry!S:S,Registry!T:T)</f>
        <v>0</v>
      </c>
      <c r="C168" cm="1">
        <f t="array" ref="C168">INDEX(BASE_TOM!AE:AE,ROW(BASE_TOM_MIRRORING!C167)+1,0)</f>
        <v>0</v>
      </c>
    </row>
    <row r="169" spans="1:3" x14ac:dyDescent="0.2">
      <c r="A169" cm="1">
        <f t="array" ref="A169">_xlfn.XLOOKUP(INDEX(BASE_TOM!B:B,ROW(BASE_TOM_MIRRORING!A168)+1,0),Registry!S:S,Registry!T:T)</f>
        <v>0</v>
      </c>
      <c r="B169" cm="1">
        <f t="array" ref="B169">_xlfn.XLOOKUP(INDEX(BASE_TOM!B:B,ROW(BASE_TOM_MIRRORING!A168)+2,0),Registry!S:S,Registry!T:T)</f>
        <v>0</v>
      </c>
      <c r="C169" cm="1">
        <f t="array" ref="C169">INDEX(BASE_TOM!AE:AE,ROW(BASE_TOM_MIRRORING!C168)+1,0)</f>
        <v>0</v>
      </c>
    </row>
    <row r="170" spans="1:3" x14ac:dyDescent="0.2">
      <c r="A170" cm="1">
        <f t="array" ref="A170">_xlfn.XLOOKUP(INDEX(BASE_TOM!B:B,ROW(BASE_TOM_MIRRORING!A169)+1,0),Registry!S:S,Registry!T:T)</f>
        <v>0</v>
      </c>
      <c r="B170" cm="1">
        <f t="array" ref="B170">_xlfn.XLOOKUP(INDEX(BASE_TOM!B:B,ROW(BASE_TOM_MIRRORING!A169)+2,0),Registry!S:S,Registry!T:T)</f>
        <v>0</v>
      </c>
      <c r="C170" cm="1">
        <f t="array" ref="C170">INDEX(BASE_TOM!AE:AE,ROW(BASE_TOM_MIRRORING!C169)+1,0)</f>
        <v>0</v>
      </c>
    </row>
    <row r="171" spans="1:3" x14ac:dyDescent="0.2">
      <c r="A171" cm="1">
        <f t="array" ref="A171">_xlfn.XLOOKUP(INDEX(BASE_TOM!B:B,ROW(BASE_TOM_MIRRORING!A170)+1,0),Registry!S:S,Registry!T:T)</f>
        <v>0</v>
      </c>
      <c r="B171" cm="1">
        <f t="array" ref="B171">_xlfn.XLOOKUP(INDEX(BASE_TOM!B:B,ROW(BASE_TOM_MIRRORING!A170)+2,0),Registry!S:S,Registry!T:T)</f>
        <v>0</v>
      </c>
      <c r="C171" cm="1">
        <f t="array" ref="C171">INDEX(BASE_TOM!AE:AE,ROW(BASE_TOM_MIRRORING!C170)+1,0)</f>
        <v>0</v>
      </c>
    </row>
    <row r="172" spans="1:3" x14ac:dyDescent="0.2">
      <c r="A172" cm="1">
        <f t="array" ref="A172">_xlfn.XLOOKUP(INDEX(BASE_TOM!B:B,ROW(BASE_TOM_MIRRORING!A171)+1,0),Registry!S:S,Registry!T:T)</f>
        <v>0</v>
      </c>
      <c r="B172" cm="1">
        <f t="array" ref="B172">_xlfn.XLOOKUP(INDEX(BASE_TOM!B:B,ROW(BASE_TOM_MIRRORING!A171)+2,0),Registry!S:S,Registry!T:T)</f>
        <v>0</v>
      </c>
      <c r="C172" cm="1">
        <f t="array" ref="C172">INDEX(BASE_TOM!AE:AE,ROW(BASE_TOM_MIRRORING!C171)+1,0)</f>
        <v>0</v>
      </c>
    </row>
    <row r="173" spans="1:3" x14ac:dyDescent="0.2">
      <c r="A173" cm="1">
        <f t="array" ref="A173">_xlfn.XLOOKUP(INDEX(BASE_TOM!B:B,ROW(BASE_TOM_MIRRORING!A172)+1,0),Registry!S:S,Registry!T:T)</f>
        <v>0</v>
      </c>
      <c r="B173" cm="1">
        <f t="array" ref="B173">_xlfn.XLOOKUP(INDEX(BASE_TOM!B:B,ROW(BASE_TOM_MIRRORING!A172)+2,0),Registry!S:S,Registry!T:T)</f>
        <v>0</v>
      </c>
      <c r="C173" cm="1">
        <f t="array" ref="C173">INDEX(BASE_TOM!AE:AE,ROW(BASE_TOM_MIRRORING!C172)+1,0)</f>
        <v>0</v>
      </c>
    </row>
    <row r="174" spans="1:3" x14ac:dyDescent="0.2">
      <c r="A174" cm="1">
        <f t="array" ref="A174">_xlfn.XLOOKUP(INDEX(BASE_TOM!B:B,ROW(BASE_TOM_MIRRORING!A173)+1,0),Registry!S:S,Registry!T:T)</f>
        <v>0</v>
      </c>
      <c r="B174" cm="1">
        <f t="array" ref="B174">_xlfn.XLOOKUP(INDEX(BASE_TOM!B:B,ROW(BASE_TOM_MIRRORING!A173)+2,0),Registry!S:S,Registry!T:T)</f>
        <v>0</v>
      </c>
      <c r="C174" cm="1">
        <f t="array" ref="C174">INDEX(BASE_TOM!AE:AE,ROW(BASE_TOM_MIRRORING!C173)+1,0)</f>
        <v>0</v>
      </c>
    </row>
    <row r="175" spans="1:3" x14ac:dyDescent="0.2">
      <c r="A175" cm="1">
        <f t="array" ref="A175">_xlfn.XLOOKUP(INDEX(BASE_TOM!B:B,ROW(BASE_TOM_MIRRORING!A174)+1,0),Registry!S:S,Registry!T:T)</f>
        <v>0</v>
      </c>
      <c r="B175" cm="1">
        <f t="array" ref="B175">_xlfn.XLOOKUP(INDEX(BASE_TOM!B:B,ROW(BASE_TOM_MIRRORING!A174)+2,0),Registry!S:S,Registry!T:T)</f>
        <v>0</v>
      </c>
      <c r="C175" cm="1">
        <f t="array" ref="C175">INDEX(BASE_TOM!AE:AE,ROW(BASE_TOM_MIRRORING!C174)+1,0)</f>
        <v>0</v>
      </c>
    </row>
    <row r="176" spans="1:3" x14ac:dyDescent="0.2">
      <c r="A176" cm="1">
        <f t="array" ref="A176">_xlfn.XLOOKUP(INDEX(BASE_TOM!B:B,ROW(BASE_TOM_MIRRORING!A175)+1,0),Registry!S:S,Registry!T:T)</f>
        <v>0</v>
      </c>
      <c r="B176" cm="1">
        <f t="array" ref="B176">_xlfn.XLOOKUP(INDEX(BASE_TOM!B:B,ROW(BASE_TOM_MIRRORING!A175)+2,0),Registry!S:S,Registry!T:T)</f>
        <v>0</v>
      </c>
      <c r="C176" cm="1">
        <f t="array" ref="C176">INDEX(BASE_TOM!AE:AE,ROW(BASE_TOM_MIRRORING!C175)+1,0)</f>
        <v>0</v>
      </c>
    </row>
    <row r="177" spans="1:3" x14ac:dyDescent="0.2">
      <c r="A177" cm="1">
        <f t="array" ref="A177">_xlfn.XLOOKUP(INDEX(BASE_TOM!B:B,ROW(BASE_TOM_MIRRORING!A176)+1,0),Registry!S:S,Registry!T:T)</f>
        <v>0</v>
      </c>
      <c r="B177" cm="1">
        <f t="array" ref="B177">_xlfn.XLOOKUP(INDEX(BASE_TOM!B:B,ROW(BASE_TOM_MIRRORING!A176)+2,0),Registry!S:S,Registry!T:T)</f>
        <v>0</v>
      </c>
      <c r="C177" cm="1">
        <f t="array" ref="C177">INDEX(BASE_TOM!AE:AE,ROW(BASE_TOM_MIRRORING!C176)+1,0)</f>
        <v>0</v>
      </c>
    </row>
    <row r="178" spans="1:3" x14ac:dyDescent="0.2">
      <c r="A178" cm="1">
        <f t="array" ref="A178">_xlfn.XLOOKUP(INDEX(BASE_TOM!B:B,ROW(BASE_TOM_MIRRORING!A177)+1,0),Registry!S:S,Registry!T:T)</f>
        <v>0</v>
      </c>
      <c r="B178" cm="1">
        <f t="array" ref="B178">_xlfn.XLOOKUP(INDEX(BASE_TOM!B:B,ROW(BASE_TOM_MIRRORING!A177)+2,0),Registry!S:S,Registry!T:T)</f>
        <v>0</v>
      </c>
      <c r="C178" cm="1">
        <f t="array" ref="C178">INDEX(BASE_TOM!AE:AE,ROW(BASE_TOM_MIRRORING!C177)+1,0)</f>
        <v>0</v>
      </c>
    </row>
    <row r="179" spans="1:3" x14ac:dyDescent="0.2">
      <c r="A179" cm="1">
        <f t="array" ref="A179">_xlfn.XLOOKUP(INDEX(BASE_TOM!B:B,ROW(BASE_TOM_MIRRORING!A178)+1,0),Registry!S:S,Registry!T:T)</f>
        <v>0</v>
      </c>
      <c r="B179" cm="1">
        <f t="array" ref="B179">_xlfn.XLOOKUP(INDEX(BASE_TOM!B:B,ROW(BASE_TOM_MIRRORING!A178)+2,0),Registry!S:S,Registry!T:T)</f>
        <v>0</v>
      </c>
      <c r="C179" cm="1">
        <f t="array" ref="C179">INDEX(BASE_TOM!AE:AE,ROW(BASE_TOM_MIRRORING!C178)+1,0)</f>
        <v>0</v>
      </c>
    </row>
    <row r="180" spans="1:3" x14ac:dyDescent="0.2">
      <c r="A180" cm="1">
        <f t="array" ref="A180">_xlfn.XLOOKUP(INDEX(BASE_TOM!B:B,ROW(BASE_TOM_MIRRORING!A179)+1,0),Registry!S:S,Registry!T:T)</f>
        <v>0</v>
      </c>
      <c r="B180" cm="1">
        <f t="array" ref="B180">_xlfn.XLOOKUP(INDEX(BASE_TOM!B:B,ROW(BASE_TOM_MIRRORING!A179)+2,0),Registry!S:S,Registry!T:T)</f>
        <v>0</v>
      </c>
      <c r="C180" cm="1">
        <f t="array" ref="C180">INDEX(BASE_TOM!AE:AE,ROW(BASE_TOM_MIRRORING!C179)+1,0)</f>
        <v>0</v>
      </c>
    </row>
    <row r="181" spans="1:3" x14ac:dyDescent="0.2">
      <c r="A181" cm="1">
        <f t="array" ref="A181">_xlfn.XLOOKUP(INDEX(BASE_TOM!B:B,ROW(BASE_TOM_MIRRORING!A180)+1,0),Registry!S:S,Registry!T:T)</f>
        <v>0</v>
      </c>
      <c r="B181" cm="1">
        <f t="array" ref="B181">_xlfn.XLOOKUP(INDEX(BASE_TOM!B:B,ROW(BASE_TOM_MIRRORING!A180)+2,0),Registry!S:S,Registry!T:T)</f>
        <v>0</v>
      </c>
      <c r="C181" cm="1">
        <f t="array" ref="C181">INDEX(BASE_TOM!AE:AE,ROW(BASE_TOM_MIRRORING!C180)+1,0)</f>
        <v>0</v>
      </c>
    </row>
    <row r="182" spans="1:3" x14ac:dyDescent="0.2">
      <c r="A182" cm="1">
        <f t="array" ref="A182">_xlfn.XLOOKUP(INDEX(BASE_TOM!B:B,ROW(BASE_TOM_MIRRORING!A181)+1,0),Registry!S:S,Registry!T:T)</f>
        <v>0</v>
      </c>
      <c r="B182" cm="1">
        <f t="array" ref="B182">_xlfn.XLOOKUP(INDEX(BASE_TOM!B:B,ROW(BASE_TOM_MIRRORING!A181)+2,0),Registry!S:S,Registry!T:T)</f>
        <v>0</v>
      </c>
      <c r="C182" cm="1">
        <f t="array" ref="C182">INDEX(BASE_TOM!AE:AE,ROW(BASE_TOM_MIRRORING!C181)+1,0)</f>
        <v>0</v>
      </c>
    </row>
    <row r="183" spans="1:3" x14ac:dyDescent="0.2">
      <c r="A183" cm="1">
        <f t="array" ref="A183">_xlfn.XLOOKUP(INDEX(BASE_TOM!B:B,ROW(BASE_TOM_MIRRORING!A182)+1,0),Registry!S:S,Registry!T:T)</f>
        <v>0</v>
      </c>
      <c r="B183" cm="1">
        <f t="array" ref="B183">_xlfn.XLOOKUP(INDEX(BASE_TOM!B:B,ROW(BASE_TOM_MIRRORING!A182)+2,0),Registry!S:S,Registry!T:T)</f>
        <v>0</v>
      </c>
      <c r="C183" cm="1">
        <f t="array" ref="C183">INDEX(BASE_TOM!AE:AE,ROW(BASE_TOM_MIRRORING!C182)+1,0)</f>
        <v>0</v>
      </c>
    </row>
    <row r="184" spans="1:3" x14ac:dyDescent="0.2">
      <c r="A184" cm="1">
        <f t="array" ref="A184">_xlfn.XLOOKUP(INDEX(BASE_TOM!B:B,ROW(BASE_TOM_MIRRORING!A183)+1,0),Registry!S:S,Registry!T:T)</f>
        <v>0</v>
      </c>
      <c r="B184" cm="1">
        <f t="array" ref="B184">_xlfn.XLOOKUP(INDEX(BASE_TOM!B:B,ROW(BASE_TOM_MIRRORING!A183)+2,0),Registry!S:S,Registry!T:T)</f>
        <v>0</v>
      </c>
      <c r="C184" cm="1">
        <f t="array" ref="C184">INDEX(BASE_TOM!AE:AE,ROW(BASE_TOM_MIRRORING!C183)+1,0)</f>
        <v>0</v>
      </c>
    </row>
    <row r="185" spans="1:3" x14ac:dyDescent="0.2">
      <c r="A185" cm="1">
        <f t="array" ref="A185">_xlfn.XLOOKUP(INDEX(BASE_TOM!B:B,ROW(BASE_TOM_MIRRORING!A184)+1,0),Registry!S:S,Registry!T:T)</f>
        <v>0</v>
      </c>
      <c r="B185" cm="1">
        <f t="array" ref="B185">_xlfn.XLOOKUP(INDEX(BASE_TOM!B:B,ROW(BASE_TOM_MIRRORING!A184)+2,0),Registry!S:S,Registry!T:T)</f>
        <v>0</v>
      </c>
      <c r="C185" cm="1">
        <f t="array" ref="C185">INDEX(BASE_TOM!AE:AE,ROW(BASE_TOM_MIRRORING!C184)+1,0)</f>
        <v>0</v>
      </c>
    </row>
    <row r="186" spans="1:3" x14ac:dyDescent="0.2">
      <c r="A186" cm="1">
        <f t="array" ref="A186">_xlfn.XLOOKUP(INDEX(BASE_TOM!B:B,ROW(BASE_TOM_MIRRORING!A185)+1,0),Registry!S:S,Registry!T:T)</f>
        <v>0</v>
      </c>
      <c r="B186" cm="1">
        <f t="array" ref="B186">_xlfn.XLOOKUP(INDEX(BASE_TOM!B:B,ROW(BASE_TOM_MIRRORING!A185)+2,0),Registry!S:S,Registry!T:T)</f>
        <v>0</v>
      </c>
      <c r="C186" cm="1">
        <f t="array" ref="C186">INDEX(BASE_TOM!AE:AE,ROW(BASE_TOM_MIRRORING!C185)+1,0)</f>
        <v>0</v>
      </c>
    </row>
    <row r="187" spans="1:3" x14ac:dyDescent="0.2">
      <c r="A187" cm="1">
        <f t="array" ref="A187">_xlfn.XLOOKUP(INDEX(BASE_TOM!B:B,ROW(BASE_TOM_MIRRORING!A186)+1,0),Registry!S:S,Registry!T:T)</f>
        <v>0</v>
      </c>
      <c r="B187" cm="1">
        <f t="array" ref="B187">_xlfn.XLOOKUP(INDEX(BASE_TOM!B:B,ROW(BASE_TOM_MIRRORING!A186)+2,0),Registry!S:S,Registry!T:T)</f>
        <v>0</v>
      </c>
      <c r="C187" cm="1">
        <f t="array" ref="C187">INDEX(BASE_TOM!AE:AE,ROW(BASE_TOM_MIRRORING!C186)+1,0)</f>
        <v>0</v>
      </c>
    </row>
    <row r="188" spans="1:3" x14ac:dyDescent="0.2">
      <c r="A188" cm="1">
        <f t="array" ref="A188">_xlfn.XLOOKUP(INDEX(BASE_TOM!B:B,ROW(BASE_TOM_MIRRORING!A187)+1,0),Registry!S:S,Registry!T:T)</f>
        <v>0</v>
      </c>
      <c r="B188" cm="1">
        <f t="array" ref="B188">_xlfn.XLOOKUP(INDEX(BASE_TOM!B:B,ROW(BASE_TOM_MIRRORING!A187)+2,0),Registry!S:S,Registry!T:T)</f>
        <v>0</v>
      </c>
      <c r="C188" cm="1">
        <f t="array" ref="C188">INDEX(BASE_TOM!AE:AE,ROW(BASE_TOM_MIRRORING!C187)+1,0)</f>
        <v>0</v>
      </c>
    </row>
    <row r="189" spans="1:3" x14ac:dyDescent="0.2">
      <c r="A189" cm="1">
        <f t="array" ref="A189">_xlfn.XLOOKUP(INDEX(BASE_TOM!B:B,ROW(BASE_TOM_MIRRORING!A188)+1,0),Registry!S:S,Registry!T:T)</f>
        <v>0</v>
      </c>
      <c r="B189" cm="1">
        <f t="array" ref="B189">_xlfn.XLOOKUP(INDEX(BASE_TOM!B:B,ROW(BASE_TOM_MIRRORING!A188)+2,0),Registry!S:S,Registry!T:T)</f>
        <v>0</v>
      </c>
      <c r="C189" cm="1">
        <f t="array" ref="C189">INDEX(BASE_TOM!AE:AE,ROW(BASE_TOM_MIRRORING!C188)+1,0)</f>
        <v>0</v>
      </c>
    </row>
    <row r="190" spans="1:3" x14ac:dyDescent="0.2">
      <c r="A190" cm="1">
        <f t="array" ref="A190">_xlfn.XLOOKUP(INDEX(BASE_TOM!B:B,ROW(BASE_TOM_MIRRORING!A189)+1,0),Registry!S:S,Registry!T:T)</f>
        <v>0</v>
      </c>
      <c r="B190" cm="1">
        <f t="array" ref="B190">_xlfn.XLOOKUP(INDEX(BASE_TOM!B:B,ROW(BASE_TOM_MIRRORING!A189)+2,0),Registry!S:S,Registry!T:T)</f>
        <v>0</v>
      </c>
      <c r="C190" cm="1">
        <f t="array" ref="C190">INDEX(BASE_TOM!AE:AE,ROW(BASE_TOM_MIRRORING!C189)+1,0)</f>
        <v>0</v>
      </c>
    </row>
    <row r="191" spans="1:3" x14ac:dyDescent="0.2">
      <c r="A191" cm="1">
        <f t="array" ref="A191">_xlfn.XLOOKUP(INDEX(BASE_TOM!B:B,ROW(BASE_TOM_MIRRORING!A190)+1,0),Registry!S:S,Registry!T:T)</f>
        <v>0</v>
      </c>
      <c r="B191" cm="1">
        <f t="array" ref="B191">_xlfn.XLOOKUP(INDEX(BASE_TOM!B:B,ROW(BASE_TOM_MIRRORING!A190)+2,0),Registry!S:S,Registry!T:T)</f>
        <v>0</v>
      </c>
      <c r="C191" cm="1">
        <f t="array" ref="C191">INDEX(BASE_TOM!AE:AE,ROW(BASE_TOM_MIRRORING!C190)+1,0)</f>
        <v>0</v>
      </c>
    </row>
    <row r="192" spans="1:3" x14ac:dyDescent="0.2">
      <c r="A192" cm="1">
        <f t="array" ref="A192">_xlfn.XLOOKUP(INDEX(BASE_TOM!B:B,ROW(BASE_TOM_MIRRORING!A191)+1,0),Registry!S:S,Registry!T:T)</f>
        <v>0</v>
      </c>
      <c r="B192" cm="1">
        <f t="array" ref="B192">_xlfn.XLOOKUP(INDEX(BASE_TOM!B:B,ROW(BASE_TOM_MIRRORING!A191)+2,0),Registry!S:S,Registry!T:T)</f>
        <v>0</v>
      </c>
      <c r="C192" cm="1">
        <f t="array" ref="C192">INDEX(BASE_TOM!AE:AE,ROW(BASE_TOM_MIRRORING!C191)+1,0)</f>
        <v>0</v>
      </c>
    </row>
    <row r="193" spans="1:3" x14ac:dyDescent="0.2">
      <c r="A193" cm="1">
        <f t="array" ref="A193">_xlfn.XLOOKUP(INDEX(BASE_TOM!B:B,ROW(BASE_TOM_MIRRORING!A192)+1,0),Registry!S:S,Registry!T:T)</f>
        <v>0</v>
      </c>
      <c r="B193" cm="1">
        <f t="array" ref="B193">_xlfn.XLOOKUP(INDEX(BASE_TOM!B:B,ROW(BASE_TOM_MIRRORING!A192)+2,0),Registry!S:S,Registry!T:T)</f>
        <v>0</v>
      </c>
      <c r="C193" cm="1">
        <f t="array" ref="C193">INDEX(BASE_TOM!AE:AE,ROW(BASE_TOM_MIRRORING!C192)+1,0)</f>
        <v>0</v>
      </c>
    </row>
    <row r="194" spans="1:3" x14ac:dyDescent="0.2">
      <c r="A194" cm="1">
        <f t="array" ref="A194">_xlfn.XLOOKUP(INDEX(BASE_TOM!B:B,ROW(BASE_TOM_MIRRORING!A193)+1,0),Registry!S:S,Registry!T:T)</f>
        <v>0</v>
      </c>
      <c r="B194" cm="1">
        <f t="array" ref="B194">_xlfn.XLOOKUP(INDEX(BASE_TOM!B:B,ROW(BASE_TOM_MIRRORING!A193)+2,0),Registry!S:S,Registry!T:T)</f>
        <v>0</v>
      </c>
      <c r="C194" cm="1">
        <f t="array" ref="C194">INDEX(BASE_TOM!AE:AE,ROW(BASE_TOM_MIRRORING!C193)+1,0)</f>
        <v>0</v>
      </c>
    </row>
    <row r="195" spans="1:3" x14ac:dyDescent="0.2">
      <c r="A195" cm="1">
        <f t="array" ref="A195">_xlfn.XLOOKUP(INDEX(BASE_TOM!B:B,ROW(BASE_TOM_MIRRORING!A194)+1,0),Registry!S:S,Registry!T:T)</f>
        <v>0</v>
      </c>
      <c r="B195" cm="1">
        <f t="array" ref="B195">_xlfn.XLOOKUP(INDEX(BASE_TOM!B:B,ROW(BASE_TOM_MIRRORING!A194)+2,0),Registry!S:S,Registry!T:T)</f>
        <v>0</v>
      </c>
      <c r="C195" cm="1">
        <f t="array" ref="C195">INDEX(BASE_TOM!AE:AE,ROW(BASE_TOM_MIRRORING!C194)+1,0)</f>
        <v>0</v>
      </c>
    </row>
    <row r="196" spans="1:3" x14ac:dyDescent="0.2">
      <c r="A196" cm="1">
        <f t="array" ref="A196">_xlfn.XLOOKUP(INDEX(BASE_TOM!B:B,ROW(BASE_TOM_MIRRORING!A195)+1,0),Registry!S:S,Registry!T:T)</f>
        <v>0</v>
      </c>
      <c r="B196" cm="1">
        <f t="array" ref="B196">_xlfn.XLOOKUP(INDEX(BASE_TOM!B:B,ROW(BASE_TOM_MIRRORING!A195)+2,0),Registry!S:S,Registry!T:T)</f>
        <v>0</v>
      </c>
      <c r="C196" cm="1">
        <f t="array" ref="C196">INDEX(BASE_TOM!AE:AE,ROW(BASE_TOM_MIRRORING!C195)+1,0)</f>
        <v>0</v>
      </c>
    </row>
    <row r="197" spans="1:3" x14ac:dyDescent="0.2">
      <c r="A197" cm="1">
        <f t="array" ref="A197">_xlfn.XLOOKUP(INDEX(BASE_TOM!B:B,ROW(BASE_TOM_MIRRORING!A196)+1,0),Registry!S:S,Registry!T:T)</f>
        <v>0</v>
      </c>
      <c r="B197" cm="1">
        <f t="array" ref="B197">_xlfn.XLOOKUP(INDEX(BASE_TOM!B:B,ROW(BASE_TOM_MIRRORING!A196)+2,0),Registry!S:S,Registry!T:T)</f>
        <v>0</v>
      </c>
      <c r="C197" cm="1">
        <f t="array" ref="C197">INDEX(BASE_TOM!AE:AE,ROW(BASE_TOM_MIRRORING!C196)+1,0)</f>
        <v>0</v>
      </c>
    </row>
    <row r="198" spans="1:3" x14ac:dyDescent="0.2">
      <c r="A198" cm="1">
        <f t="array" ref="A198">_xlfn.XLOOKUP(INDEX(BASE_TOM!B:B,ROW(BASE_TOM_MIRRORING!A197)+1,0),Registry!S:S,Registry!T:T)</f>
        <v>0</v>
      </c>
      <c r="B198" cm="1">
        <f t="array" ref="B198">_xlfn.XLOOKUP(INDEX(BASE_TOM!B:B,ROW(BASE_TOM_MIRRORING!A197)+2,0),Registry!S:S,Registry!T:T)</f>
        <v>0</v>
      </c>
      <c r="C198" cm="1">
        <f t="array" ref="C198">INDEX(BASE_TOM!AE:AE,ROW(BASE_TOM_MIRRORING!C197)+1,0)</f>
        <v>0</v>
      </c>
    </row>
    <row r="199" spans="1:3" x14ac:dyDescent="0.2">
      <c r="A199" cm="1">
        <f t="array" ref="A199">_xlfn.XLOOKUP(INDEX(BASE_TOM!B:B,ROW(BASE_TOM_MIRRORING!A198)+1,0),Registry!S:S,Registry!T:T)</f>
        <v>0</v>
      </c>
      <c r="B199" cm="1">
        <f t="array" ref="B199">_xlfn.XLOOKUP(INDEX(BASE_TOM!B:B,ROW(BASE_TOM_MIRRORING!A198)+2,0),Registry!S:S,Registry!T:T)</f>
        <v>0</v>
      </c>
      <c r="C199" cm="1">
        <f t="array" ref="C199">INDEX(BASE_TOM!AE:AE,ROW(BASE_TOM_MIRRORING!C198)+1,0)</f>
        <v>0</v>
      </c>
    </row>
    <row r="200" spans="1:3" x14ac:dyDescent="0.2">
      <c r="A200" cm="1">
        <f t="array" ref="A200">_xlfn.XLOOKUP(INDEX(BASE_TOM!B:B,ROW(BASE_TOM_MIRRORING!A199)+1,0),Registry!S:S,Registry!T:T)</f>
        <v>0</v>
      </c>
      <c r="B200" cm="1">
        <f t="array" ref="B200">_xlfn.XLOOKUP(INDEX(BASE_TOM!B:B,ROW(BASE_TOM_MIRRORING!A199)+2,0),Registry!S:S,Registry!T:T)</f>
        <v>0</v>
      </c>
      <c r="C200" cm="1">
        <f t="array" ref="C200">INDEX(BASE_TOM!AE:AE,ROW(BASE_TOM_MIRRORING!C199)+1,0)</f>
        <v>0</v>
      </c>
    </row>
    <row r="201" spans="1:3" x14ac:dyDescent="0.2">
      <c r="A201" cm="1">
        <f t="array" ref="A201">_xlfn.XLOOKUP(INDEX(BASE_TOM!B:B,ROW(BASE_TOM_MIRRORING!A200)+1,0),Registry!S:S,Registry!T:T)</f>
        <v>0</v>
      </c>
      <c r="B201" cm="1">
        <f t="array" ref="B201">_xlfn.XLOOKUP(INDEX(BASE_TOM!B:B,ROW(BASE_TOM_MIRRORING!A200)+2,0),Registry!S:S,Registry!T:T)</f>
        <v>0</v>
      </c>
      <c r="C201" cm="1">
        <f t="array" ref="C201">INDEX(BASE_TOM!AE:AE,ROW(BASE_TOM_MIRRORING!C200)+1,0)</f>
        <v>0</v>
      </c>
    </row>
    <row r="202" spans="1:3" x14ac:dyDescent="0.2">
      <c r="A202" cm="1">
        <f t="array" ref="A202">_xlfn.XLOOKUP(INDEX(BASE_TOM!B:B,ROW(BASE_TOM_MIRRORING!A201)+1,0),Registry!S:S,Registry!T:T)</f>
        <v>0</v>
      </c>
      <c r="B202" cm="1">
        <f t="array" ref="B202">_xlfn.XLOOKUP(INDEX(BASE_TOM!B:B,ROW(BASE_TOM_MIRRORING!A201)+2,0),Registry!S:S,Registry!T:T)</f>
        <v>0</v>
      </c>
      <c r="C202" cm="1">
        <f t="array" ref="C202">INDEX(BASE_TOM!AE:AE,ROW(BASE_TOM_MIRRORING!C201)+1,0)</f>
        <v>0</v>
      </c>
    </row>
    <row r="203" spans="1:3" x14ac:dyDescent="0.2">
      <c r="A203" cm="1">
        <f t="array" ref="A203">_xlfn.XLOOKUP(INDEX(BASE_TOM!B:B,ROW(BASE_TOM_MIRRORING!A202)+1,0),Registry!S:S,Registry!T:T)</f>
        <v>0</v>
      </c>
      <c r="B203" cm="1">
        <f t="array" ref="B203">_xlfn.XLOOKUP(INDEX(BASE_TOM!B:B,ROW(BASE_TOM_MIRRORING!A202)+2,0),Registry!S:S,Registry!T:T)</f>
        <v>0</v>
      </c>
      <c r="C203" cm="1">
        <f t="array" ref="C203">INDEX(BASE_TOM!AE:AE,ROW(BASE_TOM_MIRRORING!C202)+1,0)</f>
        <v>0</v>
      </c>
    </row>
    <row r="204" spans="1:3" x14ac:dyDescent="0.2">
      <c r="A204" cm="1">
        <f t="array" ref="A204">_xlfn.XLOOKUP(INDEX(BASE_TOM!B:B,ROW(BASE_TOM_MIRRORING!A203)+1,0),Registry!S:S,Registry!T:T)</f>
        <v>0</v>
      </c>
      <c r="B204" cm="1">
        <f t="array" ref="B204">_xlfn.XLOOKUP(INDEX(BASE_TOM!B:B,ROW(BASE_TOM_MIRRORING!A203)+2,0),Registry!S:S,Registry!T:T)</f>
        <v>0</v>
      </c>
      <c r="C204" cm="1">
        <f t="array" ref="C204">INDEX(BASE_TOM!AE:AE,ROW(BASE_TOM_MIRRORING!C203)+1,0)</f>
        <v>0</v>
      </c>
    </row>
    <row r="205" spans="1:3" x14ac:dyDescent="0.2">
      <c r="A205" cm="1">
        <f t="array" ref="A205">_xlfn.XLOOKUP(INDEX(BASE_TOM!B:B,ROW(BASE_TOM_MIRRORING!A204)+1,0),Registry!S:S,Registry!T:T)</f>
        <v>0</v>
      </c>
      <c r="B205" cm="1">
        <f t="array" ref="B205">_xlfn.XLOOKUP(INDEX(BASE_TOM!B:B,ROW(BASE_TOM_MIRRORING!A204)+2,0),Registry!S:S,Registry!T:T)</f>
        <v>0</v>
      </c>
      <c r="C205" cm="1">
        <f t="array" ref="C205">INDEX(BASE_TOM!AE:AE,ROW(BASE_TOM_MIRRORING!C204)+1,0)</f>
        <v>0</v>
      </c>
    </row>
    <row r="206" spans="1:3" x14ac:dyDescent="0.2">
      <c r="A206" cm="1">
        <f t="array" ref="A206">_xlfn.XLOOKUP(INDEX(BASE_TOM!B:B,ROW(BASE_TOM_MIRRORING!A205)+1,0),Registry!S:S,Registry!T:T)</f>
        <v>0</v>
      </c>
      <c r="B206" cm="1">
        <f t="array" ref="B206">_xlfn.XLOOKUP(INDEX(BASE_TOM!B:B,ROW(BASE_TOM_MIRRORING!A205)+2,0),Registry!S:S,Registry!T:T)</f>
        <v>0</v>
      </c>
      <c r="C206" cm="1">
        <f t="array" ref="C206">INDEX(BASE_TOM!AE:AE,ROW(BASE_TOM_MIRRORING!C205)+1,0)</f>
        <v>0</v>
      </c>
    </row>
    <row r="207" spans="1:3" x14ac:dyDescent="0.2">
      <c r="A207" cm="1">
        <f t="array" ref="A207">_xlfn.XLOOKUP(INDEX(BASE_TOM!B:B,ROW(BASE_TOM_MIRRORING!A206)+1,0),Registry!S:S,Registry!T:T)</f>
        <v>0</v>
      </c>
      <c r="B207" cm="1">
        <f t="array" ref="B207">_xlfn.XLOOKUP(INDEX(BASE_TOM!B:B,ROW(BASE_TOM_MIRRORING!A206)+2,0),Registry!S:S,Registry!T:T)</f>
        <v>0</v>
      </c>
      <c r="C207" cm="1">
        <f t="array" ref="C207">INDEX(BASE_TOM!AE:AE,ROW(BASE_TOM_MIRRORING!C206)+1,0)</f>
        <v>0</v>
      </c>
    </row>
    <row r="208" spans="1:3" x14ac:dyDescent="0.2">
      <c r="A208" cm="1">
        <f t="array" ref="A208">_xlfn.XLOOKUP(INDEX(BASE_TOM!B:B,ROW(BASE_TOM_MIRRORING!A207)+1,0),Registry!S:S,Registry!T:T)</f>
        <v>0</v>
      </c>
      <c r="B208" cm="1">
        <f t="array" ref="B208">_xlfn.XLOOKUP(INDEX(BASE_TOM!B:B,ROW(BASE_TOM_MIRRORING!A207)+2,0),Registry!S:S,Registry!T:T)</f>
        <v>0</v>
      </c>
      <c r="C208" cm="1">
        <f t="array" ref="C208">INDEX(BASE_TOM!AE:AE,ROW(BASE_TOM_MIRRORING!C207)+1,0)</f>
        <v>0</v>
      </c>
    </row>
    <row r="209" spans="1:3" x14ac:dyDescent="0.2">
      <c r="A209" cm="1">
        <f t="array" ref="A209">_xlfn.XLOOKUP(INDEX(BASE_TOM!B:B,ROW(BASE_TOM_MIRRORING!A208)+1,0),Registry!S:S,Registry!T:T)</f>
        <v>0</v>
      </c>
      <c r="B209" cm="1">
        <f t="array" ref="B209">_xlfn.XLOOKUP(INDEX(BASE_TOM!B:B,ROW(BASE_TOM_MIRRORING!A208)+2,0),Registry!S:S,Registry!T:T)</f>
        <v>0</v>
      </c>
      <c r="C209" cm="1">
        <f t="array" ref="C209">INDEX(BASE_TOM!AE:AE,ROW(BASE_TOM_MIRRORING!C208)+1,0)</f>
        <v>0</v>
      </c>
    </row>
    <row r="210" spans="1:3" x14ac:dyDescent="0.2">
      <c r="A210" cm="1">
        <f t="array" ref="A210">_xlfn.XLOOKUP(INDEX(BASE_TOM!B:B,ROW(BASE_TOM_MIRRORING!A209)+1,0),Registry!S:S,Registry!T:T)</f>
        <v>0</v>
      </c>
      <c r="B210" cm="1">
        <f t="array" ref="B210">_xlfn.XLOOKUP(INDEX(BASE_TOM!B:B,ROW(BASE_TOM_MIRRORING!A209)+2,0),Registry!S:S,Registry!T:T)</f>
        <v>0</v>
      </c>
      <c r="C210" cm="1">
        <f t="array" ref="C210">INDEX(BASE_TOM!AE:AE,ROW(BASE_TOM_MIRRORING!C209)+1,0)</f>
        <v>0</v>
      </c>
    </row>
    <row r="211" spans="1:3" x14ac:dyDescent="0.2">
      <c r="A211" cm="1">
        <f t="array" ref="A211">_xlfn.XLOOKUP(INDEX(BASE_TOM!B:B,ROW(BASE_TOM_MIRRORING!A210)+1,0),Registry!S:S,Registry!T:T)</f>
        <v>0</v>
      </c>
      <c r="B211" cm="1">
        <f t="array" ref="B211">_xlfn.XLOOKUP(INDEX(BASE_TOM!B:B,ROW(BASE_TOM_MIRRORING!A210)+2,0),Registry!S:S,Registry!T:T)</f>
        <v>0</v>
      </c>
      <c r="C211" cm="1">
        <f t="array" ref="C211">INDEX(BASE_TOM!AE:AE,ROW(BASE_TOM_MIRRORING!C210)+1,0)</f>
        <v>0</v>
      </c>
    </row>
    <row r="212" spans="1:3" x14ac:dyDescent="0.2">
      <c r="A212" cm="1">
        <f t="array" ref="A212">_xlfn.XLOOKUP(INDEX(BASE_TOM!B:B,ROW(BASE_TOM_MIRRORING!A211)+1,0),Registry!S:S,Registry!T:T)</f>
        <v>0</v>
      </c>
      <c r="B212" cm="1">
        <f t="array" ref="B212">_xlfn.XLOOKUP(INDEX(BASE_TOM!B:B,ROW(BASE_TOM_MIRRORING!A211)+2,0),Registry!S:S,Registry!T:T)</f>
        <v>0</v>
      </c>
      <c r="C212" cm="1">
        <f t="array" ref="C212">INDEX(BASE_TOM!AE:AE,ROW(BASE_TOM_MIRRORING!C211)+1,0)</f>
        <v>0</v>
      </c>
    </row>
    <row r="213" spans="1:3" x14ac:dyDescent="0.2">
      <c r="A213" cm="1">
        <f t="array" ref="A213">_xlfn.XLOOKUP(INDEX(BASE_TOM!B:B,ROW(BASE_TOM_MIRRORING!A212)+1,0),Registry!S:S,Registry!T:T)</f>
        <v>0</v>
      </c>
      <c r="B213" cm="1">
        <f t="array" ref="B213">_xlfn.XLOOKUP(INDEX(BASE_TOM!B:B,ROW(BASE_TOM_MIRRORING!A212)+2,0),Registry!S:S,Registry!T:T)</f>
        <v>0</v>
      </c>
      <c r="C213" cm="1">
        <f t="array" ref="C213">INDEX(BASE_TOM!AE:AE,ROW(BASE_TOM_MIRRORING!C212)+1,0)</f>
        <v>0</v>
      </c>
    </row>
    <row r="214" spans="1:3" x14ac:dyDescent="0.2">
      <c r="A214" cm="1">
        <f t="array" ref="A214">_xlfn.XLOOKUP(INDEX(BASE_TOM!B:B,ROW(BASE_TOM_MIRRORING!A213)+1,0),Registry!S:S,Registry!T:T)</f>
        <v>0</v>
      </c>
      <c r="B214" cm="1">
        <f t="array" ref="B214">_xlfn.XLOOKUP(INDEX(BASE_TOM!B:B,ROW(BASE_TOM_MIRRORING!A213)+2,0),Registry!S:S,Registry!T:T)</f>
        <v>0</v>
      </c>
      <c r="C214" cm="1">
        <f t="array" ref="C214">INDEX(BASE_TOM!AE:AE,ROW(BASE_TOM_MIRRORING!C213)+1,0)</f>
        <v>0</v>
      </c>
    </row>
    <row r="215" spans="1:3" x14ac:dyDescent="0.2">
      <c r="A215" cm="1">
        <f t="array" ref="A215">_xlfn.XLOOKUP(INDEX(BASE_TOM!B:B,ROW(BASE_TOM_MIRRORING!A214)+1,0),Registry!S:S,Registry!T:T)</f>
        <v>0</v>
      </c>
      <c r="B215" cm="1">
        <f t="array" ref="B215">_xlfn.XLOOKUP(INDEX(BASE_TOM!B:B,ROW(BASE_TOM_MIRRORING!A214)+2,0),Registry!S:S,Registry!T:T)</f>
        <v>0</v>
      </c>
      <c r="C215" cm="1">
        <f t="array" ref="C215">INDEX(BASE_TOM!AE:AE,ROW(BASE_TOM_MIRRORING!C214)+1,0)</f>
        <v>0</v>
      </c>
    </row>
    <row r="216" spans="1:3" x14ac:dyDescent="0.2">
      <c r="A216" cm="1">
        <f t="array" ref="A216">_xlfn.XLOOKUP(INDEX(BASE_TOM!B:B,ROW(BASE_TOM_MIRRORING!A215)+1,0),Registry!S:S,Registry!T:T)</f>
        <v>0</v>
      </c>
      <c r="B216" cm="1">
        <f t="array" ref="B216">_xlfn.XLOOKUP(INDEX(BASE_TOM!B:B,ROW(BASE_TOM_MIRRORING!A215)+2,0),Registry!S:S,Registry!T:T)</f>
        <v>0</v>
      </c>
      <c r="C216" cm="1">
        <f t="array" ref="C216">INDEX(BASE_TOM!AE:AE,ROW(BASE_TOM_MIRRORING!C215)+1,0)</f>
        <v>0</v>
      </c>
    </row>
    <row r="217" spans="1:3" x14ac:dyDescent="0.2">
      <c r="A217" cm="1">
        <f t="array" ref="A217">_xlfn.XLOOKUP(INDEX(BASE_TOM!B:B,ROW(BASE_TOM_MIRRORING!A216)+1,0),Registry!S:S,Registry!T:T)</f>
        <v>0</v>
      </c>
      <c r="B217" cm="1">
        <f t="array" ref="B217">_xlfn.XLOOKUP(INDEX(BASE_TOM!B:B,ROW(BASE_TOM_MIRRORING!A216)+2,0),Registry!S:S,Registry!T:T)</f>
        <v>0</v>
      </c>
      <c r="C217" cm="1">
        <f t="array" ref="C217">INDEX(BASE_TOM!AE:AE,ROW(BASE_TOM_MIRRORING!C216)+1,0)</f>
        <v>0</v>
      </c>
    </row>
    <row r="218" spans="1:3" x14ac:dyDescent="0.2">
      <c r="A218" cm="1">
        <f t="array" ref="A218">_xlfn.XLOOKUP(INDEX(BASE_TOM!B:B,ROW(BASE_TOM_MIRRORING!A217)+1,0),Registry!S:S,Registry!T:T)</f>
        <v>0</v>
      </c>
      <c r="B218" cm="1">
        <f t="array" ref="B218">_xlfn.XLOOKUP(INDEX(BASE_TOM!B:B,ROW(BASE_TOM_MIRRORING!A217)+2,0),Registry!S:S,Registry!T:T)</f>
        <v>0</v>
      </c>
      <c r="C218" cm="1">
        <f t="array" ref="C218">INDEX(BASE_TOM!AE:AE,ROW(BASE_TOM_MIRRORING!C217)+1,0)</f>
        <v>0</v>
      </c>
    </row>
    <row r="219" spans="1:3" x14ac:dyDescent="0.2">
      <c r="A219" cm="1">
        <f t="array" ref="A219">_xlfn.XLOOKUP(INDEX(BASE_TOM!B:B,ROW(BASE_TOM_MIRRORING!A218)+1,0),Registry!S:S,Registry!T:T)</f>
        <v>0</v>
      </c>
      <c r="B219" cm="1">
        <f t="array" ref="B219">_xlfn.XLOOKUP(INDEX(BASE_TOM!B:B,ROW(BASE_TOM_MIRRORING!A218)+2,0),Registry!S:S,Registry!T:T)</f>
        <v>0</v>
      </c>
      <c r="C219" cm="1">
        <f t="array" ref="C219">INDEX(BASE_TOM!AE:AE,ROW(BASE_TOM_MIRRORING!C218)+1,0)</f>
        <v>0</v>
      </c>
    </row>
    <row r="220" spans="1:3" x14ac:dyDescent="0.2">
      <c r="A220" cm="1">
        <f t="array" ref="A220">_xlfn.XLOOKUP(INDEX(BASE_TOM!B:B,ROW(BASE_TOM_MIRRORING!A219)+1,0),Registry!S:S,Registry!T:T)</f>
        <v>0</v>
      </c>
      <c r="B220" cm="1">
        <f t="array" ref="B220">_xlfn.XLOOKUP(INDEX(BASE_TOM!B:B,ROW(BASE_TOM_MIRRORING!A219)+2,0),Registry!S:S,Registry!T:T)</f>
        <v>0</v>
      </c>
      <c r="C220" cm="1">
        <f t="array" ref="C220">INDEX(BASE_TOM!AE:AE,ROW(BASE_TOM_MIRRORING!C219)+1,0)</f>
        <v>0</v>
      </c>
    </row>
    <row r="221" spans="1:3" x14ac:dyDescent="0.2">
      <c r="A221" cm="1">
        <f t="array" ref="A221">_xlfn.XLOOKUP(INDEX(BASE_TOM!B:B,ROW(BASE_TOM_MIRRORING!A220)+1,0),Registry!S:S,Registry!T:T)</f>
        <v>0</v>
      </c>
      <c r="B221" cm="1">
        <f t="array" ref="B221">_xlfn.XLOOKUP(INDEX(BASE_TOM!B:B,ROW(BASE_TOM_MIRRORING!A220)+2,0),Registry!S:S,Registry!T:T)</f>
        <v>0</v>
      </c>
      <c r="C221" cm="1">
        <f t="array" ref="C221">INDEX(BASE_TOM!AE:AE,ROW(BASE_TOM_MIRRORING!C220)+1,0)</f>
        <v>0</v>
      </c>
    </row>
    <row r="222" spans="1:3" x14ac:dyDescent="0.2">
      <c r="A222" cm="1">
        <f t="array" ref="A222">_xlfn.XLOOKUP(INDEX(BASE_TOM!B:B,ROW(BASE_TOM_MIRRORING!A221)+1,0),Registry!S:S,Registry!T:T)</f>
        <v>0</v>
      </c>
      <c r="B222" cm="1">
        <f t="array" ref="B222">_xlfn.XLOOKUP(INDEX(BASE_TOM!B:B,ROW(BASE_TOM_MIRRORING!A221)+2,0),Registry!S:S,Registry!T:T)</f>
        <v>0</v>
      </c>
      <c r="C222" cm="1">
        <f t="array" ref="C222">INDEX(BASE_TOM!AE:AE,ROW(BASE_TOM_MIRRORING!C221)+1,0)</f>
        <v>0</v>
      </c>
    </row>
    <row r="223" spans="1:3" x14ac:dyDescent="0.2">
      <c r="A223" cm="1">
        <f t="array" ref="A223">_xlfn.XLOOKUP(INDEX(BASE_TOM!B:B,ROW(BASE_TOM_MIRRORING!A222)+1,0),Registry!S:S,Registry!T:T)</f>
        <v>0</v>
      </c>
      <c r="B223" cm="1">
        <f t="array" ref="B223">_xlfn.XLOOKUP(INDEX(BASE_TOM!B:B,ROW(BASE_TOM_MIRRORING!A222)+2,0),Registry!S:S,Registry!T:T)</f>
        <v>0</v>
      </c>
      <c r="C223" cm="1">
        <f t="array" ref="C223">INDEX(BASE_TOM!AE:AE,ROW(BASE_TOM_MIRRORING!C222)+1,0)</f>
        <v>0</v>
      </c>
    </row>
    <row r="224" spans="1:3" x14ac:dyDescent="0.2">
      <c r="A224" cm="1">
        <f t="array" ref="A224">_xlfn.XLOOKUP(INDEX(BASE_TOM!B:B,ROW(BASE_TOM_MIRRORING!A223)+1,0),Registry!S:S,Registry!T:T)</f>
        <v>0</v>
      </c>
      <c r="B224" cm="1">
        <f t="array" ref="B224">_xlfn.XLOOKUP(INDEX(BASE_TOM!B:B,ROW(BASE_TOM_MIRRORING!A223)+2,0),Registry!S:S,Registry!T:T)</f>
        <v>0</v>
      </c>
      <c r="C224" cm="1">
        <f t="array" ref="C224">INDEX(BASE_TOM!AE:AE,ROW(BASE_TOM_MIRRORING!C223)+1,0)</f>
        <v>0</v>
      </c>
    </row>
    <row r="225" spans="1:3" x14ac:dyDescent="0.2">
      <c r="A225" cm="1">
        <f t="array" ref="A225">_xlfn.XLOOKUP(INDEX(BASE_TOM!B:B,ROW(BASE_TOM_MIRRORING!A224)+1,0),Registry!S:S,Registry!T:T)</f>
        <v>0</v>
      </c>
      <c r="B225" cm="1">
        <f t="array" ref="B225">_xlfn.XLOOKUP(INDEX(BASE_TOM!B:B,ROW(BASE_TOM_MIRRORING!A224)+2,0),Registry!S:S,Registry!T:T)</f>
        <v>0</v>
      </c>
      <c r="C225" cm="1">
        <f t="array" ref="C225">INDEX(BASE_TOM!AE:AE,ROW(BASE_TOM_MIRRORING!C224)+1,0)</f>
        <v>0</v>
      </c>
    </row>
    <row r="226" spans="1:3" x14ac:dyDescent="0.2">
      <c r="A226" cm="1">
        <f t="array" ref="A226">_xlfn.XLOOKUP(INDEX(BASE_TOM!B:B,ROW(BASE_TOM_MIRRORING!A225)+1,0),Registry!S:S,Registry!T:T)</f>
        <v>0</v>
      </c>
      <c r="B226" cm="1">
        <f t="array" ref="B226">_xlfn.XLOOKUP(INDEX(BASE_TOM!B:B,ROW(BASE_TOM_MIRRORING!A225)+2,0),Registry!S:S,Registry!T:T)</f>
        <v>0</v>
      </c>
      <c r="C226" cm="1">
        <f t="array" ref="C226">INDEX(BASE_TOM!AE:AE,ROW(BASE_TOM_MIRRORING!C225)+1,0)</f>
        <v>0</v>
      </c>
    </row>
    <row r="227" spans="1:3" x14ac:dyDescent="0.2">
      <c r="A227" cm="1">
        <f t="array" ref="A227">_xlfn.XLOOKUP(INDEX(BASE_TOM!B:B,ROW(BASE_TOM_MIRRORING!A226)+1,0),Registry!S:S,Registry!T:T)</f>
        <v>0</v>
      </c>
      <c r="B227" cm="1">
        <f t="array" ref="B227">_xlfn.XLOOKUP(INDEX(BASE_TOM!B:B,ROW(BASE_TOM_MIRRORING!A226)+2,0),Registry!S:S,Registry!T:T)</f>
        <v>0</v>
      </c>
      <c r="C227" cm="1">
        <f t="array" ref="C227">INDEX(BASE_TOM!AE:AE,ROW(BASE_TOM_MIRRORING!C226)+1,0)</f>
        <v>0</v>
      </c>
    </row>
    <row r="228" spans="1:3" x14ac:dyDescent="0.2">
      <c r="A228" cm="1">
        <f t="array" ref="A228">_xlfn.XLOOKUP(INDEX(BASE_TOM!B:B,ROW(BASE_TOM_MIRRORING!A227)+1,0),Registry!S:S,Registry!T:T)</f>
        <v>0</v>
      </c>
      <c r="B228" cm="1">
        <f t="array" ref="B228">_xlfn.XLOOKUP(INDEX(BASE_TOM!B:B,ROW(BASE_TOM_MIRRORING!A227)+2,0),Registry!S:S,Registry!T:T)</f>
        <v>0</v>
      </c>
      <c r="C228" cm="1">
        <f t="array" ref="C228">INDEX(BASE_TOM!AE:AE,ROW(BASE_TOM_MIRRORING!C227)+1,0)</f>
        <v>0</v>
      </c>
    </row>
    <row r="229" spans="1:3" x14ac:dyDescent="0.2">
      <c r="A229" cm="1">
        <f t="array" ref="A229">_xlfn.XLOOKUP(INDEX(BASE_TOM!B:B,ROW(BASE_TOM_MIRRORING!A228)+1,0),Registry!S:S,Registry!T:T)</f>
        <v>0</v>
      </c>
      <c r="B229" cm="1">
        <f t="array" ref="B229">_xlfn.XLOOKUP(INDEX(BASE_TOM!B:B,ROW(BASE_TOM_MIRRORING!A228)+2,0),Registry!S:S,Registry!T:T)</f>
        <v>0</v>
      </c>
      <c r="C229" cm="1">
        <f t="array" ref="C229">INDEX(BASE_TOM!AE:AE,ROW(BASE_TOM_MIRRORING!C228)+1,0)</f>
        <v>0</v>
      </c>
    </row>
    <row r="230" spans="1:3" x14ac:dyDescent="0.2">
      <c r="A230" cm="1">
        <f t="array" ref="A230">_xlfn.XLOOKUP(INDEX(BASE_TOM!B:B,ROW(BASE_TOM_MIRRORING!A229)+1,0),Registry!S:S,Registry!T:T)</f>
        <v>0</v>
      </c>
      <c r="B230" cm="1">
        <f t="array" ref="B230">_xlfn.XLOOKUP(INDEX(BASE_TOM!B:B,ROW(BASE_TOM_MIRRORING!A229)+2,0),Registry!S:S,Registry!T:T)</f>
        <v>0</v>
      </c>
      <c r="C230" cm="1">
        <f t="array" ref="C230">INDEX(BASE_TOM!AE:AE,ROW(BASE_TOM_MIRRORING!C229)+1,0)</f>
        <v>0</v>
      </c>
    </row>
    <row r="231" spans="1:3" x14ac:dyDescent="0.2">
      <c r="A231" cm="1">
        <f t="array" ref="A231">_xlfn.XLOOKUP(INDEX(BASE_TOM!B:B,ROW(BASE_TOM_MIRRORING!A230)+1,0),Registry!S:S,Registry!T:T)</f>
        <v>0</v>
      </c>
      <c r="B231" cm="1">
        <f t="array" ref="B231">_xlfn.XLOOKUP(INDEX(BASE_TOM!B:B,ROW(BASE_TOM_MIRRORING!A230)+2,0),Registry!S:S,Registry!T:T)</f>
        <v>0</v>
      </c>
      <c r="C231" cm="1">
        <f t="array" ref="C231">INDEX(BASE_TOM!AE:AE,ROW(BASE_TOM_MIRRORING!C230)+1,0)</f>
        <v>0</v>
      </c>
    </row>
    <row r="232" spans="1:3" x14ac:dyDescent="0.2">
      <c r="A232" cm="1">
        <f t="array" ref="A232">_xlfn.XLOOKUP(INDEX(BASE_TOM!B:B,ROW(BASE_TOM_MIRRORING!A231)+1,0),Registry!S:S,Registry!T:T)</f>
        <v>0</v>
      </c>
      <c r="B232" cm="1">
        <f t="array" ref="B232">_xlfn.XLOOKUP(INDEX(BASE_TOM!B:B,ROW(BASE_TOM_MIRRORING!A231)+2,0),Registry!S:S,Registry!T:T)</f>
        <v>0</v>
      </c>
      <c r="C232" cm="1">
        <f t="array" ref="C232">INDEX(BASE_TOM!AE:AE,ROW(BASE_TOM_MIRRORING!C231)+1,0)</f>
        <v>0</v>
      </c>
    </row>
    <row r="233" spans="1:3" x14ac:dyDescent="0.2">
      <c r="A233" cm="1">
        <f t="array" ref="A233">_xlfn.XLOOKUP(INDEX(BASE_TOM!B:B,ROW(BASE_TOM_MIRRORING!A232)+1,0),Registry!S:S,Registry!T:T)</f>
        <v>0</v>
      </c>
      <c r="B233" cm="1">
        <f t="array" ref="B233">_xlfn.XLOOKUP(INDEX(BASE_TOM!B:B,ROW(BASE_TOM_MIRRORING!A232)+2,0),Registry!S:S,Registry!T:T)</f>
        <v>0</v>
      </c>
      <c r="C233" cm="1">
        <f t="array" ref="C233">INDEX(BASE_TOM!AE:AE,ROW(BASE_TOM_MIRRORING!C232)+1,0)</f>
        <v>0</v>
      </c>
    </row>
    <row r="234" spans="1:3" x14ac:dyDescent="0.2">
      <c r="A234" cm="1">
        <f t="array" ref="A234">_xlfn.XLOOKUP(INDEX(BASE_TOM!B:B,ROW(BASE_TOM_MIRRORING!A233)+1,0),Registry!S:S,Registry!T:T)</f>
        <v>0</v>
      </c>
      <c r="B234" cm="1">
        <f t="array" ref="B234">_xlfn.XLOOKUP(INDEX(BASE_TOM!B:B,ROW(BASE_TOM_MIRRORING!A233)+2,0),Registry!S:S,Registry!T:T)</f>
        <v>0</v>
      </c>
      <c r="C234" cm="1">
        <f t="array" ref="C234">INDEX(BASE_TOM!AE:AE,ROW(BASE_TOM_MIRRORING!C233)+1,0)</f>
        <v>0</v>
      </c>
    </row>
    <row r="235" spans="1:3" x14ac:dyDescent="0.2">
      <c r="A235" cm="1">
        <f t="array" ref="A235">_xlfn.XLOOKUP(INDEX(BASE_TOM!B:B,ROW(BASE_TOM_MIRRORING!A234)+1,0),Registry!S:S,Registry!T:T)</f>
        <v>0</v>
      </c>
      <c r="B235" cm="1">
        <f t="array" ref="B235">_xlfn.XLOOKUP(INDEX(BASE_TOM!B:B,ROW(BASE_TOM_MIRRORING!A234)+2,0),Registry!S:S,Registry!T:T)</f>
        <v>0</v>
      </c>
      <c r="C235" cm="1">
        <f t="array" ref="C235">INDEX(BASE_TOM!AE:AE,ROW(BASE_TOM_MIRRORING!C234)+1,0)</f>
        <v>0</v>
      </c>
    </row>
    <row r="236" spans="1:3" x14ac:dyDescent="0.2">
      <c r="A236" cm="1">
        <f t="array" ref="A236">_xlfn.XLOOKUP(INDEX(BASE_TOM!B:B,ROW(BASE_TOM_MIRRORING!A235)+1,0),Registry!S:S,Registry!T:T)</f>
        <v>0</v>
      </c>
      <c r="B236" cm="1">
        <f t="array" ref="B236">_xlfn.XLOOKUP(INDEX(BASE_TOM!B:B,ROW(BASE_TOM_MIRRORING!A235)+2,0),Registry!S:S,Registry!T:T)</f>
        <v>0</v>
      </c>
      <c r="C236" cm="1">
        <f t="array" ref="C236">INDEX(BASE_TOM!AE:AE,ROW(BASE_TOM_MIRRORING!C235)+1,0)</f>
        <v>0</v>
      </c>
    </row>
    <row r="237" spans="1:3" x14ac:dyDescent="0.2">
      <c r="A237" cm="1">
        <f t="array" ref="A237">_xlfn.XLOOKUP(INDEX(BASE_TOM!B:B,ROW(BASE_TOM_MIRRORING!A236)+1,0),Registry!S:S,Registry!T:T)</f>
        <v>0</v>
      </c>
      <c r="B237" cm="1">
        <f t="array" ref="B237">_xlfn.XLOOKUP(INDEX(BASE_TOM!B:B,ROW(BASE_TOM_MIRRORING!A236)+2,0),Registry!S:S,Registry!T:T)</f>
        <v>0</v>
      </c>
      <c r="C237" cm="1">
        <f t="array" ref="C237">INDEX(BASE_TOM!AE:AE,ROW(BASE_TOM_MIRRORING!C236)+1,0)</f>
        <v>0</v>
      </c>
    </row>
    <row r="238" spans="1:3" x14ac:dyDescent="0.2">
      <c r="A238" cm="1">
        <f t="array" ref="A238">_xlfn.XLOOKUP(INDEX(BASE_TOM!B:B,ROW(BASE_TOM_MIRRORING!A237)+1,0),Registry!S:S,Registry!T:T)</f>
        <v>0</v>
      </c>
      <c r="B238" cm="1">
        <f t="array" ref="B238">_xlfn.XLOOKUP(INDEX(BASE_TOM!B:B,ROW(BASE_TOM_MIRRORING!A237)+2,0),Registry!S:S,Registry!T:T)</f>
        <v>0</v>
      </c>
      <c r="C238" cm="1">
        <f t="array" ref="C238">INDEX(BASE_TOM!AE:AE,ROW(BASE_TOM_MIRRORING!C237)+1,0)</f>
        <v>0</v>
      </c>
    </row>
    <row r="239" spans="1:3" x14ac:dyDescent="0.2">
      <c r="A239" cm="1">
        <f t="array" ref="A239">_xlfn.XLOOKUP(INDEX(BASE_TOM!B:B,ROW(BASE_TOM_MIRRORING!A238)+1,0),Registry!S:S,Registry!T:T)</f>
        <v>0</v>
      </c>
      <c r="B239" cm="1">
        <f t="array" ref="B239">_xlfn.XLOOKUP(INDEX(BASE_TOM!B:B,ROW(BASE_TOM_MIRRORING!A238)+2,0),Registry!S:S,Registry!T:T)</f>
        <v>0</v>
      </c>
      <c r="C239" cm="1">
        <f t="array" ref="C239">INDEX(BASE_TOM!AE:AE,ROW(BASE_TOM_MIRRORING!C238)+1,0)</f>
        <v>0</v>
      </c>
    </row>
    <row r="240" spans="1:3" x14ac:dyDescent="0.2">
      <c r="A240" cm="1">
        <f t="array" ref="A240">_xlfn.XLOOKUP(INDEX(BASE_TOM!B:B,ROW(BASE_TOM_MIRRORING!A239)+1,0),Registry!S:S,Registry!T:T)</f>
        <v>0</v>
      </c>
      <c r="B240" cm="1">
        <f t="array" ref="B240">_xlfn.XLOOKUP(INDEX(BASE_TOM!B:B,ROW(BASE_TOM_MIRRORING!A239)+2,0),Registry!S:S,Registry!T:T)</f>
        <v>0</v>
      </c>
      <c r="C240" cm="1">
        <f t="array" ref="C240">INDEX(BASE_TOM!AE:AE,ROW(BASE_TOM_MIRRORING!C239)+1,0)</f>
        <v>0</v>
      </c>
    </row>
    <row r="241" spans="1:3" x14ac:dyDescent="0.2">
      <c r="A241" cm="1">
        <f t="array" ref="A241">_xlfn.XLOOKUP(INDEX(BASE_TOM!B:B,ROW(BASE_TOM_MIRRORING!A240)+1,0),Registry!S:S,Registry!T:T)</f>
        <v>0</v>
      </c>
      <c r="B241" cm="1">
        <f t="array" ref="B241">_xlfn.XLOOKUP(INDEX(BASE_TOM!B:B,ROW(BASE_TOM_MIRRORING!A240)+2,0),Registry!S:S,Registry!T:T)</f>
        <v>0</v>
      </c>
      <c r="C241" cm="1">
        <f t="array" ref="C241">INDEX(BASE_TOM!AE:AE,ROW(BASE_TOM_MIRRORING!C240)+1,0)</f>
        <v>0</v>
      </c>
    </row>
    <row r="242" spans="1:3" x14ac:dyDescent="0.2">
      <c r="A242" cm="1">
        <f t="array" ref="A242">_xlfn.XLOOKUP(INDEX(BASE_TOM!B:B,ROW(BASE_TOM_MIRRORING!A241)+1,0),Registry!S:S,Registry!T:T)</f>
        <v>0</v>
      </c>
      <c r="B242" cm="1">
        <f t="array" ref="B242">_xlfn.XLOOKUP(INDEX(BASE_TOM!B:B,ROW(BASE_TOM_MIRRORING!A241)+2,0),Registry!S:S,Registry!T:T)</f>
        <v>0</v>
      </c>
      <c r="C242" cm="1">
        <f t="array" ref="C242">INDEX(BASE_TOM!AE:AE,ROW(BASE_TOM_MIRRORING!C241)+1,0)</f>
        <v>0</v>
      </c>
    </row>
    <row r="243" spans="1:3" x14ac:dyDescent="0.2">
      <c r="A243" cm="1">
        <f t="array" ref="A243">_xlfn.XLOOKUP(INDEX(BASE_TOM!B:B,ROW(BASE_TOM_MIRRORING!A242)+1,0),Registry!S:S,Registry!T:T)</f>
        <v>0</v>
      </c>
      <c r="B243" cm="1">
        <f t="array" ref="B243">_xlfn.XLOOKUP(INDEX(BASE_TOM!B:B,ROW(BASE_TOM_MIRRORING!A242)+2,0),Registry!S:S,Registry!T:T)</f>
        <v>0</v>
      </c>
      <c r="C243" cm="1">
        <f t="array" ref="C243">INDEX(BASE_TOM!AE:AE,ROW(BASE_TOM_MIRRORING!C242)+1,0)</f>
        <v>0</v>
      </c>
    </row>
    <row r="244" spans="1:3" x14ac:dyDescent="0.2">
      <c r="A244" cm="1">
        <f t="array" ref="A244">_xlfn.XLOOKUP(INDEX(BASE_TOM!B:B,ROW(BASE_TOM_MIRRORING!A243)+1,0),Registry!S:S,Registry!T:T)</f>
        <v>0</v>
      </c>
      <c r="B244" cm="1">
        <f t="array" ref="B244">_xlfn.XLOOKUP(INDEX(BASE_TOM!B:B,ROW(BASE_TOM_MIRRORING!A243)+2,0),Registry!S:S,Registry!T:T)</f>
        <v>0</v>
      </c>
      <c r="C244" cm="1">
        <f t="array" ref="C244">INDEX(BASE_TOM!AE:AE,ROW(BASE_TOM_MIRRORING!C243)+1,0)</f>
        <v>0</v>
      </c>
    </row>
    <row r="245" spans="1:3" x14ac:dyDescent="0.2">
      <c r="A245" cm="1">
        <f t="array" ref="A245">_xlfn.XLOOKUP(INDEX(BASE_TOM!B:B,ROW(BASE_TOM_MIRRORING!A244)+1,0),Registry!S:S,Registry!T:T)</f>
        <v>0</v>
      </c>
      <c r="B245" cm="1">
        <f t="array" ref="B245">_xlfn.XLOOKUP(INDEX(BASE_TOM!B:B,ROW(BASE_TOM_MIRRORING!A244)+2,0),Registry!S:S,Registry!T:T)</f>
        <v>0</v>
      </c>
      <c r="C245" cm="1">
        <f t="array" ref="C245">INDEX(BASE_TOM!AE:AE,ROW(BASE_TOM_MIRRORING!C244)+1,0)</f>
        <v>0</v>
      </c>
    </row>
    <row r="246" spans="1:3" x14ac:dyDescent="0.2">
      <c r="A246" cm="1">
        <f t="array" ref="A246">_xlfn.XLOOKUP(INDEX(BASE_TOM!B:B,ROW(BASE_TOM_MIRRORING!A245)+1,0),Registry!S:S,Registry!T:T)</f>
        <v>0</v>
      </c>
      <c r="B246" cm="1">
        <f t="array" ref="B246">_xlfn.XLOOKUP(INDEX(BASE_TOM!B:B,ROW(BASE_TOM_MIRRORING!A245)+2,0),Registry!S:S,Registry!T:T)</f>
        <v>0</v>
      </c>
      <c r="C246" cm="1">
        <f t="array" ref="C246">INDEX(BASE_TOM!AE:AE,ROW(BASE_TOM_MIRRORING!C245)+1,0)</f>
        <v>0</v>
      </c>
    </row>
    <row r="247" spans="1:3" x14ac:dyDescent="0.2">
      <c r="A247" cm="1">
        <f t="array" ref="A247">_xlfn.XLOOKUP(INDEX(BASE_TOM!B:B,ROW(BASE_TOM_MIRRORING!A246)+1,0),Registry!S:S,Registry!T:T)</f>
        <v>0</v>
      </c>
      <c r="B247" cm="1">
        <f t="array" ref="B247">_xlfn.XLOOKUP(INDEX(BASE_TOM!B:B,ROW(BASE_TOM_MIRRORING!A246)+2,0),Registry!S:S,Registry!T:T)</f>
        <v>0</v>
      </c>
      <c r="C247" cm="1">
        <f t="array" ref="C247">INDEX(BASE_TOM!AE:AE,ROW(BASE_TOM_MIRRORING!C246)+1,0)</f>
        <v>0</v>
      </c>
    </row>
    <row r="248" spans="1:3" x14ac:dyDescent="0.2">
      <c r="A248" cm="1">
        <f t="array" ref="A248">_xlfn.XLOOKUP(INDEX(BASE_TOM!B:B,ROW(BASE_TOM_MIRRORING!A247)+1,0),Registry!S:S,Registry!T:T)</f>
        <v>0</v>
      </c>
      <c r="B248" cm="1">
        <f t="array" ref="B248">_xlfn.XLOOKUP(INDEX(BASE_TOM!B:B,ROW(BASE_TOM_MIRRORING!A247)+2,0),Registry!S:S,Registry!T:T)</f>
        <v>0</v>
      </c>
      <c r="C248" cm="1">
        <f t="array" ref="C248">INDEX(BASE_TOM!AE:AE,ROW(BASE_TOM_MIRRORING!C247)+1,0)</f>
        <v>0</v>
      </c>
    </row>
    <row r="249" spans="1:3" x14ac:dyDescent="0.2">
      <c r="A249" cm="1">
        <f t="array" ref="A249">_xlfn.XLOOKUP(INDEX(BASE_TOM!B:B,ROW(BASE_TOM_MIRRORING!A248)+1,0),Registry!S:S,Registry!T:T)</f>
        <v>0</v>
      </c>
      <c r="B249" cm="1">
        <f t="array" ref="B249">_xlfn.XLOOKUP(INDEX(BASE_TOM!B:B,ROW(BASE_TOM_MIRRORING!A248)+2,0),Registry!S:S,Registry!T:T)</f>
        <v>0</v>
      </c>
      <c r="C249" cm="1">
        <f t="array" ref="C249">INDEX(BASE_TOM!AE:AE,ROW(BASE_TOM_MIRRORING!C248)+1,0)</f>
        <v>0</v>
      </c>
    </row>
    <row r="250" spans="1:3" x14ac:dyDescent="0.2">
      <c r="A250" cm="1">
        <f t="array" ref="A250">_xlfn.XLOOKUP(INDEX(BASE_TOM!B:B,ROW(BASE_TOM_MIRRORING!A249)+1,0),Registry!S:S,Registry!T:T)</f>
        <v>0</v>
      </c>
      <c r="B250" cm="1">
        <f t="array" ref="B250">_xlfn.XLOOKUP(INDEX(BASE_TOM!B:B,ROW(BASE_TOM_MIRRORING!A249)+2,0),Registry!S:S,Registry!T:T)</f>
        <v>0</v>
      </c>
      <c r="C250" cm="1">
        <f t="array" ref="C250">INDEX(BASE_TOM!AE:AE,ROW(BASE_TOM_MIRRORING!C249)+1,0)</f>
        <v>0</v>
      </c>
    </row>
    <row r="251" spans="1:3" x14ac:dyDescent="0.2">
      <c r="A251" cm="1">
        <f t="array" ref="A251">_xlfn.XLOOKUP(INDEX(BASE_TOM!B:B,ROW(BASE_TOM_MIRRORING!A250)+1,0),Registry!S:S,Registry!T:T)</f>
        <v>0</v>
      </c>
      <c r="B251" cm="1">
        <f t="array" ref="B251">_xlfn.XLOOKUP(INDEX(BASE_TOM!B:B,ROW(BASE_TOM_MIRRORING!A250)+2,0),Registry!S:S,Registry!T:T)</f>
        <v>0</v>
      </c>
      <c r="C251" cm="1">
        <f t="array" ref="C251">INDEX(BASE_TOM!AE:AE,ROW(BASE_TOM_MIRRORING!C250)+1,0)</f>
        <v>0</v>
      </c>
    </row>
    <row r="252" spans="1:3" x14ac:dyDescent="0.2">
      <c r="A252" cm="1">
        <f t="array" ref="A252">_xlfn.XLOOKUP(INDEX(BASE_TOM!B:B,ROW(BASE_TOM_MIRRORING!A251)+1,0),Registry!S:S,Registry!T:T)</f>
        <v>0</v>
      </c>
      <c r="B252" cm="1">
        <f t="array" ref="B252">_xlfn.XLOOKUP(INDEX(BASE_TOM!B:B,ROW(BASE_TOM_MIRRORING!A251)+2,0),Registry!S:S,Registry!T:T)</f>
        <v>0</v>
      </c>
      <c r="C252" cm="1">
        <f t="array" ref="C252">INDEX(BASE_TOM!AE:AE,ROW(BASE_TOM_MIRRORING!C251)+1,0)</f>
        <v>0</v>
      </c>
    </row>
    <row r="253" spans="1:3" x14ac:dyDescent="0.2">
      <c r="A253" cm="1">
        <f t="array" ref="A253">_xlfn.XLOOKUP(INDEX(BASE_TOM!B:B,ROW(BASE_TOM_MIRRORING!A252)+1,0),Registry!S:S,Registry!T:T)</f>
        <v>0</v>
      </c>
      <c r="B253" cm="1">
        <f t="array" ref="B253">_xlfn.XLOOKUP(INDEX(BASE_TOM!B:B,ROW(BASE_TOM_MIRRORING!A252)+2,0),Registry!S:S,Registry!T:T)</f>
        <v>0</v>
      </c>
      <c r="C253" cm="1">
        <f t="array" ref="C253">INDEX(BASE_TOM!AE:AE,ROW(BASE_TOM_MIRRORING!C252)+1,0)</f>
        <v>0</v>
      </c>
    </row>
    <row r="254" spans="1:3" x14ac:dyDescent="0.2">
      <c r="A254" cm="1">
        <f t="array" ref="A254">_xlfn.XLOOKUP(INDEX(BASE_TOM!B:B,ROW(BASE_TOM_MIRRORING!A253)+1,0),Registry!S:S,Registry!T:T)</f>
        <v>0</v>
      </c>
      <c r="B254" cm="1">
        <f t="array" ref="B254">_xlfn.XLOOKUP(INDEX(BASE_TOM!B:B,ROW(BASE_TOM_MIRRORING!A253)+2,0),Registry!S:S,Registry!T:T)</f>
        <v>0</v>
      </c>
      <c r="C254" cm="1">
        <f t="array" ref="C254">INDEX(BASE_TOM!AE:AE,ROW(BASE_TOM_MIRRORING!C253)+1,0)</f>
        <v>0</v>
      </c>
    </row>
    <row r="255" spans="1:3" x14ac:dyDescent="0.2">
      <c r="A255" cm="1">
        <f t="array" ref="A255">_xlfn.XLOOKUP(INDEX(BASE_TOM!B:B,ROW(BASE_TOM_MIRRORING!A254)+1,0),Registry!S:S,Registry!T:T)</f>
        <v>0</v>
      </c>
      <c r="B255" cm="1">
        <f t="array" ref="B255">_xlfn.XLOOKUP(INDEX(BASE_TOM!B:B,ROW(BASE_TOM_MIRRORING!A254)+2,0),Registry!S:S,Registry!T:T)</f>
        <v>0</v>
      </c>
      <c r="C255" cm="1">
        <f t="array" ref="C255">INDEX(BASE_TOM!AE:AE,ROW(BASE_TOM_MIRRORING!C254)+1,0)</f>
        <v>0</v>
      </c>
    </row>
    <row r="256" spans="1:3" x14ac:dyDescent="0.2">
      <c r="A256" cm="1">
        <f t="array" ref="A256">_xlfn.XLOOKUP(INDEX(BASE_TOM!B:B,ROW(BASE_TOM_MIRRORING!A255)+1,0),Registry!S:S,Registry!T:T)</f>
        <v>0</v>
      </c>
      <c r="B256" cm="1">
        <f t="array" ref="B256">_xlfn.XLOOKUP(INDEX(BASE_TOM!B:B,ROW(BASE_TOM_MIRRORING!A255)+2,0),Registry!S:S,Registry!T:T)</f>
        <v>0</v>
      </c>
      <c r="C256" cm="1">
        <f t="array" ref="C256">INDEX(BASE_TOM!AE:AE,ROW(BASE_TOM_MIRRORING!C255)+1,0)</f>
        <v>0</v>
      </c>
    </row>
    <row r="257" spans="1:3" x14ac:dyDescent="0.2">
      <c r="A257" cm="1">
        <f t="array" ref="A257">_xlfn.XLOOKUP(INDEX(BASE_TOM!B:B,ROW(BASE_TOM_MIRRORING!A256)+1,0),Registry!S:S,Registry!T:T)</f>
        <v>0</v>
      </c>
      <c r="B257" cm="1">
        <f t="array" ref="B257">_xlfn.XLOOKUP(INDEX(BASE_TOM!B:B,ROW(BASE_TOM_MIRRORING!A256)+2,0),Registry!S:S,Registry!T:T)</f>
        <v>0</v>
      </c>
      <c r="C257" cm="1">
        <f t="array" ref="C257">INDEX(BASE_TOM!AE:AE,ROW(BASE_TOM_MIRRORING!C256)+1,0)</f>
        <v>0</v>
      </c>
    </row>
    <row r="258" spans="1:3" x14ac:dyDescent="0.2">
      <c r="A258" cm="1">
        <f t="array" ref="A258">_xlfn.XLOOKUP(INDEX(BASE_TOM!B:B,ROW(BASE_TOM_MIRRORING!A257)+1,0),Registry!S:S,Registry!T:T)</f>
        <v>0</v>
      </c>
      <c r="B258" cm="1">
        <f t="array" ref="B258">_xlfn.XLOOKUP(INDEX(BASE_TOM!B:B,ROW(BASE_TOM_MIRRORING!A257)+2,0),Registry!S:S,Registry!T:T)</f>
        <v>0</v>
      </c>
      <c r="C258" cm="1">
        <f t="array" ref="C258">INDEX(BASE_TOM!AE:AE,ROW(BASE_TOM_MIRRORING!C257)+1,0)</f>
        <v>0</v>
      </c>
    </row>
    <row r="259" spans="1:3" x14ac:dyDescent="0.2">
      <c r="A259" cm="1">
        <f t="array" ref="A259">_xlfn.XLOOKUP(INDEX(BASE_TOM!B:B,ROW(BASE_TOM_MIRRORING!A258)+1,0),Registry!S:S,Registry!T:T)</f>
        <v>0</v>
      </c>
      <c r="B259" cm="1">
        <f t="array" ref="B259">_xlfn.XLOOKUP(INDEX(BASE_TOM!B:B,ROW(BASE_TOM_MIRRORING!A258)+2,0),Registry!S:S,Registry!T:T)</f>
        <v>0</v>
      </c>
      <c r="C259" cm="1">
        <f t="array" ref="C259">INDEX(BASE_TOM!AE:AE,ROW(BASE_TOM_MIRRORING!C258)+1,0)</f>
        <v>0</v>
      </c>
    </row>
    <row r="260" spans="1:3" x14ac:dyDescent="0.2">
      <c r="A260" cm="1">
        <f t="array" ref="A260">_xlfn.XLOOKUP(INDEX(BASE_TOM!B:B,ROW(BASE_TOM_MIRRORING!A259)+1,0),Registry!S:S,Registry!T:T)</f>
        <v>0</v>
      </c>
      <c r="B260" cm="1">
        <f t="array" ref="B260">_xlfn.XLOOKUP(INDEX(BASE_TOM!B:B,ROW(BASE_TOM_MIRRORING!A259)+2,0),Registry!S:S,Registry!T:T)</f>
        <v>0</v>
      </c>
      <c r="C260" cm="1">
        <f t="array" ref="C260">INDEX(BASE_TOM!AE:AE,ROW(BASE_TOM_MIRRORING!C259)+1,0)</f>
        <v>0</v>
      </c>
    </row>
    <row r="261" spans="1:3" x14ac:dyDescent="0.2">
      <c r="A261" cm="1">
        <f t="array" ref="A261">_xlfn.XLOOKUP(INDEX(BASE_TOM!B:B,ROW(BASE_TOM_MIRRORING!A260)+1,0),Registry!S:S,Registry!T:T)</f>
        <v>0</v>
      </c>
      <c r="B261" cm="1">
        <f t="array" ref="B261">_xlfn.XLOOKUP(INDEX(BASE_TOM!B:B,ROW(BASE_TOM_MIRRORING!A260)+2,0),Registry!S:S,Registry!T:T)</f>
        <v>0</v>
      </c>
      <c r="C261" cm="1">
        <f t="array" ref="C261">INDEX(BASE_TOM!AE:AE,ROW(BASE_TOM_MIRRORING!C260)+1,0)</f>
        <v>0</v>
      </c>
    </row>
    <row r="262" spans="1:3" x14ac:dyDescent="0.2">
      <c r="A262" cm="1">
        <f t="array" ref="A262">_xlfn.XLOOKUP(INDEX(BASE_TOM!B:B,ROW(BASE_TOM_MIRRORING!A261)+1,0),Registry!S:S,Registry!T:T)</f>
        <v>0</v>
      </c>
      <c r="B262" cm="1">
        <f t="array" ref="B262">_xlfn.XLOOKUP(INDEX(BASE_TOM!B:B,ROW(BASE_TOM_MIRRORING!A261)+2,0),Registry!S:S,Registry!T:T)</f>
        <v>0</v>
      </c>
      <c r="C262" cm="1">
        <f t="array" ref="C262">INDEX(BASE_TOM!AE:AE,ROW(BASE_TOM_MIRRORING!C261)+1,0)</f>
        <v>0</v>
      </c>
    </row>
    <row r="263" spans="1:3" x14ac:dyDescent="0.2">
      <c r="A263" cm="1">
        <f t="array" ref="A263">_xlfn.XLOOKUP(INDEX(BASE_TOM!B:B,ROW(BASE_TOM_MIRRORING!A262)+1,0),Registry!S:S,Registry!T:T)</f>
        <v>0</v>
      </c>
      <c r="B263" cm="1">
        <f t="array" ref="B263">_xlfn.XLOOKUP(INDEX(BASE_TOM!B:B,ROW(BASE_TOM_MIRRORING!A262)+2,0),Registry!S:S,Registry!T:T)</f>
        <v>0</v>
      </c>
      <c r="C263" cm="1">
        <f t="array" ref="C263">INDEX(BASE_TOM!AE:AE,ROW(BASE_TOM_MIRRORING!C262)+1,0)</f>
        <v>0</v>
      </c>
    </row>
    <row r="264" spans="1:3" x14ac:dyDescent="0.2">
      <c r="A264" cm="1">
        <f t="array" ref="A264">_xlfn.XLOOKUP(INDEX(BASE_TOM!B:B,ROW(BASE_TOM_MIRRORING!A263)+1,0),Registry!S:S,Registry!T:T)</f>
        <v>0</v>
      </c>
      <c r="B264" cm="1">
        <f t="array" ref="B264">_xlfn.XLOOKUP(INDEX(BASE_TOM!B:B,ROW(BASE_TOM_MIRRORING!A263)+2,0),Registry!S:S,Registry!T:T)</f>
        <v>0</v>
      </c>
      <c r="C264" cm="1">
        <f t="array" ref="C264">INDEX(BASE_TOM!AE:AE,ROW(BASE_TOM_MIRRORING!C263)+1,0)</f>
        <v>0</v>
      </c>
    </row>
    <row r="265" spans="1:3" x14ac:dyDescent="0.2">
      <c r="A265" cm="1">
        <f t="array" ref="A265">_xlfn.XLOOKUP(INDEX(BASE_TOM!B:B,ROW(BASE_TOM_MIRRORING!A264)+1,0),Registry!S:S,Registry!T:T)</f>
        <v>0</v>
      </c>
      <c r="B265" cm="1">
        <f t="array" ref="B265">_xlfn.XLOOKUP(INDEX(BASE_TOM!B:B,ROW(BASE_TOM_MIRRORING!A264)+2,0),Registry!S:S,Registry!T:T)</f>
        <v>0</v>
      </c>
      <c r="C265" cm="1">
        <f t="array" ref="C265">INDEX(BASE_TOM!AE:AE,ROW(BASE_TOM_MIRRORING!C264)+1,0)</f>
        <v>0</v>
      </c>
    </row>
    <row r="266" spans="1:3" x14ac:dyDescent="0.2">
      <c r="A266" cm="1">
        <f t="array" ref="A266">_xlfn.XLOOKUP(INDEX(BASE_TOM!B:B,ROW(BASE_TOM_MIRRORING!A265)+1,0),Registry!S:S,Registry!T:T)</f>
        <v>0</v>
      </c>
      <c r="B266" cm="1">
        <f t="array" ref="B266">_xlfn.XLOOKUP(INDEX(BASE_TOM!B:B,ROW(BASE_TOM_MIRRORING!A265)+2,0),Registry!S:S,Registry!T:T)</f>
        <v>0</v>
      </c>
      <c r="C266" cm="1">
        <f t="array" ref="C266">INDEX(BASE_TOM!AE:AE,ROW(BASE_TOM_MIRRORING!C265)+1,0)</f>
        <v>0</v>
      </c>
    </row>
    <row r="267" spans="1:3" x14ac:dyDescent="0.2">
      <c r="A267" cm="1">
        <f t="array" ref="A267">_xlfn.XLOOKUP(INDEX(BASE_TOM!B:B,ROW(BASE_TOM_MIRRORING!A266)+1,0),Registry!S:S,Registry!T:T)</f>
        <v>0</v>
      </c>
      <c r="B267" cm="1">
        <f t="array" ref="B267">_xlfn.XLOOKUP(INDEX(BASE_TOM!B:B,ROW(BASE_TOM_MIRRORING!A266)+2,0),Registry!S:S,Registry!T:T)</f>
        <v>0</v>
      </c>
      <c r="C267" cm="1">
        <f t="array" ref="C267">INDEX(BASE_TOM!AE:AE,ROW(BASE_TOM_MIRRORING!C266)+1,0)</f>
        <v>0</v>
      </c>
    </row>
    <row r="268" spans="1:3" x14ac:dyDescent="0.2">
      <c r="A268" cm="1">
        <f t="array" ref="A268">_xlfn.XLOOKUP(INDEX(BASE_TOM!B:B,ROW(BASE_TOM_MIRRORING!A267)+1,0),Registry!S:S,Registry!T:T)</f>
        <v>0</v>
      </c>
      <c r="B268" cm="1">
        <f t="array" ref="B268">_xlfn.XLOOKUP(INDEX(BASE_TOM!B:B,ROW(BASE_TOM_MIRRORING!A267)+2,0),Registry!S:S,Registry!T:T)</f>
        <v>0</v>
      </c>
      <c r="C268" cm="1">
        <f t="array" ref="C268">INDEX(BASE_TOM!AE:AE,ROW(BASE_TOM_MIRRORING!C267)+1,0)</f>
        <v>0</v>
      </c>
    </row>
    <row r="269" spans="1:3" x14ac:dyDescent="0.2">
      <c r="A269" cm="1">
        <f t="array" ref="A269">_xlfn.XLOOKUP(INDEX(BASE_TOM!B:B,ROW(BASE_TOM_MIRRORING!A268)+1,0),Registry!S:S,Registry!T:T)</f>
        <v>0</v>
      </c>
      <c r="B269" cm="1">
        <f t="array" ref="B269">_xlfn.XLOOKUP(INDEX(BASE_TOM!B:B,ROW(BASE_TOM_MIRRORING!A268)+2,0),Registry!S:S,Registry!T:T)</f>
        <v>0</v>
      </c>
      <c r="C269" cm="1">
        <f t="array" ref="C269">INDEX(BASE_TOM!AE:AE,ROW(BASE_TOM_MIRRORING!C268)+1,0)</f>
        <v>0</v>
      </c>
    </row>
    <row r="270" spans="1:3" x14ac:dyDescent="0.2">
      <c r="A270" cm="1">
        <f t="array" ref="A270">_xlfn.XLOOKUP(INDEX(BASE_TOM!B:B,ROW(BASE_TOM_MIRRORING!A269)+1,0),Registry!S:S,Registry!T:T)</f>
        <v>0</v>
      </c>
      <c r="B270" cm="1">
        <f t="array" ref="B270">_xlfn.XLOOKUP(INDEX(BASE_TOM!B:B,ROW(BASE_TOM_MIRRORING!A269)+2,0),Registry!S:S,Registry!T:T)</f>
        <v>0</v>
      </c>
      <c r="C270" cm="1">
        <f t="array" ref="C270">INDEX(BASE_TOM!AE:AE,ROW(BASE_TOM_MIRRORING!C269)+1,0)</f>
        <v>0</v>
      </c>
    </row>
    <row r="271" spans="1:3" x14ac:dyDescent="0.2">
      <c r="A271" cm="1">
        <f t="array" ref="A271">_xlfn.XLOOKUP(INDEX(BASE_TOM!B:B,ROW(BASE_TOM_MIRRORING!A270)+1,0),Registry!S:S,Registry!T:T)</f>
        <v>0</v>
      </c>
      <c r="B271" cm="1">
        <f t="array" ref="B271">_xlfn.XLOOKUP(INDEX(BASE_TOM!B:B,ROW(BASE_TOM_MIRRORING!A270)+2,0),Registry!S:S,Registry!T:T)</f>
        <v>0</v>
      </c>
      <c r="C271" cm="1">
        <f t="array" ref="C271">INDEX(BASE_TOM!AE:AE,ROW(BASE_TOM_MIRRORING!C270)+1,0)</f>
        <v>0</v>
      </c>
    </row>
    <row r="272" spans="1:3" x14ac:dyDescent="0.2">
      <c r="A272" cm="1">
        <f t="array" ref="A272">_xlfn.XLOOKUP(INDEX(BASE_TOM!B:B,ROW(BASE_TOM_MIRRORING!A271)+1,0),Registry!S:S,Registry!T:T)</f>
        <v>0</v>
      </c>
      <c r="B272" cm="1">
        <f t="array" ref="B272">_xlfn.XLOOKUP(INDEX(BASE_TOM!B:B,ROW(BASE_TOM_MIRRORING!A271)+2,0),Registry!S:S,Registry!T:T)</f>
        <v>0</v>
      </c>
      <c r="C272" cm="1">
        <f t="array" ref="C272">INDEX(BASE_TOM!AE:AE,ROW(BASE_TOM_MIRRORING!C271)+1,0)</f>
        <v>0</v>
      </c>
    </row>
    <row r="273" spans="1:3" x14ac:dyDescent="0.2">
      <c r="A273" cm="1">
        <f t="array" ref="A273">_xlfn.XLOOKUP(INDEX(BASE_TOM!B:B,ROW(BASE_TOM_MIRRORING!A272)+1,0),Registry!S:S,Registry!T:T)</f>
        <v>0</v>
      </c>
      <c r="B273" cm="1">
        <f t="array" ref="B273">_xlfn.XLOOKUP(INDEX(BASE_TOM!B:B,ROW(BASE_TOM_MIRRORING!A272)+2,0),Registry!S:S,Registry!T:T)</f>
        <v>0</v>
      </c>
      <c r="C273" cm="1">
        <f t="array" ref="C273">INDEX(BASE_TOM!AE:AE,ROW(BASE_TOM_MIRRORING!C272)+1,0)</f>
        <v>0</v>
      </c>
    </row>
    <row r="274" spans="1:3" x14ac:dyDescent="0.2">
      <c r="A274" cm="1">
        <f t="array" ref="A274">_xlfn.XLOOKUP(INDEX(BASE_TOM!B:B,ROW(BASE_TOM_MIRRORING!A273)+1,0),Registry!S:S,Registry!T:T)</f>
        <v>0</v>
      </c>
      <c r="B274" cm="1">
        <f t="array" ref="B274">_xlfn.XLOOKUP(INDEX(BASE_TOM!B:B,ROW(BASE_TOM_MIRRORING!A273)+2,0),Registry!S:S,Registry!T:T)</f>
        <v>0</v>
      </c>
      <c r="C274" cm="1">
        <f t="array" ref="C274">INDEX(BASE_TOM!AE:AE,ROW(BASE_TOM_MIRRORING!C273)+1,0)</f>
        <v>0</v>
      </c>
    </row>
    <row r="275" spans="1:3" x14ac:dyDescent="0.2">
      <c r="A275" cm="1">
        <f t="array" ref="A275">_xlfn.XLOOKUP(INDEX(BASE_TOM!B:B,ROW(BASE_TOM_MIRRORING!A274)+1,0),Registry!S:S,Registry!T:T)</f>
        <v>0</v>
      </c>
      <c r="B275" cm="1">
        <f t="array" ref="B275">_xlfn.XLOOKUP(INDEX(BASE_TOM!B:B,ROW(BASE_TOM_MIRRORING!A274)+2,0),Registry!S:S,Registry!T:T)</f>
        <v>0</v>
      </c>
      <c r="C275" cm="1">
        <f t="array" ref="C275">INDEX(BASE_TOM!AE:AE,ROW(BASE_TOM_MIRRORING!C274)+1,0)</f>
        <v>0</v>
      </c>
    </row>
    <row r="276" spans="1:3" x14ac:dyDescent="0.2">
      <c r="A276" cm="1">
        <f t="array" ref="A276">_xlfn.XLOOKUP(INDEX(BASE_TOM!B:B,ROW(BASE_TOM_MIRRORING!A275)+1,0),Registry!S:S,Registry!T:T)</f>
        <v>0</v>
      </c>
      <c r="B276" cm="1">
        <f t="array" ref="B276">_xlfn.XLOOKUP(INDEX(BASE_TOM!B:B,ROW(BASE_TOM_MIRRORING!A275)+2,0),Registry!S:S,Registry!T:T)</f>
        <v>0</v>
      </c>
      <c r="C276" cm="1">
        <f t="array" ref="C276">INDEX(BASE_TOM!AE:AE,ROW(BASE_TOM_MIRRORING!C275)+1,0)</f>
        <v>0</v>
      </c>
    </row>
    <row r="277" spans="1:3" x14ac:dyDescent="0.2">
      <c r="A277" cm="1">
        <f t="array" ref="A277">_xlfn.XLOOKUP(INDEX(BASE_TOM!B:B,ROW(BASE_TOM_MIRRORING!A276)+1,0),Registry!S:S,Registry!T:T)</f>
        <v>0</v>
      </c>
      <c r="B277" cm="1">
        <f t="array" ref="B277">_xlfn.XLOOKUP(INDEX(BASE_TOM!B:B,ROW(BASE_TOM_MIRRORING!A276)+2,0),Registry!S:S,Registry!T:T)</f>
        <v>0</v>
      </c>
      <c r="C277" cm="1">
        <f t="array" ref="C277">INDEX(BASE_TOM!AE:AE,ROW(BASE_TOM_MIRRORING!C276)+1,0)</f>
        <v>0</v>
      </c>
    </row>
    <row r="278" spans="1:3" x14ac:dyDescent="0.2">
      <c r="A278" cm="1">
        <f t="array" ref="A278">_xlfn.XLOOKUP(INDEX(BASE_TOM!B:B,ROW(BASE_TOM_MIRRORING!A277)+1,0),Registry!S:S,Registry!T:T)</f>
        <v>0</v>
      </c>
      <c r="B278" cm="1">
        <f t="array" ref="B278">_xlfn.XLOOKUP(INDEX(BASE_TOM!B:B,ROW(BASE_TOM_MIRRORING!A277)+2,0),Registry!S:S,Registry!T:T)</f>
        <v>0</v>
      </c>
      <c r="C278" cm="1">
        <f t="array" ref="C278">INDEX(BASE_TOM!AE:AE,ROW(BASE_TOM_MIRRORING!C277)+1,0)</f>
        <v>0</v>
      </c>
    </row>
    <row r="279" spans="1:3" x14ac:dyDescent="0.2">
      <c r="A279" cm="1">
        <f t="array" ref="A279">_xlfn.XLOOKUP(INDEX(BASE_TOM!B:B,ROW(BASE_TOM_MIRRORING!A278)+1,0),Registry!S:S,Registry!T:T)</f>
        <v>0</v>
      </c>
      <c r="B279" cm="1">
        <f t="array" ref="B279">_xlfn.XLOOKUP(INDEX(BASE_TOM!B:B,ROW(BASE_TOM_MIRRORING!A278)+2,0),Registry!S:S,Registry!T:T)</f>
        <v>0</v>
      </c>
      <c r="C279" cm="1">
        <f t="array" ref="C279">INDEX(BASE_TOM!AE:AE,ROW(BASE_TOM_MIRRORING!C278)+1,0)</f>
        <v>0</v>
      </c>
    </row>
    <row r="280" spans="1:3" x14ac:dyDescent="0.2">
      <c r="A280" cm="1">
        <f t="array" ref="A280">_xlfn.XLOOKUP(INDEX(BASE_TOM!B:B,ROW(BASE_TOM_MIRRORING!A279)+1,0),Registry!S:S,Registry!T:T)</f>
        <v>0</v>
      </c>
      <c r="B280" cm="1">
        <f t="array" ref="B280">_xlfn.XLOOKUP(INDEX(BASE_TOM!B:B,ROW(BASE_TOM_MIRRORING!A279)+2,0),Registry!S:S,Registry!T:T)</f>
        <v>0</v>
      </c>
      <c r="C280" cm="1">
        <f t="array" ref="C280">INDEX(BASE_TOM!AE:AE,ROW(BASE_TOM_MIRRORING!C279)+1,0)</f>
        <v>0</v>
      </c>
    </row>
    <row r="281" spans="1:3" x14ac:dyDescent="0.2">
      <c r="A281" cm="1">
        <f t="array" ref="A281">_xlfn.XLOOKUP(INDEX(BASE_TOM!B:B,ROW(BASE_TOM_MIRRORING!A280)+1,0),Registry!S:S,Registry!T:T)</f>
        <v>0</v>
      </c>
      <c r="B281" cm="1">
        <f t="array" ref="B281">_xlfn.XLOOKUP(INDEX(BASE_TOM!B:B,ROW(BASE_TOM_MIRRORING!A280)+2,0),Registry!S:S,Registry!T:T)</f>
        <v>0</v>
      </c>
      <c r="C281" cm="1">
        <f t="array" ref="C281">INDEX(BASE_TOM!AE:AE,ROW(BASE_TOM_MIRRORING!C280)+1,0)</f>
        <v>0</v>
      </c>
    </row>
    <row r="282" spans="1:3" x14ac:dyDescent="0.2">
      <c r="A282" cm="1">
        <f t="array" ref="A282">_xlfn.XLOOKUP(INDEX(BASE_TOM!B:B,ROW(BASE_TOM_MIRRORING!A281)+1,0),Registry!S:S,Registry!T:T)</f>
        <v>0</v>
      </c>
      <c r="B282" cm="1">
        <f t="array" ref="B282">_xlfn.XLOOKUP(INDEX(BASE_TOM!B:B,ROW(BASE_TOM_MIRRORING!A281)+2,0),Registry!S:S,Registry!T:T)</f>
        <v>0</v>
      </c>
      <c r="C282" cm="1">
        <f t="array" ref="C282">INDEX(BASE_TOM!AE:AE,ROW(BASE_TOM_MIRRORING!C281)+1,0)</f>
        <v>0</v>
      </c>
    </row>
    <row r="283" spans="1:3" x14ac:dyDescent="0.2">
      <c r="A283" cm="1">
        <f t="array" ref="A283">_xlfn.XLOOKUP(INDEX(BASE_TOM!B:B,ROW(BASE_TOM_MIRRORING!A282)+1,0),Registry!S:S,Registry!T:T)</f>
        <v>0</v>
      </c>
      <c r="B283" cm="1">
        <f t="array" ref="B283">_xlfn.XLOOKUP(INDEX(BASE_TOM!B:B,ROW(BASE_TOM_MIRRORING!A282)+2,0),Registry!S:S,Registry!T:T)</f>
        <v>0</v>
      </c>
      <c r="C283" cm="1">
        <f t="array" ref="C283">INDEX(BASE_TOM!AE:AE,ROW(BASE_TOM_MIRRORING!C282)+1,0)</f>
        <v>0</v>
      </c>
    </row>
    <row r="284" spans="1:3" x14ac:dyDescent="0.2">
      <c r="A284" cm="1">
        <f t="array" ref="A284">_xlfn.XLOOKUP(INDEX(BASE_TOM!B:B,ROW(BASE_TOM_MIRRORING!A283)+1,0),Registry!S:S,Registry!T:T)</f>
        <v>0</v>
      </c>
      <c r="B284" cm="1">
        <f t="array" ref="B284">_xlfn.XLOOKUP(INDEX(BASE_TOM!B:B,ROW(BASE_TOM_MIRRORING!A283)+2,0),Registry!S:S,Registry!T:T)</f>
        <v>0</v>
      </c>
      <c r="C284" cm="1">
        <f t="array" ref="C284">INDEX(BASE_TOM!AE:AE,ROW(BASE_TOM_MIRRORING!C283)+1,0)</f>
        <v>0</v>
      </c>
    </row>
    <row r="285" spans="1:3" x14ac:dyDescent="0.2">
      <c r="A285" cm="1">
        <f t="array" ref="A285">_xlfn.XLOOKUP(INDEX(BASE_TOM!B:B,ROW(BASE_TOM_MIRRORING!A284)+1,0),Registry!S:S,Registry!T:T)</f>
        <v>0</v>
      </c>
      <c r="B285" cm="1">
        <f t="array" ref="B285">_xlfn.XLOOKUP(INDEX(BASE_TOM!B:B,ROW(BASE_TOM_MIRRORING!A284)+2,0),Registry!S:S,Registry!T:T)</f>
        <v>0</v>
      </c>
      <c r="C285" cm="1">
        <f t="array" ref="C285">INDEX(BASE_TOM!AE:AE,ROW(BASE_TOM_MIRRORING!C284)+1,0)</f>
        <v>0</v>
      </c>
    </row>
    <row r="286" spans="1:3" x14ac:dyDescent="0.2">
      <c r="A286" cm="1">
        <f t="array" ref="A286">_xlfn.XLOOKUP(INDEX(BASE_TOM!B:B,ROW(BASE_TOM_MIRRORING!A285)+1,0),Registry!S:S,Registry!T:T)</f>
        <v>0</v>
      </c>
      <c r="B286" cm="1">
        <f t="array" ref="B286">_xlfn.XLOOKUP(INDEX(BASE_TOM!B:B,ROW(BASE_TOM_MIRRORING!A285)+2,0),Registry!S:S,Registry!T:T)</f>
        <v>0</v>
      </c>
      <c r="C286" cm="1">
        <f t="array" ref="C286">INDEX(BASE_TOM!AE:AE,ROW(BASE_TOM_MIRRORING!C285)+1,0)</f>
        <v>0</v>
      </c>
    </row>
    <row r="287" spans="1:3" x14ac:dyDescent="0.2">
      <c r="A287" cm="1">
        <f t="array" ref="A287">_xlfn.XLOOKUP(INDEX(BASE_TOM!B:B,ROW(BASE_TOM_MIRRORING!A286)+1,0),Registry!S:S,Registry!T:T)</f>
        <v>0</v>
      </c>
      <c r="B287" cm="1">
        <f t="array" ref="B287">_xlfn.XLOOKUP(INDEX(BASE_TOM!B:B,ROW(BASE_TOM_MIRRORING!A286)+2,0),Registry!S:S,Registry!T:T)</f>
        <v>0</v>
      </c>
      <c r="C287" cm="1">
        <f t="array" ref="C287">INDEX(BASE_TOM!AE:AE,ROW(BASE_TOM_MIRRORING!C286)+1,0)</f>
        <v>0</v>
      </c>
    </row>
    <row r="288" spans="1:3" x14ac:dyDescent="0.2">
      <c r="A288" cm="1">
        <f t="array" ref="A288">_xlfn.XLOOKUP(INDEX(BASE_TOM!B:B,ROW(BASE_TOM_MIRRORING!A287)+1,0),Registry!S:S,Registry!T:T)</f>
        <v>0</v>
      </c>
      <c r="B288" cm="1">
        <f t="array" ref="B288">_xlfn.XLOOKUP(INDEX(BASE_TOM!B:B,ROW(BASE_TOM_MIRRORING!A287)+2,0),Registry!S:S,Registry!T:T)</f>
        <v>0</v>
      </c>
      <c r="C288" cm="1">
        <f t="array" ref="C288">INDEX(BASE_TOM!AE:AE,ROW(BASE_TOM_MIRRORING!C287)+1,0)</f>
        <v>0</v>
      </c>
    </row>
    <row r="289" spans="1:3" x14ac:dyDescent="0.2">
      <c r="A289" cm="1">
        <f t="array" ref="A289">_xlfn.XLOOKUP(INDEX(BASE_TOM!B:B,ROW(BASE_TOM_MIRRORING!A288)+1,0),Registry!S:S,Registry!T:T)</f>
        <v>0</v>
      </c>
      <c r="B289" cm="1">
        <f t="array" ref="B289">_xlfn.XLOOKUP(INDEX(BASE_TOM!B:B,ROW(BASE_TOM_MIRRORING!A288)+2,0),Registry!S:S,Registry!T:T)</f>
        <v>0</v>
      </c>
      <c r="C289" cm="1">
        <f t="array" ref="C289">INDEX(BASE_TOM!AE:AE,ROW(BASE_TOM_MIRRORING!C288)+1,0)</f>
        <v>0</v>
      </c>
    </row>
    <row r="290" spans="1:3" x14ac:dyDescent="0.2">
      <c r="A290" cm="1">
        <f t="array" ref="A290">_xlfn.XLOOKUP(INDEX(BASE_TOM!B:B,ROW(BASE_TOM_MIRRORING!A289)+1,0),Registry!S:S,Registry!T:T)</f>
        <v>0</v>
      </c>
      <c r="B290" cm="1">
        <f t="array" ref="B290">_xlfn.XLOOKUP(INDEX(BASE_TOM!B:B,ROW(BASE_TOM_MIRRORING!A289)+2,0),Registry!S:S,Registry!T:T)</f>
        <v>0</v>
      </c>
      <c r="C290" cm="1">
        <f t="array" ref="C290">INDEX(BASE_TOM!AE:AE,ROW(BASE_TOM_MIRRORING!C289)+1,0)</f>
        <v>0</v>
      </c>
    </row>
    <row r="291" spans="1:3" x14ac:dyDescent="0.2">
      <c r="A291" cm="1">
        <f t="array" ref="A291">_xlfn.XLOOKUP(INDEX(BASE_TOM!B:B,ROW(BASE_TOM_MIRRORING!A290)+1,0),Registry!S:S,Registry!T:T)</f>
        <v>0</v>
      </c>
      <c r="B291" cm="1">
        <f t="array" ref="B291">_xlfn.XLOOKUP(INDEX(BASE_TOM!B:B,ROW(BASE_TOM_MIRRORING!A290)+2,0),Registry!S:S,Registry!T:T)</f>
        <v>0</v>
      </c>
      <c r="C291" cm="1">
        <f t="array" ref="C291">INDEX(BASE_TOM!AE:AE,ROW(BASE_TOM_MIRRORING!C290)+1,0)</f>
        <v>0</v>
      </c>
    </row>
    <row r="292" spans="1:3" x14ac:dyDescent="0.2">
      <c r="A292" cm="1">
        <f t="array" ref="A292">_xlfn.XLOOKUP(INDEX(BASE_TOM!B:B,ROW(BASE_TOM_MIRRORING!A291)+1,0),Registry!S:S,Registry!T:T)</f>
        <v>0</v>
      </c>
      <c r="B292" cm="1">
        <f t="array" ref="B292">_xlfn.XLOOKUP(INDEX(BASE_TOM!B:B,ROW(BASE_TOM_MIRRORING!A291)+2,0),Registry!S:S,Registry!T:T)</f>
        <v>0</v>
      </c>
      <c r="C292" cm="1">
        <f t="array" ref="C292">INDEX(BASE_TOM!AE:AE,ROW(BASE_TOM_MIRRORING!C291)+1,0)</f>
        <v>0</v>
      </c>
    </row>
    <row r="293" spans="1:3" x14ac:dyDescent="0.2">
      <c r="A293" cm="1">
        <f t="array" ref="A293">_xlfn.XLOOKUP(INDEX(BASE_TOM!B:B,ROW(BASE_TOM_MIRRORING!A292)+1,0),Registry!S:S,Registry!T:T)</f>
        <v>0</v>
      </c>
      <c r="B293" cm="1">
        <f t="array" ref="B293">_xlfn.XLOOKUP(INDEX(BASE_TOM!B:B,ROW(BASE_TOM_MIRRORING!A292)+2,0),Registry!S:S,Registry!T:T)</f>
        <v>0</v>
      </c>
      <c r="C293" cm="1">
        <f t="array" ref="C293">INDEX(BASE_TOM!AE:AE,ROW(BASE_TOM_MIRRORING!C292)+1,0)</f>
        <v>0</v>
      </c>
    </row>
    <row r="294" spans="1:3" x14ac:dyDescent="0.2">
      <c r="A294" cm="1">
        <f t="array" ref="A294">_xlfn.XLOOKUP(INDEX(BASE_TOM!B:B,ROW(BASE_TOM_MIRRORING!A293)+1,0),Registry!S:S,Registry!T:T)</f>
        <v>0</v>
      </c>
      <c r="B294" cm="1">
        <f t="array" ref="B294">_xlfn.XLOOKUP(INDEX(BASE_TOM!B:B,ROW(BASE_TOM_MIRRORING!A293)+2,0),Registry!S:S,Registry!T:T)</f>
        <v>0</v>
      </c>
      <c r="C294" cm="1">
        <f t="array" ref="C294">INDEX(BASE_TOM!AE:AE,ROW(BASE_TOM_MIRRORING!C293)+1,0)</f>
        <v>0</v>
      </c>
    </row>
    <row r="295" spans="1:3" x14ac:dyDescent="0.2">
      <c r="A295" cm="1">
        <f t="array" ref="A295">_xlfn.XLOOKUP(INDEX(BASE_TOM!B:B,ROW(BASE_TOM_MIRRORING!A294)+1,0),Registry!S:S,Registry!T:T)</f>
        <v>0</v>
      </c>
      <c r="B295" cm="1">
        <f t="array" ref="B295">_xlfn.XLOOKUP(INDEX(BASE_TOM!B:B,ROW(BASE_TOM_MIRRORING!A294)+2,0),Registry!S:S,Registry!T:T)</f>
        <v>0</v>
      </c>
      <c r="C295" cm="1">
        <f t="array" ref="C295">INDEX(BASE_TOM!AE:AE,ROW(BASE_TOM_MIRRORING!C294)+1,0)</f>
        <v>0</v>
      </c>
    </row>
    <row r="296" spans="1:3" x14ac:dyDescent="0.2">
      <c r="A296" cm="1">
        <f t="array" ref="A296">_xlfn.XLOOKUP(INDEX(BASE_TOM!B:B,ROW(BASE_TOM_MIRRORING!A295)+1,0),Registry!S:S,Registry!T:T)</f>
        <v>0</v>
      </c>
      <c r="B296" cm="1">
        <f t="array" ref="B296">_xlfn.XLOOKUP(INDEX(BASE_TOM!B:B,ROW(BASE_TOM_MIRRORING!A295)+2,0),Registry!S:S,Registry!T:T)</f>
        <v>0</v>
      </c>
      <c r="C296" cm="1">
        <f t="array" ref="C296">INDEX(BASE_TOM!AE:AE,ROW(BASE_TOM_MIRRORING!C295)+1,0)</f>
        <v>0</v>
      </c>
    </row>
    <row r="297" spans="1:3" x14ac:dyDescent="0.2">
      <c r="A297" cm="1">
        <f t="array" ref="A297">_xlfn.XLOOKUP(INDEX(BASE_TOM!B:B,ROW(BASE_TOM_MIRRORING!A296)+1,0),Registry!S:S,Registry!T:T)</f>
        <v>0</v>
      </c>
      <c r="B297" cm="1">
        <f t="array" ref="B297">_xlfn.XLOOKUP(INDEX(BASE_TOM!B:B,ROW(BASE_TOM_MIRRORING!A296)+2,0),Registry!S:S,Registry!T:T)</f>
        <v>0</v>
      </c>
      <c r="C297" cm="1">
        <f t="array" ref="C297">INDEX(BASE_TOM!AE:AE,ROW(BASE_TOM_MIRRORING!C296)+1,0)</f>
        <v>0</v>
      </c>
    </row>
    <row r="298" spans="1:3" x14ac:dyDescent="0.2">
      <c r="A298" cm="1">
        <f t="array" ref="A298">_xlfn.XLOOKUP(INDEX(BASE_TOM!B:B,ROW(BASE_TOM_MIRRORING!A297)+1,0),Registry!S:S,Registry!T:T)</f>
        <v>0</v>
      </c>
      <c r="B298" cm="1">
        <f t="array" ref="B298">_xlfn.XLOOKUP(INDEX(BASE_TOM!B:B,ROW(BASE_TOM_MIRRORING!A297)+2,0),Registry!S:S,Registry!T:T)</f>
        <v>0</v>
      </c>
      <c r="C298" cm="1">
        <f t="array" ref="C298">INDEX(BASE_TOM!AE:AE,ROW(BASE_TOM_MIRRORING!C297)+1,0)</f>
        <v>0</v>
      </c>
    </row>
    <row r="299" spans="1:3" x14ac:dyDescent="0.2">
      <c r="A299" cm="1">
        <f t="array" ref="A299">_xlfn.XLOOKUP(INDEX(BASE_TOM!B:B,ROW(BASE_TOM_MIRRORING!A298)+1,0),Registry!S:S,Registry!T:T)</f>
        <v>0</v>
      </c>
      <c r="B299" cm="1">
        <f t="array" ref="B299">_xlfn.XLOOKUP(INDEX(BASE_TOM!B:B,ROW(BASE_TOM_MIRRORING!A298)+2,0),Registry!S:S,Registry!T:T)</f>
        <v>0</v>
      </c>
      <c r="C299" cm="1">
        <f t="array" ref="C299">INDEX(BASE_TOM!AE:AE,ROW(BASE_TOM_MIRRORING!C298)+1,0)</f>
        <v>0</v>
      </c>
    </row>
    <row r="300" spans="1:3" x14ac:dyDescent="0.2">
      <c r="A300" cm="1">
        <f t="array" ref="A300">_xlfn.XLOOKUP(INDEX(BASE_TOM!B:B,ROW(BASE_TOM_MIRRORING!A299)+1,0),Registry!S:S,Registry!T:T)</f>
        <v>0</v>
      </c>
      <c r="B300" cm="1">
        <f t="array" ref="B300">_xlfn.XLOOKUP(INDEX(BASE_TOM!B:B,ROW(BASE_TOM_MIRRORING!A299)+2,0),Registry!S:S,Registry!T:T)</f>
        <v>0</v>
      </c>
      <c r="C300" cm="1">
        <f t="array" ref="C300">INDEX(BASE_TOM!AE:AE,ROW(BASE_TOM_MIRRORING!C299)+1,0)</f>
        <v>0</v>
      </c>
    </row>
    <row r="301" spans="1:3" x14ac:dyDescent="0.2">
      <c r="A301" cm="1">
        <f t="array" ref="A301">_xlfn.XLOOKUP(INDEX(BASE_TOM!B:B,ROW(BASE_TOM_MIRRORING!A300)+1,0),Registry!S:S,Registry!T:T)</f>
        <v>0</v>
      </c>
      <c r="B301" cm="1">
        <f t="array" ref="B301">_xlfn.XLOOKUP(INDEX(BASE_TOM!B:B,ROW(BASE_TOM_MIRRORING!A300)+2,0),Registry!S:S,Registry!T:T)</f>
        <v>0</v>
      </c>
      <c r="C301" cm="1">
        <f t="array" ref="C301">INDEX(BASE_TOM!AE:AE,ROW(BASE_TOM_MIRRORING!C300)+1,0)</f>
        <v>0</v>
      </c>
    </row>
    <row r="302" spans="1:3" x14ac:dyDescent="0.2">
      <c r="A302" cm="1">
        <f t="array" ref="A302">_xlfn.XLOOKUP(INDEX(BASE_TOM!B:B,ROW(BASE_TOM_MIRRORING!A301)+1,0),Registry!S:S,Registry!T:T)</f>
        <v>0</v>
      </c>
      <c r="B302" cm="1">
        <f t="array" ref="B302">_xlfn.XLOOKUP(INDEX(BASE_TOM!B:B,ROW(BASE_TOM_MIRRORING!A301)+2,0),Registry!S:S,Registry!T:T)</f>
        <v>0</v>
      </c>
      <c r="C302" cm="1">
        <f t="array" ref="C302">INDEX(BASE_TOM!AE:AE,ROW(BASE_TOM_MIRRORING!C301)+1,0)</f>
        <v>0</v>
      </c>
    </row>
    <row r="303" spans="1:3" x14ac:dyDescent="0.2">
      <c r="A303" cm="1">
        <f t="array" ref="A303">_xlfn.XLOOKUP(INDEX(BASE_TOM!B:B,ROW(BASE_TOM_MIRRORING!A302)+1,0),Registry!S:S,Registry!T:T)</f>
        <v>0</v>
      </c>
      <c r="B303" cm="1">
        <f t="array" ref="B303">_xlfn.XLOOKUP(INDEX(BASE_TOM!B:B,ROW(BASE_TOM_MIRRORING!A302)+2,0),Registry!S:S,Registry!T:T)</f>
        <v>0</v>
      </c>
      <c r="C303" cm="1">
        <f t="array" ref="C303">INDEX(BASE_TOM!AE:AE,ROW(BASE_TOM_MIRRORING!C302)+1,0)</f>
        <v>0</v>
      </c>
    </row>
    <row r="304" spans="1:3" x14ac:dyDescent="0.2">
      <c r="A304" cm="1">
        <f t="array" ref="A304">_xlfn.XLOOKUP(INDEX(BASE_TOM!B:B,ROW(BASE_TOM_MIRRORING!A303)+1,0),Registry!S:S,Registry!T:T)</f>
        <v>0</v>
      </c>
      <c r="B304" cm="1">
        <f t="array" ref="B304">_xlfn.XLOOKUP(INDEX(BASE_TOM!B:B,ROW(BASE_TOM_MIRRORING!A303)+2,0),Registry!S:S,Registry!T:T)</f>
        <v>0</v>
      </c>
      <c r="C304" cm="1">
        <f t="array" ref="C304">INDEX(BASE_TOM!AE:AE,ROW(BASE_TOM_MIRRORING!C303)+1,0)</f>
        <v>0</v>
      </c>
    </row>
    <row r="305" spans="1:3" x14ac:dyDescent="0.2">
      <c r="A305" cm="1">
        <f t="array" ref="A305">_xlfn.XLOOKUP(INDEX(BASE_TOM!B:B,ROW(BASE_TOM_MIRRORING!A304)+1,0),Registry!S:S,Registry!T:T)</f>
        <v>0</v>
      </c>
      <c r="B305" cm="1">
        <f t="array" ref="B305">_xlfn.XLOOKUP(INDEX(BASE_TOM!B:B,ROW(BASE_TOM_MIRRORING!A304)+2,0),Registry!S:S,Registry!T:T)</f>
        <v>0</v>
      </c>
      <c r="C305" cm="1">
        <f t="array" ref="C305">INDEX(BASE_TOM!AE:AE,ROW(BASE_TOM_MIRRORING!C304)+1,0)</f>
        <v>0</v>
      </c>
    </row>
    <row r="306" spans="1:3" x14ac:dyDescent="0.2">
      <c r="A306" cm="1">
        <f t="array" ref="A306">_xlfn.XLOOKUP(INDEX(BASE_TOM!B:B,ROW(BASE_TOM_MIRRORING!A305)+1,0),Registry!S:S,Registry!T:T)</f>
        <v>0</v>
      </c>
      <c r="B306" cm="1">
        <f t="array" ref="B306">_xlfn.XLOOKUP(INDEX(BASE_TOM!B:B,ROW(BASE_TOM_MIRRORING!A305)+2,0),Registry!S:S,Registry!T:T)</f>
        <v>0</v>
      </c>
      <c r="C306" cm="1">
        <f t="array" ref="C306">INDEX(BASE_TOM!AE:AE,ROW(BASE_TOM_MIRRORING!C305)+1,0)</f>
        <v>0</v>
      </c>
    </row>
    <row r="307" spans="1:3" x14ac:dyDescent="0.2">
      <c r="A307" cm="1">
        <f t="array" ref="A307">_xlfn.XLOOKUP(INDEX(BASE_TOM!B:B,ROW(BASE_TOM_MIRRORING!A306)+1,0),Registry!S:S,Registry!T:T)</f>
        <v>0</v>
      </c>
      <c r="B307" cm="1">
        <f t="array" ref="B307">_xlfn.XLOOKUP(INDEX(BASE_TOM!B:B,ROW(BASE_TOM_MIRRORING!A306)+2,0),Registry!S:S,Registry!T:T)</f>
        <v>0</v>
      </c>
      <c r="C307" cm="1">
        <f t="array" ref="C307">INDEX(BASE_TOM!AE:AE,ROW(BASE_TOM_MIRRORING!C306)+1,0)</f>
        <v>0</v>
      </c>
    </row>
    <row r="308" spans="1:3" x14ac:dyDescent="0.2">
      <c r="A308" cm="1">
        <f t="array" ref="A308">_xlfn.XLOOKUP(INDEX(BASE_TOM!B:B,ROW(BASE_TOM_MIRRORING!A307)+1,0),Registry!S:S,Registry!T:T)</f>
        <v>0</v>
      </c>
      <c r="B308" cm="1">
        <f t="array" ref="B308">_xlfn.XLOOKUP(INDEX(BASE_TOM!B:B,ROW(BASE_TOM_MIRRORING!A307)+2,0),Registry!S:S,Registry!T:T)</f>
        <v>0</v>
      </c>
      <c r="C308" cm="1">
        <f t="array" ref="C308">INDEX(BASE_TOM!AE:AE,ROW(BASE_TOM_MIRRORING!C307)+1,0)</f>
        <v>0</v>
      </c>
    </row>
    <row r="309" spans="1:3" x14ac:dyDescent="0.2">
      <c r="A309" cm="1">
        <f t="array" ref="A309">_xlfn.XLOOKUP(INDEX(BASE_TOM!B:B,ROW(BASE_TOM_MIRRORING!A308)+1,0),Registry!S:S,Registry!T:T)</f>
        <v>0</v>
      </c>
      <c r="B309" cm="1">
        <f t="array" ref="B309">_xlfn.XLOOKUP(INDEX(BASE_TOM!B:B,ROW(BASE_TOM_MIRRORING!A308)+2,0),Registry!S:S,Registry!T:T)</f>
        <v>0</v>
      </c>
      <c r="C309" cm="1">
        <f t="array" ref="C309">INDEX(BASE_TOM!AE:AE,ROW(BASE_TOM_MIRRORING!C308)+1,0)</f>
        <v>0</v>
      </c>
    </row>
    <row r="310" spans="1:3" x14ac:dyDescent="0.2">
      <c r="A310" cm="1">
        <f t="array" ref="A310">_xlfn.XLOOKUP(INDEX(BASE_TOM!B:B,ROW(BASE_TOM_MIRRORING!A309)+1,0),Registry!S:S,Registry!T:T)</f>
        <v>0</v>
      </c>
      <c r="B310" cm="1">
        <f t="array" ref="B310">_xlfn.XLOOKUP(INDEX(BASE_TOM!B:B,ROW(BASE_TOM_MIRRORING!A309)+2,0),Registry!S:S,Registry!T:T)</f>
        <v>0</v>
      </c>
      <c r="C310" cm="1">
        <f t="array" ref="C310">INDEX(BASE_TOM!AE:AE,ROW(BASE_TOM_MIRRORING!C309)+1,0)</f>
        <v>0</v>
      </c>
    </row>
    <row r="311" spans="1:3" x14ac:dyDescent="0.2">
      <c r="A311" cm="1">
        <f t="array" ref="A311">_xlfn.XLOOKUP(INDEX(BASE_TOM!B:B,ROW(BASE_TOM_MIRRORING!A310)+1,0),Registry!S:S,Registry!T:T)</f>
        <v>0</v>
      </c>
      <c r="B311" cm="1">
        <f t="array" ref="B311">_xlfn.XLOOKUP(INDEX(BASE_TOM!B:B,ROW(BASE_TOM_MIRRORING!A310)+2,0),Registry!S:S,Registry!T:T)</f>
        <v>0</v>
      </c>
      <c r="C311" cm="1">
        <f t="array" ref="C311">INDEX(BASE_TOM!AE:AE,ROW(BASE_TOM_MIRRORING!C310)+1,0)</f>
        <v>0</v>
      </c>
    </row>
    <row r="312" spans="1:3" x14ac:dyDescent="0.2">
      <c r="A312" cm="1">
        <f t="array" ref="A312">_xlfn.XLOOKUP(INDEX(BASE_TOM!B:B,ROW(BASE_TOM_MIRRORING!A311)+1,0),Registry!S:S,Registry!T:T)</f>
        <v>0</v>
      </c>
      <c r="B312" cm="1">
        <f t="array" ref="B312">_xlfn.XLOOKUP(INDEX(BASE_TOM!B:B,ROW(BASE_TOM_MIRRORING!A311)+2,0),Registry!S:S,Registry!T:T)</f>
        <v>0</v>
      </c>
      <c r="C312" cm="1">
        <f t="array" ref="C312">INDEX(BASE_TOM!AE:AE,ROW(BASE_TOM_MIRRORING!C311)+1,0)</f>
        <v>0</v>
      </c>
    </row>
    <row r="313" spans="1:3" x14ac:dyDescent="0.2">
      <c r="A313" cm="1">
        <f t="array" ref="A313">_xlfn.XLOOKUP(INDEX(BASE_TOM!B:B,ROW(BASE_TOM_MIRRORING!A312)+1,0),Registry!S:S,Registry!T:T)</f>
        <v>0</v>
      </c>
      <c r="B313" cm="1">
        <f t="array" ref="B313">_xlfn.XLOOKUP(INDEX(BASE_TOM!B:B,ROW(BASE_TOM_MIRRORING!A312)+2,0),Registry!S:S,Registry!T:T)</f>
        <v>0</v>
      </c>
      <c r="C313" cm="1">
        <f t="array" ref="C313">INDEX(BASE_TOM!AE:AE,ROW(BASE_TOM_MIRRORING!C312)+1,0)</f>
        <v>0</v>
      </c>
    </row>
    <row r="314" spans="1:3" x14ac:dyDescent="0.2">
      <c r="A314" cm="1">
        <f t="array" ref="A314">_xlfn.XLOOKUP(INDEX(BASE_TOM!B:B,ROW(BASE_TOM_MIRRORING!A313)+1,0),Registry!S:S,Registry!T:T)</f>
        <v>0</v>
      </c>
      <c r="B314" cm="1">
        <f t="array" ref="B314">_xlfn.XLOOKUP(INDEX(BASE_TOM!B:B,ROW(BASE_TOM_MIRRORING!A313)+2,0),Registry!S:S,Registry!T:T)</f>
        <v>0</v>
      </c>
      <c r="C314" cm="1">
        <f t="array" ref="C314">INDEX(BASE_TOM!AE:AE,ROW(BASE_TOM_MIRRORING!C313)+1,0)</f>
        <v>0</v>
      </c>
    </row>
    <row r="315" spans="1:3" x14ac:dyDescent="0.2">
      <c r="A315" cm="1">
        <f t="array" ref="A315">_xlfn.XLOOKUP(INDEX(BASE_TOM!B:B,ROW(BASE_TOM_MIRRORING!A314)+1,0),Registry!S:S,Registry!T:T)</f>
        <v>0</v>
      </c>
      <c r="B315" cm="1">
        <f t="array" ref="B315">_xlfn.XLOOKUP(INDEX(BASE_TOM!B:B,ROW(BASE_TOM_MIRRORING!A314)+2,0),Registry!S:S,Registry!T:T)</f>
        <v>0</v>
      </c>
      <c r="C315" cm="1">
        <f t="array" ref="C315">INDEX(BASE_TOM!AE:AE,ROW(BASE_TOM_MIRRORING!C314)+1,0)</f>
        <v>0</v>
      </c>
    </row>
    <row r="316" spans="1:3" x14ac:dyDescent="0.2">
      <c r="A316" cm="1">
        <f t="array" ref="A316">_xlfn.XLOOKUP(INDEX(BASE_TOM!B:B,ROW(BASE_TOM_MIRRORING!A315)+1,0),Registry!S:S,Registry!T:T)</f>
        <v>0</v>
      </c>
      <c r="B316" cm="1">
        <f t="array" ref="B316">_xlfn.XLOOKUP(INDEX(BASE_TOM!B:B,ROW(BASE_TOM_MIRRORING!A315)+2,0),Registry!S:S,Registry!T:T)</f>
        <v>0</v>
      </c>
      <c r="C316" cm="1">
        <f t="array" ref="C316">INDEX(BASE_TOM!AE:AE,ROW(BASE_TOM_MIRRORING!C315)+1,0)</f>
        <v>0</v>
      </c>
    </row>
    <row r="317" spans="1:3" x14ac:dyDescent="0.2">
      <c r="A317" cm="1">
        <f t="array" ref="A317">_xlfn.XLOOKUP(INDEX(BASE_TOM!B:B,ROW(BASE_TOM_MIRRORING!A316)+1,0),Registry!S:S,Registry!T:T)</f>
        <v>0</v>
      </c>
      <c r="B317" cm="1">
        <f t="array" ref="B317">_xlfn.XLOOKUP(INDEX(BASE_TOM!B:B,ROW(BASE_TOM_MIRRORING!A316)+2,0),Registry!S:S,Registry!T:T)</f>
        <v>0</v>
      </c>
      <c r="C317" cm="1">
        <f t="array" ref="C317">INDEX(BASE_TOM!AE:AE,ROW(BASE_TOM_MIRRORING!C316)+1,0)</f>
        <v>0</v>
      </c>
    </row>
    <row r="318" spans="1:3" x14ac:dyDescent="0.2">
      <c r="A318" cm="1">
        <f t="array" ref="A318">_xlfn.XLOOKUP(INDEX(BASE_TOM!B:B,ROW(BASE_TOM_MIRRORING!A317)+1,0),Registry!S:S,Registry!T:T)</f>
        <v>0</v>
      </c>
      <c r="B318" cm="1">
        <f t="array" ref="B318">_xlfn.XLOOKUP(INDEX(BASE_TOM!B:B,ROW(BASE_TOM_MIRRORING!A317)+2,0),Registry!S:S,Registry!T:T)</f>
        <v>0</v>
      </c>
      <c r="C318" cm="1">
        <f t="array" ref="C318">INDEX(BASE_TOM!AE:AE,ROW(BASE_TOM_MIRRORING!C317)+1,0)</f>
        <v>0</v>
      </c>
    </row>
    <row r="319" spans="1:3" x14ac:dyDescent="0.2">
      <c r="A319" cm="1">
        <f t="array" ref="A319">_xlfn.XLOOKUP(INDEX(BASE_TOM!B:B,ROW(BASE_TOM_MIRRORING!A318)+1,0),Registry!S:S,Registry!T:T)</f>
        <v>0</v>
      </c>
      <c r="B319" cm="1">
        <f t="array" ref="B319">_xlfn.XLOOKUP(INDEX(BASE_TOM!B:B,ROW(BASE_TOM_MIRRORING!A318)+2,0),Registry!S:S,Registry!T:T)</f>
        <v>0</v>
      </c>
      <c r="C319" cm="1">
        <f t="array" ref="C319">INDEX(BASE_TOM!AE:AE,ROW(BASE_TOM_MIRRORING!C318)+1,0)</f>
        <v>0</v>
      </c>
    </row>
    <row r="320" spans="1:3" x14ac:dyDescent="0.2">
      <c r="A320" cm="1">
        <f t="array" ref="A320">_xlfn.XLOOKUP(INDEX(BASE_TOM!B:B,ROW(BASE_TOM_MIRRORING!A319)+1,0),Registry!S:S,Registry!T:T)</f>
        <v>0</v>
      </c>
      <c r="B320" cm="1">
        <f t="array" ref="B320">_xlfn.XLOOKUP(INDEX(BASE_TOM!B:B,ROW(BASE_TOM_MIRRORING!A319)+2,0),Registry!S:S,Registry!T:T)</f>
        <v>0</v>
      </c>
      <c r="C320" cm="1">
        <f t="array" ref="C320">INDEX(BASE_TOM!AE:AE,ROW(BASE_TOM_MIRRORING!C319)+1,0)</f>
        <v>0</v>
      </c>
    </row>
    <row r="321" spans="1:3" x14ac:dyDescent="0.2">
      <c r="A321" cm="1">
        <f t="array" ref="A321">_xlfn.XLOOKUP(INDEX(BASE_TOM!B:B,ROW(BASE_TOM_MIRRORING!A320)+1,0),Registry!S:S,Registry!T:T)</f>
        <v>0</v>
      </c>
      <c r="B321" cm="1">
        <f t="array" ref="B321">_xlfn.XLOOKUP(INDEX(BASE_TOM!B:B,ROW(BASE_TOM_MIRRORING!A320)+2,0),Registry!S:S,Registry!T:T)</f>
        <v>0</v>
      </c>
      <c r="C321" cm="1">
        <f t="array" ref="C321">INDEX(BASE_TOM!AE:AE,ROW(BASE_TOM_MIRRORING!C320)+1,0)</f>
        <v>0</v>
      </c>
    </row>
    <row r="322" spans="1:3" x14ac:dyDescent="0.2">
      <c r="A322" cm="1">
        <f t="array" ref="A322">_xlfn.XLOOKUP(INDEX(BASE_TOM!B:B,ROW(BASE_TOM_MIRRORING!A321)+1,0),Registry!S:S,Registry!T:T)</f>
        <v>0</v>
      </c>
      <c r="B322" cm="1">
        <f t="array" ref="B322">_xlfn.XLOOKUP(INDEX(BASE_TOM!B:B,ROW(BASE_TOM_MIRRORING!A321)+2,0),Registry!S:S,Registry!T:T)</f>
        <v>0</v>
      </c>
      <c r="C322" cm="1">
        <f t="array" ref="C322">INDEX(BASE_TOM!AE:AE,ROW(BASE_TOM_MIRRORING!C321)+1,0)</f>
        <v>0</v>
      </c>
    </row>
    <row r="323" spans="1:3" x14ac:dyDescent="0.2">
      <c r="A323" cm="1">
        <f t="array" ref="A323">_xlfn.XLOOKUP(INDEX(BASE_TOM!B:B,ROW(BASE_TOM_MIRRORING!A322)+1,0),Registry!S:S,Registry!T:T)</f>
        <v>0</v>
      </c>
      <c r="B323" cm="1">
        <f t="array" ref="B323">_xlfn.XLOOKUP(INDEX(BASE_TOM!B:B,ROW(BASE_TOM_MIRRORING!A322)+2,0),Registry!S:S,Registry!T:T)</f>
        <v>0</v>
      </c>
      <c r="C323" cm="1">
        <f t="array" ref="C323">INDEX(BASE_TOM!AE:AE,ROW(BASE_TOM_MIRRORING!C322)+1,0)</f>
        <v>0</v>
      </c>
    </row>
    <row r="324" spans="1:3" x14ac:dyDescent="0.2">
      <c r="A324" cm="1">
        <f t="array" ref="A324">_xlfn.XLOOKUP(INDEX(BASE_TOM!B:B,ROW(BASE_TOM_MIRRORING!A323)+1,0),Registry!S:S,Registry!T:T)</f>
        <v>0</v>
      </c>
      <c r="B324" cm="1">
        <f t="array" ref="B324">_xlfn.XLOOKUP(INDEX(BASE_TOM!B:B,ROW(BASE_TOM_MIRRORING!A323)+2,0),Registry!S:S,Registry!T:T)</f>
        <v>0</v>
      </c>
      <c r="C324" cm="1">
        <f t="array" ref="C324">INDEX(BASE_TOM!AE:AE,ROW(BASE_TOM_MIRRORING!C323)+1,0)</f>
        <v>0</v>
      </c>
    </row>
    <row r="325" spans="1:3" x14ac:dyDescent="0.2">
      <c r="A325" cm="1">
        <f t="array" ref="A325">_xlfn.XLOOKUP(INDEX(BASE_TOM!B:B,ROW(BASE_TOM_MIRRORING!A324)+1,0),Registry!S:S,Registry!T:T)</f>
        <v>0</v>
      </c>
      <c r="B325" cm="1">
        <f t="array" ref="B325">_xlfn.XLOOKUP(INDEX(BASE_TOM!B:B,ROW(BASE_TOM_MIRRORING!A324)+2,0),Registry!S:S,Registry!T:T)</f>
        <v>0</v>
      </c>
      <c r="C325" cm="1">
        <f t="array" ref="C325">INDEX(BASE_TOM!AE:AE,ROW(BASE_TOM_MIRRORING!C324)+1,0)</f>
        <v>0</v>
      </c>
    </row>
    <row r="326" spans="1:3" x14ac:dyDescent="0.2">
      <c r="A326" cm="1">
        <f t="array" ref="A326">_xlfn.XLOOKUP(INDEX(BASE_TOM!B:B,ROW(BASE_TOM_MIRRORING!A325)+1,0),Registry!S:S,Registry!T:T)</f>
        <v>0</v>
      </c>
      <c r="B326" cm="1">
        <f t="array" ref="B326">_xlfn.XLOOKUP(INDEX(BASE_TOM!B:B,ROW(BASE_TOM_MIRRORING!A325)+2,0),Registry!S:S,Registry!T:T)</f>
        <v>0</v>
      </c>
      <c r="C326" cm="1">
        <f t="array" ref="C326">INDEX(BASE_TOM!AE:AE,ROW(BASE_TOM_MIRRORING!C325)+1,0)</f>
        <v>0</v>
      </c>
    </row>
    <row r="327" spans="1:3" x14ac:dyDescent="0.2">
      <c r="A327" cm="1">
        <f t="array" ref="A327">_xlfn.XLOOKUP(INDEX(BASE_TOM!B:B,ROW(BASE_TOM_MIRRORING!A326)+1,0),Registry!S:S,Registry!T:T)</f>
        <v>0</v>
      </c>
      <c r="B327" cm="1">
        <f t="array" ref="B327">_xlfn.XLOOKUP(INDEX(BASE_TOM!B:B,ROW(BASE_TOM_MIRRORING!A326)+2,0),Registry!S:S,Registry!T:T)</f>
        <v>0</v>
      </c>
      <c r="C327" cm="1">
        <f t="array" ref="C327">INDEX(BASE_TOM!AE:AE,ROW(BASE_TOM_MIRRORING!C326)+1,0)</f>
        <v>0</v>
      </c>
    </row>
    <row r="328" spans="1:3" x14ac:dyDescent="0.2">
      <c r="A328" cm="1">
        <f t="array" ref="A328">_xlfn.XLOOKUP(INDEX(BASE_TOM!B:B,ROW(BASE_TOM_MIRRORING!A327)+1,0),Registry!S:S,Registry!T:T)</f>
        <v>0</v>
      </c>
      <c r="B328" cm="1">
        <f t="array" ref="B328">_xlfn.XLOOKUP(INDEX(BASE_TOM!B:B,ROW(BASE_TOM_MIRRORING!A327)+2,0),Registry!S:S,Registry!T:T)</f>
        <v>0</v>
      </c>
      <c r="C328" cm="1">
        <f t="array" ref="C328">INDEX(BASE_TOM!AE:AE,ROW(BASE_TOM_MIRRORING!C327)+1,0)</f>
        <v>0</v>
      </c>
    </row>
    <row r="329" spans="1:3" x14ac:dyDescent="0.2">
      <c r="A329" cm="1">
        <f t="array" ref="A329">_xlfn.XLOOKUP(INDEX(BASE_TOM!B:B,ROW(BASE_TOM_MIRRORING!A328)+1,0),Registry!S:S,Registry!T:T)</f>
        <v>0</v>
      </c>
      <c r="B329" cm="1">
        <f t="array" ref="B329">_xlfn.XLOOKUP(INDEX(BASE_TOM!B:B,ROW(BASE_TOM_MIRRORING!A328)+2,0),Registry!S:S,Registry!T:T)</f>
        <v>0</v>
      </c>
      <c r="C329" cm="1">
        <f t="array" ref="C329">INDEX(BASE_TOM!AE:AE,ROW(BASE_TOM_MIRRORING!C328)+1,0)</f>
        <v>0</v>
      </c>
    </row>
    <row r="330" spans="1:3" x14ac:dyDescent="0.2">
      <c r="A330" cm="1">
        <f t="array" ref="A330">_xlfn.XLOOKUP(INDEX(BASE_TOM!B:B,ROW(BASE_TOM_MIRRORING!A329)+1,0),Registry!S:S,Registry!T:T)</f>
        <v>0</v>
      </c>
      <c r="B330" cm="1">
        <f t="array" ref="B330">_xlfn.XLOOKUP(INDEX(BASE_TOM!B:B,ROW(BASE_TOM_MIRRORING!A329)+2,0),Registry!S:S,Registry!T:T)</f>
        <v>0</v>
      </c>
      <c r="C330" cm="1">
        <f t="array" ref="C330">INDEX(BASE_TOM!AE:AE,ROW(BASE_TOM_MIRRORING!C329)+1,0)</f>
        <v>0</v>
      </c>
    </row>
    <row r="331" spans="1:3" x14ac:dyDescent="0.2">
      <c r="A331" cm="1">
        <f t="array" ref="A331">_xlfn.XLOOKUP(INDEX(BASE_TOM!B:B,ROW(BASE_TOM_MIRRORING!A330)+1,0),Registry!S:S,Registry!T:T)</f>
        <v>0</v>
      </c>
      <c r="B331" cm="1">
        <f t="array" ref="B331">_xlfn.XLOOKUP(INDEX(BASE_TOM!B:B,ROW(BASE_TOM_MIRRORING!A330)+2,0),Registry!S:S,Registry!T:T)</f>
        <v>0</v>
      </c>
      <c r="C331" cm="1">
        <f t="array" ref="C331">INDEX(BASE_TOM!AE:AE,ROW(BASE_TOM_MIRRORING!C330)+1,0)</f>
        <v>0</v>
      </c>
    </row>
    <row r="332" spans="1:3" x14ac:dyDescent="0.2">
      <c r="A332" cm="1">
        <f t="array" ref="A332">_xlfn.XLOOKUP(INDEX(BASE_TOM!B:B,ROW(BASE_TOM_MIRRORING!A331)+1,0),Registry!S:S,Registry!T:T)</f>
        <v>0</v>
      </c>
      <c r="B332" cm="1">
        <f t="array" ref="B332">_xlfn.XLOOKUP(INDEX(BASE_TOM!B:B,ROW(BASE_TOM_MIRRORING!A331)+2,0),Registry!S:S,Registry!T:T)</f>
        <v>0</v>
      </c>
      <c r="C332" cm="1">
        <f t="array" ref="C332">INDEX(BASE_TOM!AE:AE,ROW(BASE_TOM_MIRRORING!C331)+1,0)</f>
        <v>0</v>
      </c>
    </row>
    <row r="333" spans="1:3" x14ac:dyDescent="0.2">
      <c r="A333" cm="1">
        <f t="array" ref="A333">_xlfn.XLOOKUP(INDEX(BASE_TOM!B:B,ROW(BASE_TOM_MIRRORING!A332)+1,0),Registry!S:S,Registry!T:T)</f>
        <v>0</v>
      </c>
      <c r="B333" cm="1">
        <f t="array" ref="B333">_xlfn.XLOOKUP(INDEX(BASE_TOM!B:B,ROW(BASE_TOM_MIRRORING!A332)+2,0),Registry!S:S,Registry!T:T)</f>
        <v>0</v>
      </c>
      <c r="C333" cm="1">
        <f t="array" ref="C333">INDEX(BASE_TOM!AE:AE,ROW(BASE_TOM_MIRRORING!C332)+1,0)</f>
        <v>0</v>
      </c>
    </row>
    <row r="334" spans="1:3" x14ac:dyDescent="0.2">
      <c r="A334" cm="1">
        <f t="array" ref="A334">_xlfn.XLOOKUP(INDEX(BASE_TOM!B:B,ROW(BASE_TOM_MIRRORING!A333)+1,0),Registry!S:S,Registry!T:T)</f>
        <v>0</v>
      </c>
      <c r="B334" cm="1">
        <f t="array" ref="B334">_xlfn.XLOOKUP(INDEX(BASE_TOM!B:B,ROW(BASE_TOM_MIRRORING!A333)+2,0),Registry!S:S,Registry!T:T)</f>
        <v>0</v>
      </c>
      <c r="C334" cm="1">
        <f t="array" ref="C334">INDEX(BASE_TOM!AE:AE,ROW(BASE_TOM_MIRRORING!C333)+1,0)</f>
        <v>0</v>
      </c>
    </row>
    <row r="335" spans="1:3" x14ac:dyDescent="0.2">
      <c r="A335" cm="1">
        <f t="array" ref="A335">_xlfn.XLOOKUP(INDEX(BASE_TOM!B:B,ROW(BASE_TOM_MIRRORING!A334)+1,0),Registry!S:S,Registry!T:T)</f>
        <v>0</v>
      </c>
      <c r="B335" cm="1">
        <f t="array" ref="B335">_xlfn.XLOOKUP(INDEX(BASE_TOM!B:B,ROW(BASE_TOM_MIRRORING!A334)+2,0),Registry!S:S,Registry!T:T)</f>
        <v>0</v>
      </c>
      <c r="C335" cm="1">
        <f t="array" ref="C335">INDEX(BASE_TOM!AE:AE,ROW(BASE_TOM_MIRRORING!C334)+1,0)</f>
        <v>0</v>
      </c>
    </row>
    <row r="336" spans="1:3" x14ac:dyDescent="0.2">
      <c r="A336" cm="1">
        <f t="array" ref="A336">_xlfn.XLOOKUP(INDEX(BASE_TOM!B:B,ROW(BASE_TOM_MIRRORING!A335)+1,0),Registry!S:S,Registry!T:T)</f>
        <v>0</v>
      </c>
      <c r="B336" cm="1">
        <f t="array" ref="B336">_xlfn.XLOOKUP(INDEX(BASE_TOM!B:B,ROW(BASE_TOM_MIRRORING!A335)+2,0),Registry!S:S,Registry!T:T)</f>
        <v>0</v>
      </c>
      <c r="C336" cm="1">
        <f t="array" ref="C336">INDEX(BASE_TOM!AE:AE,ROW(BASE_TOM_MIRRORING!C335)+1,0)</f>
        <v>0</v>
      </c>
    </row>
    <row r="337" spans="1:3" x14ac:dyDescent="0.2">
      <c r="A337" cm="1">
        <f t="array" ref="A337">_xlfn.XLOOKUP(INDEX(BASE_TOM!B:B,ROW(BASE_TOM_MIRRORING!A336)+1,0),Registry!S:S,Registry!T:T)</f>
        <v>0</v>
      </c>
      <c r="B337" cm="1">
        <f t="array" ref="B337">_xlfn.XLOOKUP(INDEX(BASE_TOM!B:B,ROW(BASE_TOM_MIRRORING!A336)+2,0),Registry!S:S,Registry!T:T)</f>
        <v>0</v>
      </c>
      <c r="C337" cm="1">
        <f t="array" ref="C337">INDEX(BASE_TOM!AE:AE,ROW(BASE_TOM_MIRRORING!C336)+1,0)</f>
        <v>0</v>
      </c>
    </row>
    <row r="338" spans="1:3" x14ac:dyDescent="0.2">
      <c r="A338" cm="1">
        <f t="array" ref="A338">_xlfn.XLOOKUP(INDEX(BASE_TOM!B:B,ROW(BASE_TOM_MIRRORING!A337)+1,0),Registry!S:S,Registry!T:T)</f>
        <v>0</v>
      </c>
      <c r="B338" cm="1">
        <f t="array" ref="B338">_xlfn.XLOOKUP(INDEX(BASE_TOM!B:B,ROW(BASE_TOM_MIRRORING!A337)+2,0),Registry!S:S,Registry!T:T)</f>
        <v>0</v>
      </c>
      <c r="C338" cm="1">
        <f t="array" ref="C338">INDEX(BASE_TOM!AE:AE,ROW(BASE_TOM_MIRRORING!C337)+1,0)</f>
        <v>0</v>
      </c>
    </row>
    <row r="339" spans="1:3" x14ac:dyDescent="0.2">
      <c r="A339" cm="1">
        <f t="array" ref="A339">_xlfn.XLOOKUP(INDEX(BASE_TOM!B:B,ROW(BASE_TOM_MIRRORING!A338)+1,0),Registry!S:S,Registry!T:T)</f>
        <v>0</v>
      </c>
      <c r="B339" cm="1">
        <f t="array" ref="B339">_xlfn.XLOOKUP(INDEX(BASE_TOM!B:B,ROW(BASE_TOM_MIRRORING!A338)+2,0),Registry!S:S,Registry!T:T)</f>
        <v>0</v>
      </c>
      <c r="C339" cm="1">
        <f t="array" ref="C339">INDEX(BASE_TOM!AE:AE,ROW(BASE_TOM_MIRRORING!C338)+1,0)</f>
        <v>0</v>
      </c>
    </row>
    <row r="340" spans="1:3" x14ac:dyDescent="0.2">
      <c r="A340" cm="1">
        <f t="array" ref="A340">_xlfn.XLOOKUP(INDEX(BASE_TOM!B:B,ROW(BASE_TOM_MIRRORING!A339)+1,0),Registry!S:S,Registry!T:T)</f>
        <v>0</v>
      </c>
      <c r="B340" cm="1">
        <f t="array" ref="B340">_xlfn.XLOOKUP(INDEX(BASE_TOM!B:B,ROW(BASE_TOM_MIRRORING!A339)+2,0),Registry!S:S,Registry!T:T)</f>
        <v>0</v>
      </c>
      <c r="C340" cm="1">
        <f t="array" ref="C340">INDEX(BASE_TOM!AE:AE,ROW(BASE_TOM_MIRRORING!C339)+1,0)</f>
        <v>0</v>
      </c>
    </row>
    <row r="341" spans="1:3" x14ac:dyDescent="0.2">
      <c r="A341" cm="1">
        <f t="array" ref="A341">_xlfn.XLOOKUP(INDEX(BASE_TOM!B:B,ROW(BASE_TOM_MIRRORING!A340)+1,0),Registry!S:S,Registry!T:T)</f>
        <v>0</v>
      </c>
      <c r="B341" cm="1">
        <f t="array" ref="B341">_xlfn.XLOOKUP(INDEX(BASE_TOM!B:B,ROW(BASE_TOM_MIRRORING!A340)+2,0),Registry!S:S,Registry!T:T)</f>
        <v>0</v>
      </c>
      <c r="C341" cm="1">
        <f t="array" ref="C341">INDEX(BASE_TOM!AE:AE,ROW(BASE_TOM_MIRRORING!C340)+1,0)</f>
        <v>0</v>
      </c>
    </row>
    <row r="342" spans="1:3" x14ac:dyDescent="0.2">
      <c r="A342" cm="1">
        <f t="array" ref="A342">_xlfn.XLOOKUP(INDEX(BASE_TOM!B:B,ROW(BASE_TOM_MIRRORING!A341)+1,0),Registry!S:S,Registry!T:T)</f>
        <v>0</v>
      </c>
      <c r="B342" cm="1">
        <f t="array" ref="B342">_xlfn.XLOOKUP(INDEX(BASE_TOM!B:B,ROW(BASE_TOM_MIRRORING!A341)+2,0),Registry!S:S,Registry!T:T)</f>
        <v>0</v>
      </c>
      <c r="C342" cm="1">
        <f t="array" ref="C342">INDEX(BASE_TOM!AE:AE,ROW(BASE_TOM_MIRRORING!C341)+1,0)</f>
        <v>0</v>
      </c>
    </row>
    <row r="343" spans="1:3" x14ac:dyDescent="0.2">
      <c r="A343" cm="1">
        <f t="array" ref="A343">_xlfn.XLOOKUP(INDEX(BASE_TOM!B:B,ROW(BASE_TOM_MIRRORING!A342)+1,0),Registry!S:S,Registry!T:T)</f>
        <v>0</v>
      </c>
      <c r="B343" cm="1">
        <f t="array" ref="B343">_xlfn.XLOOKUP(INDEX(BASE_TOM!B:B,ROW(BASE_TOM_MIRRORING!A342)+2,0),Registry!S:S,Registry!T:T)</f>
        <v>0</v>
      </c>
      <c r="C343" cm="1">
        <f t="array" ref="C343">INDEX(BASE_TOM!AE:AE,ROW(BASE_TOM_MIRRORING!C342)+1,0)</f>
        <v>0</v>
      </c>
    </row>
    <row r="344" spans="1:3" x14ac:dyDescent="0.2">
      <c r="A344" cm="1">
        <f t="array" ref="A344">_xlfn.XLOOKUP(INDEX(BASE_TOM!B:B,ROW(BASE_TOM_MIRRORING!A343)+1,0),Registry!S:S,Registry!T:T)</f>
        <v>0</v>
      </c>
      <c r="B344" cm="1">
        <f t="array" ref="B344">_xlfn.XLOOKUP(INDEX(BASE_TOM!B:B,ROW(BASE_TOM_MIRRORING!A343)+2,0),Registry!S:S,Registry!T:T)</f>
        <v>0</v>
      </c>
      <c r="C344" cm="1">
        <f t="array" ref="C344">INDEX(BASE_TOM!AE:AE,ROW(BASE_TOM_MIRRORING!C343)+1,0)</f>
        <v>0</v>
      </c>
    </row>
    <row r="345" spans="1:3" x14ac:dyDescent="0.2">
      <c r="A345" cm="1">
        <f t="array" ref="A345">_xlfn.XLOOKUP(INDEX(BASE_TOM!B:B,ROW(BASE_TOM_MIRRORING!A344)+1,0),Registry!S:S,Registry!T:T)</f>
        <v>0</v>
      </c>
      <c r="B345" cm="1">
        <f t="array" ref="B345">_xlfn.XLOOKUP(INDEX(BASE_TOM!B:B,ROW(BASE_TOM_MIRRORING!A344)+2,0),Registry!S:S,Registry!T:T)</f>
        <v>0</v>
      </c>
      <c r="C345" cm="1">
        <f t="array" ref="C345">INDEX(BASE_TOM!AE:AE,ROW(BASE_TOM_MIRRORING!C344)+1,0)</f>
        <v>0</v>
      </c>
    </row>
    <row r="346" spans="1:3" x14ac:dyDescent="0.2">
      <c r="A346" cm="1">
        <f t="array" ref="A346">_xlfn.XLOOKUP(INDEX(BASE_TOM!B:B,ROW(BASE_TOM_MIRRORING!A345)+1,0),Registry!S:S,Registry!T:T)</f>
        <v>0</v>
      </c>
      <c r="B346" cm="1">
        <f t="array" ref="B346">_xlfn.XLOOKUP(INDEX(BASE_TOM!B:B,ROW(BASE_TOM_MIRRORING!A345)+2,0),Registry!S:S,Registry!T:T)</f>
        <v>0</v>
      </c>
      <c r="C346" cm="1">
        <f t="array" ref="C346">INDEX(BASE_TOM!AE:AE,ROW(BASE_TOM_MIRRORING!C345)+1,0)</f>
        <v>0</v>
      </c>
    </row>
    <row r="347" spans="1:3" x14ac:dyDescent="0.2">
      <c r="A347" cm="1">
        <f t="array" ref="A347">_xlfn.XLOOKUP(INDEX(BASE_TOM!B:B,ROW(BASE_TOM_MIRRORING!A346)+1,0),Registry!S:S,Registry!T:T)</f>
        <v>0</v>
      </c>
      <c r="B347" cm="1">
        <f t="array" ref="B347">_xlfn.XLOOKUP(INDEX(BASE_TOM!B:B,ROW(BASE_TOM_MIRRORING!A346)+2,0),Registry!S:S,Registry!T:T)</f>
        <v>0</v>
      </c>
      <c r="C347" cm="1">
        <f t="array" ref="C347">INDEX(BASE_TOM!AE:AE,ROW(BASE_TOM_MIRRORING!C346)+1,0)</f>
        <v>0</v>
      </c>
    </row>
    <row r="348" spans="1:3" x14ac:dyDescent="0.2">
      <c r="A348" cm="1">
        <f t="array" ref="A348">_xlfn.XLOOKUP(INDEX(BASE_TOM!B:B,ROW(BASE_TOM_MIRRORING!A347)+1,0),Registry!S:S,Registry!T:T)</f>
        <v>0</v>
      </c>
      <c r="B348" cm="1">
        <f t="array" ref="B348">_xlfn.XLOOKUP(INDEX(BASE_TOM!B:B,ROW(BASE_TOM_MIRRORING!A347)+2,0),Registry!S:S,Registry!T:T)</f>
        <v>0</v>
      </c>
      <c r="C348" cm="1">
        <f t="array" ref="C348">INDEX(BASE_TOM!AE:AE,ROW(BASE_TOM_MIRRORING!C347)+1,0)</f>
        <v>0</v>
      </c>
    </row>
    <row r="349" spans="1:3" x14ac:dyDescent="0.2">
      <c r="A349" cm="1">
        <f t="array" ref="A349">_xlfn.XLOOKUP(INDEX(BASE_TOM!B:B,ROW(BASE_TOM_MIRRORING!A348)+1,0),Registry!S:S,Registry!T:T)</f>
        <v>0</v>
      </c>
      <c r="B349" cm="1">
        <f t="array" ref="B349">_xlfn.XLOOKUP(INDEX(BASE_TOM!B:B,ROW(BASE_TOM_MIRRORING!A348)+2,0),Registry!S:S,Registry!T:T)</f>
        <v>0</v>
      </c>
      <c r="C349" cm="1">
        <f t="array" ref="C349">INDEX(BASE_TOM!AE:AE,ROW(BASE_TOM_MIRRORING!C348)+1,0)</f>
        <v>0</v>
      </c>
    </row>
    <row r="350" spans="1:3" x14ac:dyDescent="0.2">
      <c r="A350" cm="1">
        <f t="array" ref="A350">_xlfn.XLOOKUP(INDEX(BASE_TOM!B:B,ROW(BASE_TOM_MIRRORING!A349)+1,0),Registry!S:S,Registry!T:T)</f>
        <v>0</v>
      </c>
      <c r="B350" cm="1">
        <f t="array" ref="B350">_xlfn.XLOOKUP(INDEX(BASE_TOM!B:B,ROW(BASE_TOM_MIRRORING!A349)+2,0),Registry!S:S,Registry!T:T)</f>
        <v>0</v>
      </c>
      <c r="C350" cm="1">
        <f t="array" ref="C350">INDEX(BASE_TOM!AE:AE,ROW(BASE_TOM_MIRRORING!C349)+1,0)</f>
        <v>0</v>
      </c>
    </row>
    <row r="351" spans="1:3" x14ac:dyDescent="0.2">
      <c r="A351" cm="1">
        <f t="array" ref="A351">_xlfn.XLOOKUP(INDEX(BASE_TOM!B:B,ROW(BASE_TOM_MIRRORING!A350)+1,0),Registry!S:S,Registry!T:T)</f>
        <v>0</v>
      </c>
      <c r="B351" cm="1">
        <f t="array" ref="B351">_xlfn.XLOOKUP(INDEX(BASE_TOM!B:B,ROW(BASE_TOM_MIRRORING!A350)+2,0),Registry!S:S,Registry!T:T)</f>
        <v>0</v>
      </c>
      <c r="C351" cm="1">
        <f t="array" ref="C351">INDEX(BASE_TOM!AE:AE,ROW(BASE_TOM_MIRRORING!C350)+1,0)</f>
        <v>0</v>
      </c>
    </row>
    <row r="352" spans="1:3" x14ac:dyDescent="0.2">
      <c r="A352" cm="1">
        <f t="array" ref="A352">_xlfn.XLOOKUP(INDEX(BASE_TOM!B:B,ROW(BASE_TOM_MIRRORING!A351)+1,0),Registry!S:S,Registry!T:T)</f>
        <v>0</v>
      </c>
      <c r="B352" cm="1">
        <f t="array" ref="B352">_xlfn.XLOOKUP(INDEX(BASE_TOM!B:B,ROW(BASE_TOM_MIRRORING!A351)+2,0),Registry!S:S,Registry!T:T)</f>
        <v>0</v>
      </c>
      <c r="C352" cm="1">
        <f t="array" ref="C352">INDEX(BASE_TOM!AE:AE,ROW(BASE_TOM_MIRRORING!C351)+1,0)</f>
        <v>0</v>
      </c>
    </row>
    <row r="353" spans="1:3" x14ac:dyDescent="0.2">
      <c r="A353" cm="1">
        <f t="array" ref="A353">_xlfn.XLOOKUP(INDEX(BASE_TOM!B:B,ROW(BASE_TOM_MIRRORING!A352)+1,0),Registry!S:S,Registry!T:T)</f>
        <v>0</v>
      </c>
      <c r="B353" cm="1">
        <f t="array" ref="B353">_xlfn.XLOOKUP(INDEX(BASE_TOM!B:B,ROW(BASE_TOM_MIRRORING!A352)+2,0),Registry!S:S,Registry!T:T)</f>
        <v>0</v>
      </c>
      <c r="C353" cm="1">
        <f t="array" ref="C353">INDEX(BASE_TOM!AE:AE,ROW(BASE_TOM_MIRRORING!C352)+1,0)</f>
        <v>0</v>
      </c>
    </row>
    <row r="354" spans="1:3" x14ac:dyDescent="0.2">
      <c r="A354" cm="1">
        <f t="array" ref="A354">_xlfn.XLOOKUP(INDEX(BASE_TOM!B:B,ROW(BASE_TOM_MIRRORING!A353)+1,0),Registry!S:S,Registry!T:T)</f>
        <v>0</v>
      </c>
      <c r="B354" cm="1">
        <f t="array" ref="B354">_xlfn.XLOOKUP(INDEX(BASE_TOM!B:B,ROW(BASE_TOM_MIRRORING!A353)+2,0),Registry!S:S,Registry!T:T)</f>
        <v>0</v>
      </c>
      <c r="C354" cm="1">
        <f t="array" ref="C354">INDEX(BASE_TOM!AE:AE,ROW(BASE_TOM_MIRRORING!C353)+1,0)</f>
        <v>0</v>
      </c>
    </row>
    <row r="355" spans="1:3" x14ac:dyDescent="0.2">
      <c r="A355" cm="1">
        <f t="array" ref="A355">_xlfn.XLOOKUP(INDEX(BASE_TOM!B:B,ROW(BASE_TOM_MIRRORING!A354)+1,0),Registry!S:S,Registry!T:T)</f>
        <v>0</v>
      </c>
      <c r="B355" cm="1">
        <f t="array" ref="B355">_xlfn.XLOOKUP(INDEX(BASE_TOM!B:B,ROW(BASE_TOM_MIRRORING!A354)+2,0),Registry!S:S,Registry!T:T)</f>
        <v>0</v>
      </c>
      <c r="C355" cm="1">
        <f t="array" ref="C355">INDEX(BASE_TOM!AE:AE,ROW(BASE_TOM_MIRRORING!C354)+1,0)</f>
        <v>0</v>
      </c>
    </row>
    <row r="356" spans="1:3" x14ac:dyDescent="0.2">
      <c r="A356" cm="1">
        <f t="array" ref="A356">_xlfn.XLOOKUP(INDEX(BASE_TOM!B:B,ROW(BASE_TOM_MIRRORING!A355)+1,0),Registry!S:S,Registry!T:T)</f>
        <v>0</v>
      </c>
      <c r="B356" cm="1">
        <f t="array" ref="B356">_xlfn.XLOOKUP(INDEX(BASE_TOM!B:B,ROW(BASE_TOM_MIRRORING!A355)+2,0),Registry!S:S,Registry!T:T)</f>
        <v>0</v>
      </c>
      <c r="C356" cm="1">
        <f t="array" ref="C356">INDEX(BASE_TOM!AE:AE,ROW(BASE_TOM_MIRRORING!C355)+1,0)</f>
        <v>0</v>
      </c>
    </row>
    <row r="357" spans="1:3" x14ac:dyDescent="0.2">
      <c r="A357" cm="1">
        <f t="array" ref="A357">_xlfn.XLOOKUP(INDEX(BASE_TOM!B:B,ROW(BASE_TOM_MIRRORING!A356)+1,0),Registry!S:S,Registry!T:T)</f>
        <v>0</v>
      </c>
      <c r="B357" cm="1">
        <f t="array" ref="B357">_xlfn.XLOOKUP(INDEX(BASE_TOM!B:B,ROW(BASE_TOM_MIRRORING!A356)+2,0),Registry!S:S,Registry!T:T)</f>
        <v>0</v>
      </c>
      <c r="C357" cm="1">
        <f t="array" ref="C357">INDEX(BASE_TOM!AE:AE,ROW(BASE_TOM_MIRRORING!C356)+1,0)</f>
        <v>0</v>
      </c>
    </row>
    <row r="358" spans="1:3" x14ac:dyDescent="0.2">
      <c r="A358" cm="1">
        <f t="array" ref="A358">_xlfn.XLOOKUP(INDEX(BASE_TOM!B:B,ROW(BASE_TOM_MIRRORING!A357)+1,0),Registry!S:S,Registry!T:T)</f>
        <v>0</v>
      </c>
      <c r="B358" cm="1">
        <f t="array" ref="B358">_xlfn.XLOOKUP(INDEX(BASE_TOM!B:B,ROW(BASE_TOM_MIRRORING!A357)+2,0),Registry!S:S,Registry!T:T)</f>
        <v>0</v>
      </c>
      <c r="C358" cm="1">
        <f t="array" ref="C358">INDEX(BASE_TOM!AE:AE,ROW(BASE_TOM_MIRRORING!C357)+1,0)</f>
        <v>0</v>
      </c>
    </row>
    <row r="359" spans="1:3" x14ac:dyDescent="0.2">
      <c r="A359" cm="1">
        <f t="array" ref="A359">_xlfn.XLOOKUP(INDEX(BASE_TOM!B:B,ROW(BASE_TOM_MIRRORING!A358)+1,0),Registry!S:S,Registry!T:T)</f>
        <v>0</v>
      </c>
      <c r="B359" cm="1">
        <f t="array" ref="B359">_xlfn.XLOOKUP(INDEX(BASE_TOM!B:B,ROW(BASE_TOM_MIRRORING!A358)+2,0),Registry!S:S,Registry!T:T)</f>
        <v>0</v>
      </c>
      <c r="C359" cm="1">
        <f t="array" ref="C359">INDEX(BASE_TOM!AE:AE,ROW(BASE_TOM_MIRRORING!C358)+1,0)</f>
        <v>0</v>
      </c>
    </row>
    <row r="360" spans="1:3" x14ac:dyDescent="0.2">
      <c r="A360" cm="1">
        <f t="array" ref="A360">_xlfn.XLOOKUP(INDEX(BASE_TOM!B:B,ROW(BASE_TOM_MIRRORING!A359)+1,0),Registry!S:S,Registry!T:T)</f>
        <v>0</v>
      </c>
      <c r="B360" cm="1">
        <f t="array" ref="B360">_xlfn.XLOOKUP(INDEX(BASE_TOM!B:B,ROW(BASE_TOM_MIRRORING!A359)+2,0),Registry!S:S,Registry!T:T)</f>
        <v>0</v>
      </c>
      <c r="C360" cm="1">
        <f t="array" ref="C360">INDEX(BASE_TOM!AE:AE,ROW(BASE_TOM_MIRRORING!C359)+1,0)</f>
        <v>0</v>
      </c>
    </row>
    <row r="361" spans="1:3" x14ac:dyDescent="0.2">
      <c r="A361" cm="1">
        <f t="array" ref="A361">_xlfn.XLOOKUP(INDEX(BASE_TOM!B:B,ROW(BASE_TOM_MIRRORING!A360)+1,0),Registry!S:S,Registry!T:T)</f>
        <v>0</v>
      </c>
      <c r="B361" cm="1">
        <f t="array" ref="B361">_xlfn.XLOOKUP(INDEX(BASE_TOM!B:B,ROW(BASE_TOM_MIRRORING!A360)+2,0),Registry!S:S,Registry!T:T)</f>
        <v>0</v>
      </c>
      <c r="C361" cm="1">
        <f t="array" ref="C361">INDEX(BASE_TOM!AE:AE,ROW(BASE_TOM_MIRRORING!C360)+1,0)</f>
        <v>0</v>
      </c>
    </row>
    <row r="362" spans="1:3" x14ac:dyDescent="0.2">
      <c r="A362" cm="1">
        <f t="array" ref="A362">_xlfn.XLOOKUP(INDEX(BASE_TOM!B:B,ROW(BASE_TOM_MIRRORING!A361)+1,0),Registry!S:S,Registry!T:T)</f>
        <v>0</v>
      </c>
      <c r="B362" cm="1">
        <f t="array" ref="B362">_xlfn.XLOOKUP(INDEX(BASE_TOM!B:B,ROW(BASE_TOM_MIRRORING!A361)+2,0),Registry!S:S,Registry!T:T)</f>
        <v>0</v>
      </c>
      <c r="C362" cm="1">
        <f t="array" ref="C362">INDEX(BASE_TOM!AE:AE,ROW(BASE_TOM_MIRRORING!C361)+1,0)</f>
        <v>0</v>
      </c>
    </row>
    <row r="363" spans="1:3" x14ac:dyDescent="0.2">
      <c r="A363" cm="1">
        <f t="array" ref="A363">_xlfn.XLOOKUP(INDEX(BASE_TOM!B:B,ROW(BASE_TOM_MIRRORING!A362)+1,0),Registry!S:S,Registry!T:T)</f>
        <v>0</v>
      </c>
      <c r="B363" cm="1">
        <f t="array" ref="B363">_xlfn.XLOOKUP(INDEX(BASE_TOM!B:B,ROW(BASE_TOM_MIRRORING!A362)+2,0),Registry!S:S,Registry!T:T)</f>
        <v>0</v>
      </c>
      <c r="C363" cm="1">
        <f t="array" ref="C363">INDEX(BASE_TOM!AE:AE,ROW(BASE_TOM_MIRRORING!C362)+1,0)</f>
        <v>0</v>
      </c>
    </row>
    <row r="364" spans="1:3" x14ac:dyDescent="0.2">
      <c r="A364" cm="1">
        <f t="array" ref="A364">_xlfn.XLOOKUP(INDEX(BASE_TOM!B:B,ROW(BASE_TOM_MIRRORING!A363)+1,0),Registry!S:S,Registry!T:T)</f>
        <v>0</v>
      </c>
      <c r="B364" cm="1">
        <f t="array" ref="B364">_xlfn.XLOOKUP(INDEX(BASE_TOM!B:B,ROW(BASE_TOM_MIRRORING!A363)+2,0),Registry!S:S,Registry!T:T)</f>
        <v>0</v>
      </c>
      <c r="C364" cm="1">
        <f t="array" ref="C364">INDEX(BASE_TOM!AE:AE,ROW(BASE_TOM_MIRRORING!C363)+1,0)</f>
        <v>0</v>
      </c>
    </row>
    <row r="365" spans="1:3" x14ac:dyDescent="0.2">
      <c r="A365" cm="1">
        <f t="array" ref="A365">_xlfn.XLOOKUP(INDEX(BASE_TOM!B:B,ROW(BASE_TOM_MIRRORING!A364)+1,0),Registry!S:S,Registry!T:T)</f>
        <v>0</v>
      </c>
      <c r="B365" cm="1">
        <f t="array" ref="B365">_xlfn.XLOOKUP(INDEX(BASE_TOM!B:B,ROW(BASE_TOM_MIRRORING!A364)+2,0),Registry!S:S,Registry!T:T)</f>
        <v>0</v>
      </c>
      <c r="C365" cm="1">
        <f t="array" ref="C365">INDEX(BASE_TOM!AE:AE,ROW(BASE_TOM_MIRRORING!C364)+1,0)</f>
        <v>0</v>
      </c>
    </row>
    <row r="366" spans="1:3" x14ac:dyDescent="0.2">
      <c r="A366" cm="1">
        <f t="array" ref="A366">_xlfn.XLOOKUP(INDEX(BASE_TOM!B:B,ROW(BASE_TOM_MIRRORING!A365)+1,0),Registry!S:S,Registry!T:T)</f>
        <v>0</v>
      </c>
      <c r="B366" cm="1">
        <f t="array" ref="B366">_xlfn.XLOOKUP(INDEX(BASE_TOM!B:B,ROW(BASE_TOM_MIRRORING!A365)+2,0),Registry!S:S,Registry!T:T)</f>
        <v>0</v>
      </c>
      <c r="C366" cm="1">
        <f t="array" ref="C366">INDEX(BASE_TOM!AE:AE,ROW(BASE_TOM_MIRRORING!C365)+1,0)</f>
        <v>0</v>
      </c>
    </row>
    <row r="367" spans="1:3" x14ac:dyDescent="0.2">
      <c r="A367" cm="1">
        <f t="array" ref="A367">_xlfn.XLOOKUP(INDEX(BASE_TOM!B:B,ROW(BASE_TOM_MIRRORING!A366)+1,0),Registry!S:S,Registry!T:T)</f>
        <v>0</v>
      </c>
      <c r="B367" cm="1">
        <f t="array" ref="B367">_xlfn.XLOOKUP(INDEX(BASE_TOM!B:B,ROW(BASE_TOM_MIRRORING!A366)+2,0),Registry!S:S,Registry!T:T)</f>
        <v>0</v>
      </c>
      <c r="C367" cm="1">
        <f t="array" ref="C367">INDEX(BASE_TOM!AE:AE,ROW(BASE_TOM_MIRRORING!C366)+1,0)</f>
        <v>0</v>
      </c>
    </row>
    <row r="368" spans="1:3" x14ac:dyDescent="0.2">
      <c r="A368" cm="1">
        <f t="array" ref="A368">_xlfn.XLOOKUP(INDEX(BASE_TOM!B:B,ROW(BASE_TOM_MIRRORING!A367)+1,0),Registry!S:S,Registry!T:T)</f>
        <v>0</v>
      </c>
      <c r="B368" cm="1">
        <f t="array" ref="B368">_xlfn.XLOOKUP(INDEX(BASE_TOM!B:B,ROW(BASE_TOM_MIRRORING!A367)+2,0),Registry!S:S,Registry!T:T)</f>
        <v>0</v>
      </c>
      <c r="C368" cm="1">
        <f t="array" ref="C368">INDEX(BASE_TOM!AE:AE,ROW(BASE_TOM_MIRRORING!C367)+1,0)</f>
        <v>0</v>
      </c>
    </row>
    <row r="369" spans="1:3" x14ac:dyDescent="0.2">
      <c r="A369" cm="1">
        <f t="array" ref="A369">_xlfn.XLOOKUP(INDEX(BASE_TOM!B:B,ROW(BASE_TOM_MIRRORING!A368)+1,0),Registry!S:S,Registry!T:T)</f>
        <v>0</v>
      </c>
      <c r="B369" cm="1">
        <f t="array" ref="B369">_xlfn.XLOOKUP(INDEX(BASE_TOM!B:B,ROW(BASE_TOM_MIRRORING!A368)+2,0),Registry!S:S,Registry!T:T)</f>
        <v>0</v>
      </c>
      <c r="C369" cm="1">
        <f t="array" ref="C369">INDEX(BASE_TOM!AE:AE,ROW(BASE_TOM_MIRRORING!C368)+1,0)</f>
        <v>0</v>
      </c>
    </row>
    <row r="370" spans="1:3" x14ac:dyDescent="0.2">
      <c r="A370" cm="1">
        <f t="array" ref="A370">_xlfn.XLOOKUP(INDEX(BASE_TOM!B:B,ROW(BASE_TOM_MIRRORING!A369)+1,0),Registry!S:S,Registry!T:T)</f>
        <v>0</v>
      </c>
      <c r="B370" cm="1">
        <f t="array" ref="B370">_xlfn.XLOOKUP(INDEX(BASE_TOM!B:B,ROW(BASE_TOM_MIRRORING!A369)+2,0),Registry!S:S,Registry!T:T)</f>
        <v>0</v>
      </c>
      <c r="C370" cm="1">
        <f t="array" ref="C370">INDEX(BASE_TOM!AE:AE,ROW(BASE_TOM_MIRRORING!C369)+1,0)</f>
        <v>0</v>
      </c>
    </row>
    <row r="371" spans="1:3" x14ac:dyDescent="0.2">
      <c r="A371" cm="1">
        <f t="array" ref="A371">_xlfn.XLOOKUP(INDEX(BASE_TOM!B:B,ROW(BASE_TOM_MIRRORING!A370)+1,0),Registry!S:S,Registry!T:T)</f>
        <v>0</v>
      </c>
      <c r="B371" cm="1">
        <f t="array" ref="B371">_xlfn.XLOOKUP(INDEX(BASE_TOM!B:B,ROW(BASE_TOM_MIRRORING!A370)+2,0),Registry!S:S,Registry!T:T)</f>
        <v>0</v>
      </c>
      <c r="C371" cm="1">
        <f t="array" ref="C371">INDEX(BASE_TOM!AE:AE,ROW(BASE_TOM_MIRRORING!C370)+1,0)</f>
        <v>0</v>
      </c>
    </row>
    <row r="372" spans="1:3" x14ac:dyDescent="0.2">
      <c r="A372" cm="1">
        <f t="array" ref="A372">_xlfn.XLOOKUP(INDEX(BASE_TOM!B:B,ROW(BASE_TOM_MIRRORING!A371)+1,0),Registry!S:S,Registry!T:T)</f>
        <v>0</v>
      </c>
      <c r="B372" cm="1">
        <f t="array" ref="B372">_xlfn.XLOOKUP(INDEX(BASE_TOM!B:B,ROW(BASE_TOM_MIRRORING!A371)+2,0),Registry!S:S,Registry!T:T)</f>
        <v>0</v>
      </c>
      <c r="C372" cm="1">
        <f t="array" ref="C372">INDEX(BASE_TOM!AE:AE,ROW(BASE_TOM_MIRRORING!C371)+1,0)</f>
        <v>0</v>
      </c>
    </row>
    <row r="373" spans="1:3" x14ac:dyDescent="0.2">
      <c r="A373" cm="1">
        <f t="array" ref="A373">_xlfn.XLOOKUP(INDEX(BASE_TOM!B:B,ROW(BASE_TOM_MIRRORING!A372)+1,0),Registry!S:S,Registry!T:T)</f>
        <v>0</v>
      </c>
      <c r="B373" cm="1">
        <f t="array" ref="B373">_xlfn.XLOOKUP(INDEX(BASE_TOM!B:B,ROW(BASE_TOM_MIRRORING!A372)+2,0),Registry!S:S,Registry!T:T)</f>
        <v>0</v>
      </c>
      <c r="C373" cm="1">
        <f t="array" ref="C373">INDEX(BASE_TOM!AE:AE,ROW(BASE_TOM_MIRRORING!C372)+1,0)</f>
        <v>0</v>
      </c>
    </row>
    <row r="374" spans="1:3" x14ac:dyDescent="0.2">
      <c r="A374" cm="1">
        <f t="array" ref="A374">_xlfn.XLOOKUP(INDEX(BASE_TOM!B:B,ROW(BASE_TOM_MIRRORING!A373)+1,0),Registry!S:S,Registry!T:T)</f>
        <v>0</v>
      </c>
      <c r="B374" cm="1">
        <f t="array" ref="B374">_xlfn.XLOOKUP(INDEX(BASE_TOM!B:B,ROW(BASE_TOM_MIRRORING!A373)+2,0),Registry!S:S,Registry!T:T)</f>
        <v>0</v>
      </c>
      <c r="C374" cm="1">
        <f t="array" ref="C374">INDEX(BASE_TOM!AE:AE,ROW(BASE_TOM_MIRRORING!C373)+1,0)</f>
        <v>0</v>
      </c>
    </row>
    <row r="375" spans="1:3" x14ac:dyDescent="0.2">
      <c r="A375" cm="1">
        <f t="array" ref="A375">_xlfn.XLOOKUP(INDEX(BASE_TOM!B:B,ROW(BASE_TOM_MIRRORING!A374)+1,0),Registry!S:S,Registry!T:T)</f>
        <v>0</v>
      </c>
      <c r="B375" cm="1">
        <f t="array" ref="B375">_xlfn.XLOOKUP(INDEX(BASE_TOM!B:B,ROW(BASE_TOM_MIRRORING!A374)+2,0),Registry!S:S,Registry!T:T)</f>
        <v>0</v>
      </c>
      <c r="C375" cm="1">
        <f t="array" ref="C375">INDEX(BASE_TOM!AE:AE,ROW(BASE_TOM_MIRRORING!C374)+1,0)</f>
        <v>0</v>
      </c>
    </row>
    <row r="376" spans="1:3" x14ac:dyDescent="0.2">
      <c r="A376" cm="1">
        <f t="array" ref="A376">_xlfn.XLOOKUP(INDEX(BASE_TOM!B:B,ROW(BASE_TOM_MIRRORING!A375)+1,0),Registry!S:S,Registry!T:T)</f>
        <v>0</v>
      </c>
      <c r="B376" cm="1">
        <f t="array" ref="B376">_xlfn.XLOOKUP(INDEX(BASE_TOM!B:B,ROW(BASE_TOM_MIRRORING!A375)+2,0),Registry!S:S,Registry!T:T)</f>
        <v>0</v>
      </c>
      <c r="C376" cm="1">
        <f t="array" ref="C376">INDEX(BASE_TOM!AE:AE,ROW(BASE_TOM_MIRRORING!C375)+1,0)</f>
        <v>0</v>
      </c>
    </row>
    <row r="377" spans="1:3" x14ac:dyDescent="0.2">
      <c r="A377" cm="1">
        <f t="array" ref="A377">_xlfn.XLOOKUP(INDEX(BASE_TOM!B:B,ROW(BASE_TOM_MIRRORING!A376)+1,0),Registry!S:S,Registry!T:T)</f>
        <v>0</v>
      </c>
      <c r="B377" cm="1">
        <f t="array" ref="B377">_xlfn.XLOOKUP(INDEX(BASE_TOM!B:B,ROW(BASE_TOM_MIRRORING!A376)+2,0),Registry!S:S,Registry!T:T)</f>
        <v>0</v>
      </c>
      <c r="C377" cm="1">
        <f t="array" ref="C377">INDEX(BASE_TOM!AE:AE,ROW(BASE_TOM_MIRRORING!C376)+1,0)</f>
        <v>0</v>
      </c>
    </row>
    <row r="378" spans="1:3" x14ac:dyDescent="0.2">
      <c r="A378" cm="1">
        <f t="array" ref="A378">_xlfn.XLOOKUP(INDEX(BASE_TOM!B:B,ROW(BASE_TOM_MIRRORING!A377)+1,0),Registry!S:S,Registry!T:T)</f>
        <v>0</v>
      </c>
      <c r="B378" cm="1">
        <f t="array" ref="B378">_xlfn.XLOOKUP(INDEX(BASE_TOM!B:B,ROW(BASE_TOM_MIRRORING!A377)+2,0),Registry!S:S,Registry!T:T)</f>
        <v>0</v>
      </c>
      <c r="C378" cm="1">
        <f t="array" ref="C378">INDEX(BASE_TOM!AE:AE,ROW(BASE_TOM_MIRRORING!C377)+1,0)</f>
        <v>0</v>
      </c>
    </row>
    <row r="379" spans="1:3" x14ac:dyDescent="0.2">
      <c r="A379" cm="1">
        <f t="array" ref="A379">_xlfn.XLOOKUP(INDEX(BASE_TOM!B:B,ROW(BASE_TOM_MIRRORING!A378)+1,0),Registry!S:S,Registry!T:T)</f>
        <v>0</v>
      </c>
      <c r="B379" cm="1">
        <f t="array" ref="B379">_xlfn.XLOOKUP(INDEX(BASE_TOM!B:B,ROW(BASE_TOM_MIRRORING!A378)+2,0),Registry!S:S,Registry!T:T)</f>
        <v>0</v>
      </c>
      <c r="C379" cm="1">
        <f t="array" ref="C379">INDEX(BASE_TOM!AE:AE,ROW(BASE_TOM_MIRRORING!C378)+1,0)</f>
        <v>0</v>
      </c>
    </row>
    <row r="380" spans="1:3" x14ac:dyDescent="0.2">
      <c r="A380" cm="1">
        <f t="array" ref="A380">_xlfn.XLOOKUP(INDEX(BASE_TOM!B:B,ROW(BASE_TOM_MIRRORING!A379)+1,0),Registry!S:S,Registry!T:T)</f>
        <v>0</v>
      </c>
      <c r="B380" cm="1">
        <f t="array" ref="B380">_xlfn.XLOOKUP(INDEX(BASE_TOM!B:B,ROW(BASE_TOM_MIRRORING!A379)+2,0),Registry!S:S,Registry!T:T)</f>
        <v>0</v>
      </c>
      <c r="C380" cm="1">
        <f t="array" ref="C380">INDEX(BASE_TOM!AE:AE,ROW(BASE_TOM_MIRRORING!C379)+1,0)</f>
        <v>0</v>
      </c>
    </row>
    <row r="381" spans="1:3" x14ac:dyDescent="0.2">
      <c r="A381" cm="1">
        <f t="array" ref="A381">_xlfn.XLOOKUP(INDEX(BASE_TOM!B:B,ROW(BASE_TOM_MIRRORING!A380)+1,0),Registry!S:S,Registry!T:T)</f>
        <v>0</v>
      </c>
      <c r="B381" cm="1">
        <f t="array" ref="B381">_xlfn.XLOOKUP(INDEX(BASE_TOM!B:B,ROW(BASE_TOM_MIRRORING!A380)+2,0),Registry!S:S,Registry!T:T)</f>
        <v>0</v>
      </c>
      <c r="C381" cm="1">
        <f t="array" ref="C381">INDEX(BASE_TOM!AE:AE,ROW(BASE_TOM_MIRRORING!C380)+1,0)</f>
        <v>0</v>
      </c>
    </row>
    <row r="382" spans="1:3" x14ac:dyDescent="0.2">
      <c r="A382" cm="1">
        <f t="array" ref="A382">_xlfn.XLOOKUP(INDEX(BASE_TOM!B:B,ROW(BASE_TOM_MIRRORING!A381)+1,0),Registry!S:S,Registry!T:T)</f>
        <v>0</v>
      </c>
      <c r="B382" cm="1">
        <f t="array" ref="B382">_xlfn.XLOOKUP(INDEX(BASE_TOM!B:B,ROW(BASE_TOM_MIRRORING!A381)+2,0),Registry!S:S,Registry!T:T)</f>
        <v>0</v>
      </c>
      <c r="C382" cm="1">
        <f t="array" ref="C382">INDEX(BASE_TOM!AE:AE,ROW(BASE_TOM_MIRRORING!C381)+1,0)</f>
        <v>0</v>
      </c>
    </row>
    <row r="383" spans="1:3" x14ac:dyDescent="0.2">
      <c r="A383" cm="1">
        <f t="array" ref="A383">_xlfn.XLOOKUP(INDEX(BASE_TOM!B:B,ROW(BASE_TOM_MIRRORING!A382)+1,0),Registry!S:S,Registry!T:T)</f>
        <v>0</v>
      </c>
      <c r="B383" cm="1">
        <f t="array" ref="B383">_xlfn.XLOOKUP(INDEX(BASE_TOM!B:B,ROW(BASE_TOM_MIRRORING!A382)+2,0),Registry!S:S,Registry!T:T)</f>
        <v>0</v>
      </c>
      <c r="C383" cm="1">
        <f t="array" ref="C383">INDEX(BASE_TOM!AE:AE,ROW(BASE_TOM_MIRRORING!C382)+1,0)</f>
        <v>0</v>
      </c>
    </row>
    <row r="384" spans="1:3" x14ac:dyDescent="0.2">
      <c r="A384" cm="1">
        <f t="array" ref="A384">_xlfn.XLOOKUP(INDEX(BASE_TOM!B:B,ROW(BASE_TOM_MIRRORING!A383)+1,0),Registry!S:S,Registry!T:T)</f>
        <v>0</v>
      </c>
      <c r="B384" cm="1">
        <f t="array" ref="B384">_xlfn.XLOOKUP(INDEX(BASE_TOM!B:B,ROW(BASE_TOM_MIRRORING!A383)+2,0),Registry!S:S,Registry!T:T)</f>
        <v>0</v>
      </c>
      <c r="C384" cm="1">
        <f t="array" ref="C384">INDEX(BASE_TOM!AE:AE,ROW(BASE_TOM_MIRRORING!C383)+1,0)</f>
        <v>0</v>
      </c>
    </row>
    <row r="385" spans="1:3" x14ac:dyDescent="0.2">
      <c r="A385" cm="1">
        <f t="array" ref="A385">_xlfn.XLOOKUP(INDEX(BASE_TOM!B:B,ROW(BASE_TOM_MIRRORING!A384)+1,0),Registry!S:S,Registry!T:T)</f>
        <v>0</v>
      </c>
      <c r="B385" cm="1">
        <f t="array" ref="B385">_xlfn.XLOOKUP(INDEX(BASE_TOM!B:B,ROW(BASE_TOM_MIRRORING!A384)+2,0),Registry!S:S,Registry!T:T)</f>
        <v>0</v>
      </c>
      <c r="C385" cm="1">
        <f t="array" ref="C385">INDEX(BASE_TOM!AE:AE,ROW(BASE_TOM_MIRRORING!C384)+1,0)</f>
        <v>0</v>
      </c>
    </row>
    <row r="386" spans="1:3" x14ac:dyDescent="0.2">
      <c r="A386" cm="1">
        <f t="array" ref="A386">_xlfn.XLOOKUP(INDEX(BASE_TOM!B:B,ROW(BASE_TOM_MIRRORING!A385)+1,0),Registry!S:S,Registry!T:T)</f>
        <v>0</v>
      </c>
      <c r="B386" cm="1">
        <f t="array" ref="B386">_xlfn.XLOOKUP(INDEX(BASE_TOM!B:B,ROW(BASE_TOM_MIRRORING!A385)+2,0),Registry!S:S,Registry!T:T)</f>
        <v>0</v>
      </c>
      <c r="C386" cm="1">
        <f t="array" ref="C386">INDEX(BASE_TOM!AE:AE,ROW(BASE_TOM_MIRRORING!C385)+1,0)</f>
        <v>0</v>
      </c>
    </row>
    <row r="387" spans="1:3" x14ac:dyDescent="0.2">
      <c r="A387" cm="1">
        <f t="array" ref="A387">_xlfn.XLOOKUP(INDEX(BASE_TOM!B:B,ROW(BASE_TOM_MIRRORING!A386)+1,0),Registry!S:S,Registry!T:T)</f>
        <v>0</v>
      </c>
      <c r="B387" cm="1">
        <f t="array" ref="B387">_xlfn.XLOOKUP(INDEX(BASE_TOM!B:B,ROW(BASE_TOM_MIRRORING!A386)+2,0),Registry!S:S,Registry!T:T)</f>
        <v>0</v>
      </c>
      <c r="C387" cm="1">
        <f t="array" ref="C387">INDEX(BASE_TOM!AE:AE,ROW(BASE_TOM_MIRRORING!C386)+1,0)</f>
        <v>0</v>
      </c>
    </row>
    <row r="388" spans="1:3" x14ac:dyDescent="0.2">
      <c r="A388" cm="1">
        <f t="array" ref="A388">_xlfn.XLOOKUP(INDEX(BASE_TOM!B:B,ROW(BASE_TOM_MIRRORING!A387)+1,0),Registry!S:S,Registry!T:T)</f>
        <v>0</v>
      </c>
      <c r="B388" cm="1">
        <f t="array" ref="B388">_xlfn.XLOOKUP(INDEX(BASE_TOM!B:B,ROW(BASE_TOM_MIRRORING!A387)+2,0),Registry!S:S,Registry!T:T)</f>
        <v>0</v>
      </c>
      <c r="C388" cm="1">
        <f t="array" ref="C388">INDEX(BASE_TOM!AE:AE,ROW(BASE_TOM_MIRRORING!C387)+1,0)</f>
        <v>0</v>
      </c>
    </row>
    <row r="389" spans="1:3" x14ac:dyDescent="0.2">
      <c r="A389" cm="1">
        <f t="array" ref="A389">_xlfn.XLOOKUP(INDEX(BASE_TOM!B:B,ROW(BASE_TOM_MIRRORING!A388)+1,0),Registry!S:S,Registry!T:T)</f>
        <v>0</v>
      </c>
      <c r="B389" cm="1">
        <f t="array" ref="B389">_xlfn.XLOOKUP(INDEX(BASE_TOM!B:B,ROW(BASE_TOM_MIRRORING!A388)+2,0),Registry!S:S,Registry!T:T)</f>
        <v>0</v>
      </c>
      <c r="C389" cm="1">
        <f t="array" ref="C389">INDEX(BASE_TOM!AE:AE,ROW(BASE_TOM_MIRRORING!C388)+1,0)</f>
        <v>0</v>
      </c>
    </row>
    <row r="390" spans="1:3" x14ac:dyDescent="0.2">
      <c r="A390" cm="1">
        <f t="array" ref="A390">_xlfn.XLOOKUP(INDEX(BASE_TOM!B:B,ROW(BASE_TOM_MIRRORING!A389)+1,0),Registry!S:S,Registry!T:T)</f>
        <v>0</v>
      </c>
      <c r="B390" cm="1">
        <f t="array" ref="B390">_xlfn.XLOOKUP(INDEX(BASE_TOM!B:B,ROW(BASE_TOM_MIRRORING!A389)+2,0),Registry!S:S,Registry!T:T)</f>
        <v>0</v>
      </c>
      <c r="C390" cm="1">
        <f t="array" ref="C390">INDEX(BASE_TOM!AE:AE,ROW(BASE_TOM_MIRRORING!C389)+1,0)</f>
        <v>0</v>
      </c>
    </row>
    <row r="391" spans="1:3" x14ac:dyDescent="0.2">
      <c r="A391" cm="1">
        <f t="array" ref="A391">_xlfn.XLOOKUP(INDEX(BASE_TOM!B:B,ROW(BASE_TOM_MIRRORING!A390)+1,0),Registry!S:S,Registry!T:T)</f>
        <v>0</v>
      </c>
      <c r="B391" cm="1">
        <f t="array" ref="B391">_xlfn.XLOOKUP(INDEX(BASE_TOM!B:B,ROW(BASE_TOM_MIRRORING!A390)+2,0),Registry!S:S,Registry!T:T)</f>
        <v>0</v>
      </c>
      <c r="C391" cm="1">
        <f t="array" ref="C391">INDEX(BASE_TOM!AE:AE,ROW(BASE_TOM_MIRRORING!C390)+1,0)</f>
        <v>0</v>
      </c>
    </row>
    <row r="392" spans="1:3" x14ac:dyDescent="0.2">
      <c r="A392" cm="1">
        <f t="array" ref="A392">_xlfn.XLOOKUP(INDEX(BASE_TOM!B:B,ROW(BASE_TOM_MIRRORING!A391)+1,0),Registry!S:S,Registry!T:T)</f>
        <v>0</v>
      </c>
      <c r="B392" cm="1">
        <f t="array" ref="B392">_xlfn.XLOOKUP(INDEX(BASE_TOM!B:B,ROW(BASE_TOM_MIRRORING!A391)+2,0),Registry!S:S,Registry!T:T)</f>
        <v>0</v>
      </c>
      <c r="C392" cm="1">
        <f t="array" ref="C392">INDEX(BASE_TOM!AE:AE,ROW(BASE_TOM_MIRRORING!C391)+1,0)</f>
        <v>0</v>
      </c>
    </row>
    <row r="393" spans="1:3" x14ac:dyDescent="0.2">
      <c r="A393" cm="1">
        <f t="array" ref="A393">_xlfn.XLOOKUP(INDEX(BASE_TOM!B:B,ROW(BASE_TOM_MIRRORING!A392)+1,0),Registry!S:S,Registry!T:T)</f>
        <v>0</v>
      </c>
      <c r="B393" cm="1">
        <f t="array" ref="B393">_xlfn.XLOOKUP(INDEX(BASE_TOM!B:B,ROW(BASE_TOM_MIRRORING!A392)+2,0),Registry!S:S,Registry!T:T)</f>
        <v>0</v>
      </c>
      <c r="C393" cm="1">
        <f t="array" ref="C393">INDEX(BASE_TOM!AE:AE,ROW(BASE_TOM_MIRRORING!C392)+1,0)</f>
        <v>0</v>
      </c>
    </row>
    <row r="394" spans="1:3" x14ac:dyDescent="0.2">
      <c r="A394" cm="1">
        <f t="array" ref="A394">_xlfn.XLOOKUP(INDEX(BASE_TOM!B:B,ROW(BASE_TOM_MIRRORING!A393)+1,0),Registry!S:S,Registry!T:T)</f>
        <v>0</v>
      </c>
      <c r="B394" cm="1">
        <f t="array" ref="B394">_xlfn.XLOOKUP(INDEX(BASE_TOM!B:B,ROW(BASE_TOM_MIRRORING!A393)+2,0),Registry!S:S,Registry!T:T)</f>
        <v>0</v>
      </c>
      <c r="C394" cm="1">
        <f t="array" ref="C394">INDEX(BASE_TOM!AE:AE,ROW(BASE_TOM_MIRRORING!C393)+1,0)</f>
        <v>0</v>
      </c>
    </row>
    <row r="395" spans="1:3" x14ac:dyDescent="0.2">
      <c r="A395" cm="1">
        <f t="array" ref="A395">_xlfn.XLOOKUP(INDEX(BASE_TOM!B:B,ROW(BASE_TOM_MIRRORING!A394)+1,0),Registry!S:S,Registry!T:T)</f>
        <v>0</v>
      </c>
      <c r="B395" cm="1">
        <f t="array" ref="B395">_xlfn.XLOOKUP(INDEX(BASE_TOM!B:B,ROW(BASE_TOM_MIRRORING!A394)+2,0),Registry!S:S,Registry!T:T)</f>
        <v>0</v>
      </c>
      <c r="C395" cm="1">
        <f t="array" ref="C395">INDEX(BASE_TOM!AE:AE,ROW(BASE_TOM_MIRRORING!C394)+1,0)</f>
        <v>0</v>
      </c>
    </row>
    <row r="396" spans="1:3" x14ac:dyDescent="0.2">
      <c r="A396" cm="1">
        <f t="array" ref="A396">_xlfn.XLOOKUP(INDEX(BASE_TOM!B:B,ROW(BASE_TOM_MIRRORING!A395)+1,0),Registry!S:S,Registry!T:T)</f>
        <v>0</v>
      </c>
      <c r="B396" cm="1">
        <f t="array" ref="B396">_xlfn.XLOOKUP(INDEX(BASE_TOM!B:B,ROW(BASE_TOM_MIRRORING!A395)+2,0),Registry!S:S,Registry!T:T)</f>
        <v>0</v>
      </c>
      <c r="C396" cm="1">
        <f t="array" ref="C396">INDEX(BASE_TOM!AE:AE,ROW(BASE_TOM_MIRRORING!C395)+1,0)</f>
        <v>0</v>
      </c>
    </row>
    <row r="397" spans="1:3" x14ac:dyDescent="0.2">
      <c r="A397" cm="1">
        <f t="array" ref="A397">_xlfn.XLOOKUP(INDEX(BASE_TOM!B:B,ROW(BASE_TOM_MIRRORING!A396)+1,0),Registry!S:S,Registry!T:T)</f>
        <v>0</v>
      </c>
      <c r="B397" cm="1">
        <f t="array" ref="B397">_xlfn.XLOOKUP(INDEX(BASE_TOM!B:B,ROW(BASE_TOM_MIRRORING!A396)+2,0),Registry!S:S,Registry!T:T)</f>
        <v>0</v>
      </c>
      <c r="C397" cm="1">
        <f t="array" ref="C397">INDEX(BASE_TOM!AE:AE,ROW(BASE_TOM_MIRRORING!C396)+1,0)</f>
        <v>0</v>
      </c>
    </row>
    <row r="398" spans="1:3" x14ac:dyDescent="0.2">
      <c r="A398" cm="1">
        <f t="array" ref="A398">_xlfn.XLOOKUP(INDEX(BASE_TOM!B:B,ROW(BASE_TOM_MIRRORING!A397)+1,0),Registry!S:S,Registry!T:T)</f>
        <v>0</v>
      </c>
      <c r="B398" cm="1">
        <f t="array" ref="B398">_xlfn.XLOOKUP(INDEX(BASE_TOM!B:B,ROW(BASE_TOM_MIRRORING!A397)+2,0),Registry!S:S,Registry!T:T)</f>
        <v>0</v>
      </c>
      <c r="C398" cm="1">
        <f t="array" ref="C398">INDEX(BASE_TOM!AE:AE,ROW(BASE_TOM_MIRRORING!C397)+1,0)</f>
        <v>0</v>
      </c>
    </row>
    <row r="399" spans="1:3" x14ac:dyDescent="0.2">
      <c r="A399" cm="1">
        <f t="array" ref="A399">_xlfn.XLOOKUP(INDEX(BASE_TOM!B:B,ROW(BASE_TOM_MIRRORING!A398)+1,0),Registry!S:S,Registry!T:T)</f>
        <v>0</v>
      </c>
      <c r="B399" cm="1">
        <f t="array" ref="B399">_xlfn.XLOOKUP(INDEX(BASE_TOM!B:B,ROW(BASE_TOM_MIRRORING!A398)+2,0),Registry!S:S,Registry!T:T)</f>
        <v>0</v>
      </c>
      <c r="C399" cm="1">
        <f t="array" ref="C399">INDEX(BASE_TOM!AE:AE,ROW(BASE_TOM_MIRRORING!C398)+1,0)</f>
        <v>0</v>
      </c>
    </row>
    <row r="400" spans="1:3" x14ac:dyDescent="0.2">
      <c r="A400" cm="1">
        <f t="array" ref="A400">_xlfn.XLOOKUP(INDEX(BASE_TOM!B:B,ROW(BASE_TOM_MIRRORING!A399)+1,0),Registry!S:S,Registry!T:T)</f>
        <v>0</v>
      </c>
      <c r="B400" cm="1">
        <f t="array" ref="B400">_xlfn.XLOOKUP(INDEX(BASE_TOM!B:B,ROW(BASE_TOM_MIRRORING!A399)+2,0),Registry!S:S,Registry!T:T)</f>
        <v>0</v>
      </c>
      <c r="C400" cm="1">
        <f t="array" ref="C400">INDEX(BASE_TOM!AE:AE,ROW(BASE_TOM_MIRRORING!C399)+1,0)</f>
        <v>0</v>
      </c>
    </row>
    <row r="401" spans="1:3" x14ac:dyDescent="0.2">
      <c r="A401" cm="1">
        <f t="array" ref="A401">_xlfn.XLOOKUP(INDEX(BASE_TOM!B:B,ROW(BASE_TOM_MIRRORING!A400)+1,0),Registry!S:S,Registry!T:T)</f>
        <v>0</v>
      </c>
      <c r="B401" cm="1">
        <f t="array" ref="B401">_xlfn.XLOOKUP(INDEX(BASE_TOM!B:B,ROW(BASE_TOM_MIRRORING!A400)+2,0),Registry!S:S,Registry!T:T)</f>
        <v>0</v>
      </c>
      <c r="C401" cm="1">
        <f t="array" ref="C401">INDEX(BASE_TOM!AE:AE,ROW(BASE_TOM_MIRRORING!C400)+1,0)</f>
        <v>0</v>
      </c>
    </row>
    <row r="402" spans="1:3" x14ac:dyDescent="0.2">
      <c r="A402" cm="1">
        <f t="array" ref="A402">_xlfn.XLOOKUP(INDEX(BASE_TOM!B:B,ROW(BASE_TOM_MIRRORING!A401)+1,0),Registry!S:S,Registry!T:T)</f>
        <v>0</v>
      </c>
      <c r="B402" cm="1">
        <f t="array" ref="B402">_xlfn.XLOOKUP(INDEX(BASE_TOM!B:B,ROW(BASE_TOM_MIRRORING!A401)+2,0),Registry!S:S,Registry!T:T)</f>
        <v>0</v>
      </c>
      <c r="C402" cm="1">
        <f t="array" ref="C402">INDEX(BASE_TOM!AE:AE,ROW(BASE_TOM_MIRRORING!C401)+1,0)</f>
        <v>0</v>
      </c>
    </row>
    <row r="403" spans="1:3" x14ac:dyDescent="0.2">
      <c r="A403" cm="1">
        <f t="array" ref="A403">_xlfn.XLOOKUP(INDEX(BASE_TOM!B:B,ROW(BASE_TOM_MIRRORING!A402)+1,0),Registry!S:S,Registry!T:T)</f>
        <v>0</v>
      </c>
      <c r="B403" cm="1">
        <f t="array" ref="B403">_xlfn.XLOOKUP(INDEX(BASE_TOM!B:B,ROW(BASE_TOM_MIRRORING!A402)+2,0),Registry!S:S,Registry!T:T)</f>
        <v>0</v>
      </c>
      <c r="C403" cm="1">
        <f t="array" ref="C403">INDEX(BASE_TOM!AE:AE,ROW(BASE_TOM_MIRRORING!C402)+1,0)</f>
        <v>0</v>
      </c>
    </row>
    <row r="404" spans="1:3" x14ac:dyDescent="0.2">
      <c r="A404" cm="1">
        <f t="array" ref="A404">_xlfn.XLOOKUP(INDEX(BASE_TOM!B:B,ROW(BASE_TOM_MIRRORING!A403)+1,0),Registry!S:S,Registry!T:T)</f>
        <v>0</v>
      </c>
      <c r="B404" cm="1">
        <f t="array" ref="B404">_xlfn.XLOOKUP(INDEX(BASE_TOM!B:B,ROW(BASE_TOM_MIRRORING!A403)+2,0),Registry!S:S,Registry!T:T)</f>
        <v>0</v>
      </c>
      <c r="C404" cm="1">
        <f t="array" ref="C404">INDEX(BASE_TOM!AE:AE,ROW(BASE_TOM_MIRRORING!C403)+1,0)</f>
        <v>0</v>
      </c>
    </row>
    <row r="405" spans="1:3" x14ac:dyDescent="0.2">
      <c r="A405" cm="1">
        <f t="array" ref="A405">_xlfn.XLOOKUP(INDEX(BASE_TOM!B:B,ROW(BASE_TOM_MIRRORING!A404)+1,0),Registry!S:S,Registry!T:T)</f>
        <v>0</v>
      </c>
      <c r="B405" cm="1">
        <f t="array" ref="B405">_xlfn.XLOOKUP(INDEX(BASE_TOM!B:B,ROW(BASE_TOM_MIRRORING!A404)+2,0),Registry!S:S,Registry!T:T)</f>
        <v>0</v>
      </c>
      <c r="C405" cm="1">
        <f t="array" ref="C405">INDEX(BASE_TOM!AE:AE,ROW(BASE_TOM_MIRRORING!C404)+1,0)</f>
        <v>0</v>
      </c>
    </row>
    <row r="406" spans="1:3" x14ac:dyDescent="0.2">
      <c r="A406" cm="1">
        <f t="array" ref="A406">_xlfn.XLOOKUP(INDEX(BASE_TOM!B:B,ROW(BASE_TOM_MIRRORING!A405)+1,0),Registry!S:S,Registry!T:T)</f>
        <v>0</v>
      </c>
      <c r="B406" cm="1">
        <f t="array" ref="B406">_xlfn.XLOOKUP(INDEX(BASE_TOM!B:B,ROW(BASE_TOM_MIRRORING!A405)+2,0),Registry!S:S,Registry!T:T)</f>
        <v>0</v>
      </c>
      <c r="C406" cm="1">
        <f t="array" ref="C406">INDEX(BASE_TOM!AE:AE,ROW(BASE_TOM_MIRRORING!C405)+1,0)</f>
        <v>0</v>
      </c>
    </row>
    <row r="407" spans="1:3" x14ac:dyDescent="0.2">
      <c r="A407" cm="1">
        <f t="array" ref="A407">_xlfn.XLOOKUP(INDEX(BASE_TOM!B:B,ROW(BASE_TOM_MIRRORING!A406)+1,0),Registry!S:S,Registry!T:T)</f>
        <v>0</v>
      </c>
      <c r="B407" cm="1">
        <f t="array" ref="B407">_xlfn.XLOOKUP(INDEX(BASE_TOM!B:B,ROW(BASE_TOM_MIRRORING!A406)+2,0),Registry!S:S,Registry!T:T)</f>
        <v>0</v>
      </c>
      <c r="C407" cm="1">
        <f t="array" ref="C407">INDEX(BASE_TOM!AE:AE,ROW(BASE_TOM_MIRRORING!C406)+1,0)</f>
        <v>0</v>
      </c>
    </row>
    <row r="408" spans="1:3" x14ac:dyDescent="0.2">
      <c r="A408" cm="1">
        <f t="array" ref="A408">_xlfn.XLOOKUP(INDEX(BASE_TOM!B:B,ROW(BASE_TOM_MIRRORING!A407)+1,0),Registry!S:S,Registry!T:T)</f>
        <v>0</v>
      </c>
      <c r="B408" cm="1">
        <f t="array" ref="B408">_xlfn.XLOOKUP(INDEX(BASE_TOM!B:B,ROW(BASE_TOM_MIRRORING!A407)+2,0),Registry!S:S,Registry!T:T)</f>
        <v>0</v>
      </c>
      <c r="C408" cm="1">
        <f t="array" ref="C408">INDEX(BASE_TOM!AE:AE,ROW(BASE_TOM_MIRRORING!C407)+1,0)</f>
        <v>0</v>
      </c>
    </row>
    <row r="409" spans="1:3" x14ac:dyDescent="0.2">
      <c r="A409" cm="1">
        <f t="array" ref="A409">_xlfn.XLOOKUP(INDEX(BASE_TOM!B:B,ROW(BASE_TOM_MIRRORING!A408)+1,0),Registry!S:S,Registry!T:T)</f>
        <v>0</v>
      </c>
      <c r="B409" cm="1">
        <f t="array" ref="B409">_xlfn.XLOOKUP(INDEX(BASE_TOM!B:B,ROW(BASE_TOM_MIRRORING!A408)+2,0),Registry!S:S,Registry!T:T)</f>
        <v>0</v>
      </c>
      <c r="C409" cm="1">
        <f t="array" ref="C409">INDEX(BASE_TOM!AE:AE,ROW(BASE_TOM_MIRRORING!C408)+1,0)</f>
        <v>0</v>
      </c>
    </row>
    <row r="410" spans="1:3" x14ac:dyDescent="0.2">
      <c r="A410" cm="1">
        <f t="array" ref="A410">_xlfn.XLOOKUP(INDEX(BASE_TOM!B:B,ROW(BASE_TOM_MIRRORING!A409)+1,0),Registry!S:S,Registry!T:T)</f>
        <v>0</v>
      </c>
      <c r="B410" cm="1">
        <f t="array" ref="B410">_xlfn.XLOOKUP(INDEX(BASE_TOM!B:B,ROW(BASE_TOM_MIRRORING!A409)+2,0),Registry!S:S,Registry!T:T)</f>
        <v>0</v>
      </c>
      <c r="C410" cm="1">
        <f t="array" ref="C410">INDEX(BASE_TOM!AE:AE,ROW(BASE_TOM_MIRRORING!C409)+1,0)</f>
        <v>0</v>
      </c>
    </row>
    <row r="411" spans="1:3" x14ac:dyDescent="0.2">
      <c r="A411" cm="1">
        <f t="array" ref="A411">_xlfn.XLOOKUP(INDEX(BASE_TOM!B:B,ROW(BASE_TOM_MIRRORING!A410)+1,0),Registry!S:S,Registry!T:T)</f>
        <v>0</v>
      </c>
      <c r="B411" cm="1">
        <f t="array" ref="B411">_xlfn.XLOOKUP(INDEX(BASE_TOM!B:B,ROW(BASE_TOM_MIRRORING!A410)+2,0),Registry!S:S,Registry!T:T)</f>
        <v>0</v>
      </c>
      <c r="C411" cm="1">
        <f t="array" ref="C411">INDEX(BASE_TOM!AE:AE,ROW(BASE_TOM_MIRRORING!C410)+1,0)</f>
        <v>0</v>
      </c>
    </row>
    <row r="412" spans="1:3" x14ac:dyDescent="0.2">
      <c r="A412" cm="1">
        <f t="array" ref="A412">_xlfn.XLOOKUP(INDEX(BASE_TOM!B:B,ROW(BASE_TOM_MIRRORING!A411)+1,0),Registry!S:S,Registry!T:T)</f>
        <v>0</v>
      </c>
      <c r="B412" cm="1">
        <f t="array" ref="B412">_xlfn.XLOOKUP(INDEX(BASE_TOM!B:B,ROW(BASE_TOM_MIRRORING!A411)+2,0),Registry!S:S,Registry!T:T)</f>
        <v>0</v>
      </c>
      <c r="C412" cm="1">
        <f t="array" ref="C412">INDEX(BASE_TOM!AE:AE,ROW(BASE_TOM_MIRRORING!C411)+1,0)</f>
        <v>0</v>
      </c>
    </row>
    <row r="413" spans="1:3" x14ac:dyDescent="0.2">
      <c r="A413" cm="1">
        <f t="array" ref="A413">_xlfn.XLOOKUP(INDEX(BASE_TOM!B:B,ROW(BASE_TOM_MIRRORING!A412)+1,0),Registry!S:S,Registry!T:T)</f>
        <v>0</v>
      </c>
      <c r="B413" cm="1">
        <f t="array" ref="B413">_xlfn.XLOOKUP(INDEX(BASE_TOM!B:B,ROW(BASE_TOM_MIRRORING!A412)+2,0),Registry!S:S,Registry!T:T)</f>
        <v>0</v>
      </c>
      <c r="C413" cm="1">
        <f t="array" ref="C413">INDEX(BASE_TOM!AE:AE,ROW(BASE_TOM_MIRRORING!C412)+1,0)</f>
        <v>0</v>
      </c>
    </row>
    <row r="414" spans="1:3" x14ac:dyDescent="0.2">
      <c r="A414" cm="1">
        <f t="array" ref="A414">_xlfn.XLOOKUP(INDEX(BASE_TOM!B:B,ROW(BASE_TOM_MIRRORING!A413)+1,0),Registry!S:S,Registry!T:T)</f>
        <v>0</v>
      </c>
      <c r="B414" cm="1">
        <f t="array" ref="B414">_xlfn.XLOOKUP(INDEX(BASE_TOM!B:B,ROW(BASE_TOM_MIRRORING!A413)+2,0),Registry!S:S,Registry!T:T)</f>
        <v>0</v>
      </c>
      <c r="C414" cm="1">
        <f t="array" ref="C414">INDEX(BASE_TOM!AE:AE,ROW(BASE_TOM_MIRRORING!C413)+1,0)</f>
        <v>0</v>
      </c>
    </row>
    <row r="415" spans="1:3" x14ac:dyDescent="0.2">
      <c r="A415" cm="1">
        <f t="array" ref="A415">_xlfn.XLOOKUP(INDEX(BASE_TOM!B:B,ROW(BASE_TOM_MIRRORING!A414)+1,0),Registry!S:S,Registry!T:T)</f>
        <v>0</v>
      </c>
      <c r="B415" cm="1">
        <f t="array" ref="B415">_xlfn.XLOOKUP(INDEX(BASE_TOM!B:B,ROW(BASE_TOM_MIRRORING!A414)+2,0),Registry!S:S,Registry!T:T)</f>
        <v>0</v>
      </c>
      <c r="C415" cm="1">
        <f t="array" ref="C415">INDEX(BASE_TOM!AE:AE,ROW(BASE_TOM_MIRRORING!C414)+1,0)</f>
        <v>0</v>
      </c>
    </row>
    <row r="416" spans="1:3" x14ac:dyDescent="0.2">
      <c r="A416" cm="1">
        <f t="array" ref="A416">_xlfn.XLOOKUP(INDEX(BASE_TOM!B:B,ROW(BASE_TOM_MIRRORING!A415)+1,0),Registry!S:S,Registry!T:T)</f>
        <v>0</v>
      </c>
      <c r="B416" cm="1">
        <f t="array" ref="B416">_xlfn.XLOOKUP(INDEX(BASE_TOM!B:B,ROW(BASE_TOM_MIRRORING!A415)+2,0),Registry!S:S,Registry!T:T)</f>
        <v>0</v>
      </c>
      <c r="C416" cm="1">
        <f t="array" ref="C416">INDEX(BASE_TOM!AE:AE,ROW(BASE_TOM_MIRRORING!C415)+1,0)</f>
        <v>0</v>
      </c>
    </row>
    <row r="417" spans="1:3" x14ac:dyDescent="0.2">
      <c r="A417" cm="1">
        <f t="array" ref="A417">_xlfn.XLOOKUP(INDEX(BASE_TOM!B:B,ROW(BASE_TOM_MIRRORING!A416)+1,0),Registry!S:S,Registry!T:T)</f>
        <v>0</v>
      </c>
      <c r="B417" cm="1">
        <f t="array" ref="B417">_xlfn.XLOOKUP(INDEX(BASE_TOM!B:B,ROW(BASE_TOM_MIRRORING!A416)+2,0),Registry!S:S,Registry!T:T)</f>
        <v>0</v>
      </c>
      <c r="C417" cm="1">
        <f t="array" ref="C417">INDEX(BASE_TOM!AE:AE,ROW(BASE_TOM_MIRRORING!C416)+1,0)</f>
        <v>0</v>
      </c>
    </row>
    <row r="418" spans="1:3" x14ac:dyDescent="0.2">
      <c r="A418" cm="1">
        <f t="array" ref="A418">_xlfn.XLOOKUP(INDEX(BASE_TOM!B:B,ROW(BASE_TOM_MIRRORING!A417)+1,0),Registry!S:S,Registry!T:T)</f>
        <v>0</v>
      </c>
      <c r="B418" cm="1">
        <f t="array" ref="B418">_xlfn.XLOOKUP(INDEX(BASE_TOM!B:B,ROW(BASE_TOM_MIRRORING!A417)+2,0),Registry!S:S,Registry!T:T)</f>
        <v>0</v>
      </c>
      <c r="C418" cm="1">
        <f t="array" ref="C418">INDEX(BASE_TOM!AE:AE,ROW(BASE_TOM_MIRRORING!C417)+1,0)</f>
        <v>0</v>
      </c>
    </row>
    <row r="419" spans="1:3" x14ac:dyDescent="0.2">
      <c r="A419" cm="1">
        <f t="array" ref="A419">_xlfn.XLOOKUP(INDEX(BASE_TOM!B:B,ROW(BASE_TOM_MIRRORING!A418)+1,0),Registry!S:S,Registry!T:T)</f>
        <v>0</v>
      </c>
      <c r="B419" cm="1">
        <f t="array" ref="B419">_xlfn.XLOOKUP(INDEX(BASE_TOM!B:B,ROW(BASE_TOM_MIRRORING!A418)+2,0),Registry!S:S,Registry!T:T)</f>
        <v>0</v>
      </c>
      <c r="C419" cm="1">
        <f t="array" ref="C419">INDEX(BASE_TOM!AE:AE,ROW(BASE_TOM_MIRRORING!C418)+1,0)</f>
        <v>0</v>
      </c>
    </row>
    <row r="420" spans="1:3" x14ac:dyDescent="0.2">
      <c r="A420" cm="1">
        <f t="array" ref="A420">_xlfn.XLOOKUP(INDEX(BASE_TOM!B:B,ROW(BASE_TOM_MIRRORING!A419)+1,0),Registry!S:S,Registry!T:T)</f>
        <v>0</v>
      </c>
      <c r="B420" cm="1">
        <f t="array" ref="B420">_xlfn.XLOOKUP(INDEX(BASE_TOM!B:B,ROW(BASE_TOM_MIRRORING!A419)+2,0),Registry!S:S,Registry!T:T)</f>
        <v>0</v>
      </c>
      <c r="C420" cm="1">
        <f t="array" ref="C420">INDEX(BASE_TOM!AE:AE,ROW(BASE_TOM_MIRRORING!C419)+1,0)</f>
        <v>0</v>
      </c>
    </row>
    <row r="421" spans="1:3" x14ac:dyDescent="0.2">
      <c r="A421" cm="1">
        <f t="array" ref="A421">_xlfn.XLOOKUP(INDEX(BASE_TOM!B:B,ROW(BASE_TOM_MIRRORING!A420)+1,0),Registry!S:S,Registry!T:T)</f>
        <v>0</v>
      </c>
      <c r="B421" cm="1">
        <f t="array" ref="B421">_xlfn.XLOOKUP(INDEX(BASE_TOM!B:B,ROW(BASE_TOM_MIRRORING!A420)+2,0),Registry!S:S,Registry!T:T)</f>
        <v>0</v>
      </c>
      <c r="C421" cm="1">
        <f t="array" ref="C421">INDEX(BASE_TOM!AE:AE,ROW(BASE_TOM_MIRRORING!C420)+1,0)</f>
        <v>0</v>
      </c>
    </row>
    <row r="422" spans="1:3" x14ac:dyDescent="0.2">
      <c r="A422" cm="1">
        <f t="array" ref="A422">_xlfn.XLOOKUP(INDEX(BASE_TOM!B:B,ROW(BASE_TOM_MIRRORING!A421)+1,0),Registry!S:S,Registry!T:T)</f>
        <v>0</v>
      </c>
      <c r="B422" cm="1">
        <f t="array" ref="B422">_xlfn.XLOOKUP(INDEX(BASE_TOM!B:B,ROW(BASE_TOM_MIRRORING!A421)+2,0),Registry!S:S,Registry!T:T)</f>
        <v>0</v>
      </c>
      <c r="C422" cm="1">
        <f t="array" ref="C422">INDEX(BASE_TOM!AE:AE,ROW(BASE_TOM_MIRRORING!C421)+1,0)</f>
        <v>0</v>
      </c>
    </row>
    <row r="423" spans="1:3" x14ac:dyDescent="0.2">
      <c r="A423" cm="1">
        <f t="array" ref="A423">_xlfn.XLOOKUP(INDEX(BASE_TOM!B:B,ROW(BASE_TOM_MIRRORING!A422)+1,0),Registry!S:S,Registry!T:T)</f>
        <v>0</v>
      </c>
      <c r="B423" cm="1">
        <f t="array" ref="B423">_xlfn.XLOOKUP(INDEX(BASE_TOM!B:B,ROW(BASE_TOM_MIRRORING!A422)+2,0),Registry!S:S,Registry!T:T)</f>
        <v>0</v>
      </c>
      <c r="C423" cm="1">
        <f t="array" ref="C423">INDEX(BASE_TOM!AE:AE,ROW(BASE_TOM_MIRRORING!C422)+1,0)</f>
        <v>0</v>
      </c>
    </row>
    <row r="424" spans="1:3" x14ac:dyDescent="0.2">
      <c r="A424" cm="1">
        <f t="array" ref="A424">_xlfn.XLOOKUP(INDEX(BASE_TOM!B:B,ROW(BASE_TOM_MIRRORING!A423)+1,0),Registry!S:S,Registry!T:T)</f>
        <v>0</v>
      </c>
      <c r="B424" cm="1">
        <f t="array" ref="B424">_xlfn.XLOOKUP(INDEX(BASE_TOM!B:B,ROW(BASE_TOM_MIRRORING!A423)+2,0),Registry!S:S,Registry!T:T)</f>
        <v>0</v>
      </c>
      <c r="C424" cm="1">
        <f t="array" ref="C424">INDEX(BASE_TOM!AE:AE,ROW(BASE_TOM_MIRRORING!C423)+1,0)</f>
        <v>0</v>
      </c>
    </row>
    <row r="425" spans="1:3" x14ac:dyDescent="0.2">
      <c r="A425" cm="1">
        <f t="array" ref="A425">_xlfn.XLOOKUP(INDEX(BASE_TOM!B:B,ROW(BASE_TOM_MIRRORING!A424)+1,0),Registry!S:S,Registry!T:T)</f>
        <v>0</v>
      </c>
      <c r="B425" cm="1">
        <f t="array" ref="B425">_xlfn.XLOOKUP(INDEX(BASE_TOM!B:B,ROW(BASE_TOM_MIRRORING!A424)+2,0),Registry!S:S,Registry!T:T)</f>
        <v>0</v>
      </c>
      <c r="C425" cm="1">
        <f t="array" ref="C425">INDEX(BASE_TOM!AE:AE,ROW(BASE_TOM_MIRRORING!C424)+1,0)</f>
        <v>0</v>
      </c>
    </row>
    <row r="426" spans="1:3" x14ac:dyDescent="0.2">
      <c r="A426" cm="1">
        <f t="array" ref="A426">_xlfn.XLOOKUP(INDEX(BASE_TOM!B:B,ROW(BASE_TOM_MIRRORING!A425)+1,0),Registry!S:S,Registry!T:T)</f>
        <v>0</v>
      </c>
      <c r="B426" cm="1">
        <f t="array" ref="B426">_xlfn.XLOOKUP(INDEX(BASE_TOM!B:B,ROW(BASE_TOM_MIRRORING!A425)+2,0),Registry!S:S,Registry!T:T)</f>
        <v>0</v>
      </c>
      <c r="C426" cm="1">
        <f t="array" ref="C426">INDEX(BASE_TOM!AE:AE,ROW(BASE_TOM_MIRRORING!C425)+1,0)</f>
        <v>0</v>
      </c>
    </row>
    <row r="427" spans="1:3" x14ac:dyDescent="0.2">
      <c r="A427" cm="1">
        <f t="array" ref="A427">_xlfn.XLOOKUP(INDEX(BASE_TOM!B:B,ROW(BASE_TOM_MIRRORING!A426)+1,0),Registry!S:S,Registry!T:T)</f>
        <v>0</v>
      </c>
      <c r="B427" cm="1">
        <f t="array" ref="B427">_xlfn.XLOOKUP(INDEX(BASE_TOM!B:B,ROW(BASE_TOM_MIRRORING!A426)+2,0),Registry!S:S,Registry!T:T)</f>
        <v>0</v>
      </c>
      <c r="C427" cm="1">
        <f t="array" ref="C427">INDEX(BASE_TOM!AE:AE,ROW(BASE_TOM_MIRRORING!C426)+1,0)</f>
        <v>0</v>
      </c>
    </row>
    <row r="428" spans="1:3" x14ac:dyDescent="0.2">
      <c r="A428" cm="1">
        <f t="array" ref="A428">_xlfn.XLOOKUP(INDEX(BASE_TOM!B:B,ROW(BASE_TOM_MIRRORING!A427)+1,0),Registry!S:S,Registry!T:T)</f>
        <v>0</v>
      </c>
      <c r="B428" cm="1">
        <f t="array" ref="B428">_xlfn.XLOOKUP(INDEX(BASE_TOM!B:B,ROW(BASE_TOM_MIRRORING!A427)+2,0),Registry!S:S,Registry!T:T)</f>
        <v>0</v>
      </c>
      <c r="C428" cm="1">
        <f t="array" ref="C428">INDEX(BASE_TOM!AE:AE,ROW(BASE_TOM_MIRRORING!C427)+1,0)</f>
        <v>0</v>
      </c>
    </row>
    <row r="429" spans="1:3" x14ac:dyDescent="0.2">
      <c r="A429" cm="1">
        <f t="array" ref="A429">_xlfn.XLOOKUP(INDEX(BASE_TOM!B:B,ROW(BASE_TOM_MIRRORING!A428)+1,0),Registry!S:S,Registry!T:T)</f>
        <v>0</v>
      </c>
      <c r="B429" cm="1">
        <f t="array" ref="B429">_xlfn.XLOOKUP(INDEX(BASE_TOM!B:B,ROW(BASE_TOM_MIRRORING!A428)+2,0),Registry!S:S,Registry!T:T)</f>
        <v>0</v>
      </c>
      <c r="C429" cm="1">
        <f t="array" ref="C429">INDEX(BASE_TOM!AE:AE,ROW(BASE_TOM_MIRRORING!C428)+1,0)</f>
        <v>0</v>
      </c>
    </row>
    <row r="430" spans="1:3" x14ac:dyDescent="0.2">
      <c r="A430" cm="1">
        <f t="array" ref="A430">_xlfn.XLOOKUP(INDEX(BASE_TOM!B:B,ROW(BASE_TOM_MIRRORING!A429)+1,0),Registry!S:S,Registry!T:T)</f>
        <v>0</v>
      </c>
      <c r="B430" cm="1">
        <f t="array" ref="B430">_xlfn.XLOOKUP(INDEX(BASE_TOM!B:B,ROW(BASE_TOM_MIRRORING!A429)+2,0),Registry!S:S,Registry!T:T)</f>
        <v>0</v>
      </c>
      <c r="C430" cm="1">
        <f t="array" ref="C430">INDEX(BASE_TOM!AE:AE,ROW(BASE_TOM_MIRRORING!C429)+1,0)</f>
        <v>0</v>
      </c>
    </row>
    <row r="431" spans="1:3" x14ac:dyDescent="0.2">
      <c r="A431" cm="1">
        <f t="array" ref="A431">_xlfn.XLOOKUP(INDEX(BASE_TOM!B:B,ROW(BASE_TOM_MIRRORING!A430)+1,0),Registry!S:S,Registry!T:T)</f>
        <v>0</v>
      </c>
      <c r="B431" cm="1">
        <f t="array" ref="B431">_xlfn.XLOOKUP(INDEX(BASE_TOM!B:B,ROW(BASE_TOM_MIRRORING!A430)+2,0),Registry!S:S,Registry!T:T)</f>
        <v>0</v>
      </c>
      <c r="C431" cm="1">
        <f t="array" ref="C431">INDEX(BASE_TOM!AE:AE,ROW(BASE_TOM_MIRRORING!C430)+1,0)</f>
        <v>0</v>
      </c>
    </row>
    <row r="432" spans="1:3" x14ac:dyDescent="0.2">
      <c r="A432" cm="1">
        <f t="array" ref="A432">_xlfn.XLOOKUP(INDEX(BASE_TOM!B:B,ROW(BASE_TOM_MIRRORING!A431)+1,0),Registry!S:S,Registry!T:T)</f>
        <v>0</v>
      </c>
      <c r="B432" cm="1">
        <f t="array" ref="B432">_xlfn.XLOOKUP(INDEX(BASE_TOM!B:B,ROW(BASE_TOM_MIRRORING!A431)+2,0),Registry!S:S,Registry!T:T)</f>
        <v>0</v>
      </c>
      <c r="C432" cm="1">
        <f t="array" ref="C432">INDEX(BASE_TOM!AE:AE,ROW(BASE_TOM_MIRRORING!C431)+1,0)</f>
        <v>0</v>
      </c>
    </row>
    <row r="433" spans="1:3" x14ac:dyDescent="0.2">
      <c r="A433" cm="1">
        <f t="array" ref="A433">_xlfn.XLOOKUP(INDEX(BASE_TOM!B:B,ROW(BASE_TOM_MIRRORING!A432)+1,0),Registry!S:S,Registry!T:T)</f>
        <v>0</v>
      </c>
      <c r="B433" cm="1">
        <f t="array" ref="B433">_xlfn.XLOOKUP(INDEX(BASE_TOM!B:B,ROW(BASE_TOM_MIRRORING!A432)+2,0),Registry!S:S,Registry!T:T)</f>
        <v>0</v>
      </c>
      <c r="C433" cm="1">
        <f t="array" ref="C433">INDEX(BASE_TOM!AE:AE,ROW(BASE_TOM_MIRRORING!C432)+1,0)</f>
        <v>0</v>
      </c>
    </row>
    <row r="434" spans="1:3" x14ac:dyDescent="0.2">
      <c r="A434" cm="1">
        <f t="array" ref="A434">_xlfn.XLOOKUP(INDEX(BASE_TOM!B:B,ROW(BASE_TOM_MIRRORING!A433)+1,0),Registry!S:S,Registry!T:T)</f>
        <v>0</v>
      </c>
      <c r="B434" cm="1">
        <f t="array" ref="B434">_xlfn.XLOOKUP(INDEX(BASE_TOM!B:B,ROW(BASE_TOM_MIRRORING!A433)+2,0),Registry!S:S,Registry!T:T)</f>
        <v>0</v>
      </c>
      <c r="C434" cm="1">
        <f t="array" ref="C434">INDEX(BASE_TOM!AE:AE,ROW(BASE_TOM_MIRRORING!C433)+1,0)</f>
        <v>0</v>
      </c>
    </row>
    <row r="435" spans="1:3" x14ac:dyDescent="0.2">
      <c r="A435" cm="1">
        <f t="array" ref="A435">_xlfn.XLOOKUP(INDEX(BASE_TOM!B:B,ROW(BASE_TOM_MIRRORING!A434)+1,0),Registry!S:S,Registry!T:T)</f>
        <v>0</v>
      </c>
      <c r="B435" cm="1">
        <f t="array" ref="B435">_xlfn.XLOOKUP(INDEX(BASE_TOM!B:B,ROW(BASE_TOM_MIRRORING!A434)+2,0),Registry!S:S,Registry!T:T)</f>
        <v>0</v>
      </c>
      <c r="C435" cm="1">
        <f t="array" ref="C435">INDEX(BASE_TOM!AE:AE,ROW(BASE_TOM_MIRRORING!C434)+1,0)</f>
        <v>0</v>
      </c>
    </row>
    <row r="436" spans="1:3" x14ac:dyDescent="0.2">
      <c r="A436" cm="1">
        <f t="array" ref="A436">_xlfn.XLOOKUP(INDEX(BASE_TOM!B:B,ROW(BASE_TOM_MIRRORING!A435)+1,0),Registry!S:S,Registry!T:T)</f>
        <v>0</v>
      </c>
      <c r="B436" cm="1">
        <f t="array" ref="B436">_xlfn.XLOOKUP(INDEX(BASE_TOM!B:B,ROW(BASE_TOM_MIRRORING!A435)+2,0),Registry!S:S,Registry!T:T)</f>
        <v>0</v>
      </c>
      <c r="C436" cm="1">
        <f t="array" ref="C436">INDEX(BASE_TOM!AE:AE,ROW(BASE_TOM_MIRRORING!C435)+1,0)</f>
        <v>0</v>
      </c>
    </row>
    <row r="437" spans="1:3" x14ac:dyDescent="0.2">
      <c r="A437" cm="1">
        <f t="array" ref="A437">_xlfn.XLOOKUP(INDEX(BASE_TOM!B:B,ROW(BASE_TOM_MIRRORING!A436)+1,0),Registry!S:S,Registry!T:T)</f>
        <v>0</v>
      </c>
      <c r="B437" cm="1">
        <f t="array" ref="B437">_xlfn.XLOOKUP(INDEX(BASE_TOM!B:B,ROW(BASE_TOM_MIRRORING!A436)+2,0),Registry!S:S,Registry!T:T)</f>
        <v>0</v>
      </c>
      <c r="C437" cm="1">
        <f t="array" ref="C437">INDEX(BASE_TOM!AE:AE,ROW(BASE_TOM_MIRRORING!C436)+1,0)</f>
        <v>0</v>
      </c>
    </row>
    <row r="438" spans="1:3" x14ac:dyDescent="0.2">
      <c r="A438" cm="1">
        <f t="array" ref="A438">_xlfn.XLOOKUP(INDEX(BASE_TOM!B:B,ROW(BASE_TOM_MIRRORING!A437)+1,0),Registry!S:S,Registry!T:T)</f>
        <v>0</v>
      </c>
      <c r="B438" cm="1">
        <f t="array" ref="B438">_xlfn.XLOOKUP(INDEX(BASE_TOM!B:B,ROW(BASE_TOM_MIRRORING!A437)+2,0),Registry!S:S,Registry!T:T)</f>
        <v>0</v>
      </c>
      <c r="C438" cm="1">
        <f t="array" ref="C438">INDEX(BASE_TOM!AE:AE,ROW(BASE_TOM_MIRRORING!C437)+1,0)</f>
        <v>0</v>
      </c>
    </row>
    <row r="439" spans="1:3" x14ac:dyDescent="0.2">
      <c r="A439" cm="1">
        <f t="array" ref="A439">_xlfn.XLOOKUP(INDEX(BASE_TOM!B:B,ROW(BASE_TOM_MIRRORING!A438)+1,0),Registry!S:S,Registry!T:T)</f>
        <v>0</v>
      </c>
      <c r="B439" cm="1">
        <f t="array" ref="B439">_xlfn.XLOOKUP(INDEX(BASE_TOM!B:B,ROW(BASE_TOM_MIRRORING!A438)+2,0),Registry!S:S,Registry!T:T)</f>
        <v>0</v>
      </c>
      <c r="C439" cm="1">
        <f t="array" ref="C439">INDEX(BASE_TOM!AE:AE,ROW(BASE_TOM_MIRRORING!C438)+1,0)</f>
        <v>0</v>
      </c>
    </row>
    <row r="440" spans="1:3" x14ac:dyDescent="0.2">
      <c r="A440" cm="1">
        <f t="array" ref="A440">_xlfn.XLOOKUP(INDEX(BASE_TOM!B:B,ROW(BASE_TOM_MIRRORING!A439)+1,0),Registry!S:S,Registry!T:T)</f>
        <v>0</v>
      </c>
      <c r="B440" cm="1">
        <f t="array" ref="B440">_xlfn.XLOOKUP(INDEX(BASE_TOM!B:B,ROW(BASE_TOM_MIRRORING!A439)+2,0),Registry!S:S,Registry!T:T)</f>
        <v>0</v>
      </c>
      <c r="C440" cm="1">
        <f t="array" ref="C440">INDEX(BASE_TOM!AE:AE,ROW(BASE_TOM_MIRRORING!C439)+1,0)</f>
        <v>0</v>
      </c>
    </row>
    <row r="441" spans="1:3" x14ac:dyDescent="0.2">
      <c r="A441" cm="1">
        <f t="array" ref="A441">_xlfn.XLOOKUP(INDEX(BASE_TOM!B:B,ROW(BASE_TOM_MIRRORING!A440)+1,0),Registry!S:S,Registry!T:T)</f>
        <v>0</v>
      </c>
      <c r="B441" cm="1">
        <f t="array" ref="B441">_xlfn.XLOOKUP(INDEX(BASE_TOM!B:B,ROW(BASE_TOM_MIRRORING!A440)+2,0),Registry!S:S,Registry!T:T)</f>
        <v>0</v>
      </c>
      <c r="C441" cm="1">
        <f t="array" ref="C441">INDEX(BASE_TOM!AE:AE,ROW(BASE_TOM_MIRRORING!C440)+1,0)</f>
        <v>0</v>
      </c>
    </row>
    <row r="442" spans="1:3" x14ac:dyDescent="0.2">
      <c r="A442" cm="1">
        <f t="array" ref="A442">_xlfn.XLOOKUP(INDEX(BASE_TOM!B:B,ROW(BASE_TOM_MIRRORING!A441)+1,0),Registry!S:S,Registry!T:T)</f>
        <v>0</v>
      </c>
      <c r="B442" cm="1">
        <f t="array" ref="B442">_xlfn.XLOOKUP(INDEX(BASE_TOM!B:B,ROW(BASE_TOM_MIRRORING!A441)+2,0),Registry!S:S,Registry!T:T)</f>
        <v>0</v>
      </c>
      <c r="C442" cm="1">
        <f t="array" ref="C442">INDEX(BASE_TOM!AE:AE,ROW(BASE_TOM_MIRRORING!C441)+1,0)</f>
        <v>0</v>
      </c>
    </row>
    <row r="443" spans="1:3" x14ac:dyDescent="0.2">
      <c r="A443" cm="1">
        <f t="array" ref="A443">_xlfn.XLOOKUP(INDEX(BASE_TOM!B:B,ROW(BASE_TOM_MIRRORING!A442)+1,0),Registry!S:S,Registry!T:T)</f>
        <v>0</v>
      </c>
      <c r="B443" cm="1">
        <f t="array" ref="B443">_xlfn.XLOOKUP(INDEX(BASE_TOM!B:B,ROW(BASE_TOM_MIRRORING!A442)+2,0),Registry!S:S,Registry!T:T)</f>
        <v>0</v>
      </c>
      <c r="C443" cm="1">
        <f t="array" ref="C443">INDEX(BASE_TOM!AE:AE,ROW(BASE_TOM_MIRRORING!C442)+1,0)</f>
        <v>0</v>
      </c>
    </row>
    <row r="444" spans="1:3" x14ac:dyDescent="0.2">
      <c r="A444" cm="1">
        <f t="array" ref="A444">_xlfn.XLOOKUP(INDEX(BASE_TOM!B:B,ROW(BASE_TOM_MIRRORING!A443)+1,0),Registry!S:S,Registry!T:T)</f>
        <v>0</v>
      </c>
      <c r="B444" cm="1">
        <f t="array" ref="B444">_xlfn.XLOOKUP(INDEX(BASE_TOM!B:B,ROW(BASE_TOM_MIRRORING!A443)+2,0),Registry!S:S,Registry!T:T)</f>
        <v>0</v>
      </c>
      <c r="C444" cm="1">
        <f t="array" ref="C444">INDEX(BASE_TOM!AE:AE,ROW(BASE_TOM_MIRRORING!C443)+1,0)</f>
        <v>0</v>
      </c>
    </row>
    <row r="445" spans="1:3" x14ac:dyDescent="0.2">
      <c r="A445" cm="1">
        <f t="array" ref="A445">_xlfn.XLOOKUP(INDEX(BASE_TOM!B:B,ROW(BASE_TOM_MIRRORING!A444)+1,0),Registry!S:S,Registry!T:T)</f>
        <v>0</v>
      </c>
      <c r="B445" cm="1">
        <f t="array" ref="B445">_xlfn.XLOOKUP(INDEX(BASE_TOM!B:B,ROW(BASE_TOM_MIRRORING!A444)+2,0),Registry!S:S,Registry!T:T)</f>
        <v>0</v>
      </c>
      <c r="C445" cm="1">
        <f t="array" ref="C445">INDEX(BASE_TOM!AE:AE,ROW(BASE_TOM_MIRRORING!C444)+1,0)</f>
        <v>0</v>
      </c>
    </row>
    <row r="446" spans="1:3" x14ac:dyDescent="0.2">
      <c r="A446" cm="1">
        <f t="array" ref="A446">_xlfn.XLOOKUP(INDEX(BASE_TOM!B:B,ROW(BASE_TOM_MIRRORING!A445)+1,0),Registry!S:S,Registry!T:T)</f>
        <v>0</v>
      </c>
      <c r="B446" cm="1">
        <f t="array" ref="B446">_xlfn.XLOOKUP(INDEX(BASE_TOM!B:B,ROW(BASE_TOM_MIRRORING!A445)+2,0),Registry!S:S,Registry!T:T)</f>
        <v>0</v>
      </c>
      <c r="C446" cm="1">
        <f t="array" ref="C446">INDEX(BASE_TOM!AE:AE,ROW(BASE_TOM_MIRRORING!C445)+1,0)</f>
        <v>0</v>
      </c>
    </row>
    <row r="447" spans="1:3" x14ac:dyDescent="0.2">
      <c r="A447" cm="1">
        <f t="array" ref="A447">_xlfn.XLOOKUP(INDEX(BASE_TOM!B:B,ROW(BASE_TOM_MIRRORING!A446)+1,0),Registry!S:S,Registry!T:T)</f>
        <v>0</v>
      </c>
      <c r="B447" cm="1">
        <f t="array" ref="B447">_xlfn.XLOOKUP(INDEX(BASE_TOM!B:B,ROW(BASE_TOM_MIRRORING!A446)+2,0),Registry!S:S,Registry!T:T)</f>
        <v>0</v>
      </c>
      <c r="C447" cm="1">
        <f t="array" ref="C447">INDEX(BASE_TOM!AE:AE,ROW(BASE_TOM_MIRRORING!C446)+1,0)</f>
        <v>0</v>
      </c>
    </row>
    <row r="448" spans="1:3" x14ac:dyDescent="0.2">
      <c r="A448" cm="1">
        <f t="array" ref="A448">_xlfn.XLOOKUP(INDEX(BASE_TOM!B:B,ROW(BASE_TOM_MIRRORING!A447)+1,0),Registry!S:S,Registry!T:T)</f>
        <v>0</v>
      </c>
      <c r="B448" cm="1">
        <f t="array" ref="B448">_xlfn.XLOOKUP(INDEX(BASE_TOM!B:B,ROW(BASE_TOM_MIRRORING!A447)+2,0),Registry!S:S,Registry!T:T)</f>
        <v>0</v>
      </c>
      <c r="C448" cm="1">
        <f t="array" ref="C448">INDEX(BASE_TOM!AE:AE,ROW(BASE_TOM_MIRRORING!C447)+1,0)</f>
        <v>0</v>
      </c>
    </row>
    <row r="449" spans="1:3" x14ac:dyDescent="0.2">
      <c r="A449" cm="1">
        <f t="array" ref="A449">_xlfn.XLOOKUP(INDEX(BASE_TOM!B:B,ROW(BASE_TOM_MIRRORING!A448)+1,0),Registry!S:S,Registry!T:T)</f>
        <v>0</v>
      </c>
      <c r="B449" cm="1">
        <f t="array" ref="B449">_xlfn.XLOOKUP(INDEX(BASE_TOM!B:B,ROW(BASE_TOM_MIRRORING!A448)+2,0),Registry!S:S,Registry!T:T)</f>
        <v>0</v>
      </c>
      <c r="C449" cm="1">
        <f t="array" ref="C449">INDEX(BASE_TOM!AE:AE,ROW(BASE_TOM_MIRRORING!C448)+1,0)</f>
        <v>0</v>
      </c>
    </row>
    <row r="450" spans="1:3" x14ac:dyDescent="0.2">
      <c r="A450" cm="1">
        <f t="array" ref="A450">_xlfn.XLOOKUP(INDEX(BASE_TOM!B:B,ROW(BASE_TOM_MIRRORING!A449)+1,0),Registry!S:S,Registry!T:T)</f>
        <v>0</v>
      </c>
      <c r="B450" cm="1">
        <f t="array" ref="B450">_xlfn.XLOOKUP(INDEX(BASE_TOM!B:B,ROW(BASE_TOM_MIRRORING!A449)+2,0),Registry!S:S,Registry!T:T)</f>
        <v>0</v>
      </c>
      <c r="C450" cm="1">
        <f t="array" ref="C450">INDEX(BASE_TOM!AE:AE,ROW(BASE_TOM_MIRRORING!C449)+1,0)</f>
        <v>0</v>
      </c>
    </row>
    <row r="451" spans="1:3" x14ac:dyDescent="0.2">
      <c r="A451" cm="1">
        <f t="array" ref="A451">_xlfn.XLOOKUP(INDEX(BASE_TOM!B:B,ROW(BASE_TOM_MIRRORING!A450)+1,0),Registry!S:S,Registry!T:T)</f>
        <v>0</v>
      </c>
      <c r="B451" cm="1">
        <f t="array" ref="B451">_xlfn.XLOOKUP(INDEX(BASE_TOM!B:B,ROW(BASE_TOM_MIRRORING!A450)+2,0),Registry!S:S,Registry!T:T)</f>
        <v>0</v>
      </c>
      <c r="C451" cm="1">
        <f t="array" ref="C451">INDEX(BASE_TOM!AE:AE,ROW(BASE_TOM_MIRRORING!C450)+1,0)</f>
        <v>0</v>
      </c>
    </row>
    <row r="452" spans="1:3" x14ac:dyDescent="0.2">
      <c r="A452" cm="1">
        <f t="array" ref="A452">_xlfn.XLOOKUP(INDEX(BASE_TOM!B:B,ROW(BASE_TOM_MIRRORING!A451)+1,0),Registry!S:S,Registry!T:T)</f>
        <v>0</v>
      </c>
      <c r="B452" cm="1">
        <f t="array" ref="B452">_xlfn.XLOOKUP(INDEX(BASE_TOM!B:B,ROW(BASE_TOM_MIRRORING!A451)+2,0),Registry!S:S,Registry!T:T)</f>
        <v>0</v>
      </c>
      <c r="C452" cm="1">
        <f t="array" ref="C452">INDEX(BASE_TOM!AE:AE,ROW(BASE_TOM_MIRRORING!C451)+1,0)</f>
        <v>0</v>
      </c>
    </row>
    <row r="453" spans="1:3" x14ac:dyDescent="0.2">
      <c r="A453" cm="1">
        <f t="array" ref="A453">_xlfn.XLOOKUP(INDEX(BASE_TOM!B:B,ROW(BASE_TOM_MIRRORING!A452)+1,0),Registry!S:S,Registry!T:T)</f>
        <v>0</v>
      </c>
      <c r="B453" cm="1">
        <f t="array" ref="B453">_xlfn.XLOOKUP(INDEX(BASE_TOM!B:B,ROW(BASE_TOM_MIRRORING!A452)+2,0),Registry!S:S,Registry!T:T)</f>
        <v>0</v>
      </c>
      <c r="C453" cm="1">
        <f t="array" ref="C453">INDEX(BASE_TOM!AE:AE,ROW(BASE_TOM_MIRRORING!C452)+1,0)</f>
        <v>0</v>
      </c>
    </row>
    <row r="454" spans="1:3" x14ac:dyDescent="0.2">
      <c r="A454" cm="1">
        <f t="array" ref="A454">_xlfn.XLOOKUP(INDEX(BASE_TOM!B:B,ROW(BASE_TOM_MIRRORING!A453)+1,0),Registry!S:S,Registry!T:T)</f>
        <v>0</v>
      </c>
      <c r="B454" cm="1">
        <f t="array" ref="B454">_xlfn.XLOOKUP(INDEX(BASE_TOM!B:B,ROW(BASE_TOM_MIRRORING!A453)+2,0),Registry!S:S,Registry!T:T)</f>
        <v>0</v>
      </c>
      <c r="C454" cm="1">
        <f t="array" ref="C454">INDEX(BASE_TOM!AE:AE,ROW(BASE_TOM_MIRRORING!C453)+1,0)</f>
        <v>0</v>
      </c>
    </row>
    <row r="455" spans="1:3" x14ac:dyDescent="0.2">
      <c r="A455" cm="1">
        <f t="array" ref="A455">_xlfn.XLOOKUP(INDEX(BASE_TOM!B:B,ROW(BASE_TOM_MIRRORING!A454)+1,0),Registry!S:S,Registry!T:T)</f>
        <v>0</v>
      </c>
      <c r="B455" cm="1">
        <f t="array" ref="B455">_xlfn.XLOOKUP(INDEX(BASE_TOM!B:B,ROW(BASE_TOM_MIRRORING!A454)+2,0),Registry!S:S,Registry!T:T)</f>
        <v>0</v>
      </c>
      <c r="C455" cm="1">
        <f t="array" ref="C455">INDEX(BASE_TOM!AE:AE,ROW(BASE_TOM_MIRRORING!C454)+1,0)</f>
        <v>0</v>
      </c>
    </row>
    <row r="456" spans="1:3" x14ac:dyDescent="0.2">
      <c r="A456" cm="1">
        <f t="array" ref="A456">_xlfn.XLOOKUP(INDEX(BASE_TOM!B:B,ROW(BASE_TOM_MIRRORING!A455)+1,0),Registry!S:S,Registry!T:T)</f>
        <v>0</v>
      </c>
      <c r="B456" cm="1">
        <f t="array" ref="B456">_xlfn.XLOOKUP(INDEX(BASE_TOM!B:B,ROW(BASE_TOM_MIRRORING!A455)+2,0),Registry!S:S,Registry!T:T)</f>
        <v>0</v>
      </c>
      <c r="C456" cm="1">
        <f t="array" ref="C456">INDEX(BASE_TOM!AE:AE,ROW(BASE_TOM_MIRRORING!C455)+1,0)</f>
        <v>0</v>
      </c>
    </row>
    <row r="457" spans="1:3" x14ac:dyDescent="0.2">
      <c r="A457" cm="1">
        <f t="array" ref="A457">_xlfn.XLOOKUP(INDEX(BASE_TOM!B:B,ROW(BASE_TOM_MIRRORING!A456)+1,0),Registry!S:S,Registry!T:T)</f>
        <v>0</v>
      </c>
      <c r="B457" cm="1">
        <f t="array" ref="B457">_xlfn.XLOOKUP(INDEX(BASE_TOM!B:B,ROW(BASE_TOM_MIRRORING!A456)+2,0),Registry!S:S,Registry!T:T)</f>
        <v>0</v>
      </c>
      <c r="C457" cm="1">
        <f t="array" ref="C457">INDEX(BASE_TOM!AE:AE,ROW(BASE_TOM_MIRRORING!C456)+1,0)</f>
        <v>0</v>
      </c>
    </row>
    <row r="458" spans="1:3" x14ac:dyDescent="0.2">
      <c r="A458" cm="1">
        <f t="array" ref="A458">_xlfn.XLOOKUP(INDEX(BASE_TOM!B:B,ROW(BASE_TOM_MIRRORING!A457)+1,0),Registry!S:S,Registry!T:T)</f>
        <v>0</v>
      </c>
      <c r="B458" cm="1">
        <f t="array" ref="B458">_xlfn.XLOOKUP(INDEX(BASE_TOM!B:B,ROW(BASE_TOM_MIRRORING!A457)+2,0),Registry!S:S,Registry!T:T)</f>
        <v>0</v>
      </c>
      <c r="C458" cm="1">
        <f t="array" ref="C458">INDEX(BASE_TOM!AE:AE,ROW(BASE_TOM_MIRRORING!C457)+1,0)</f>
        <v>0</v>
      </c>
    </row>
    <row r="459" spans="1:3" x14ac:dyDescent="0.2">
      <c r="A459" cm="1">
        <f t="array" ref="A459">_xlfn.XLOOKUP(INDEX(BASE_TOM!B:B,ROW(BASE_TOM_MIRRORING!A458)+1,0),Registry!S:S,Registry!T:T)</f>
        <v>0</v>
      </c>
      <c r="B459" cm="1">
        <f t="array" ref="B459">_xlfn.XLOOKUP(INDEX(BASE_TOM!B:B,ROW(BASE_TOM_MIRRORING!A458)+2,0),Registry!S:S,Registry!T:T)</f>
        <v>0</v>
      </c>
      <c r="C459" cm="1">
        <f t="array" ref="C459">INDEX(BASE_TOM!AE:AE,ROW(BASE_TOM_MIRRORING!C458)+1,0)</f>
        <v>0</v>
      </c>
    </row>
    <row r="460" spans="1:3" x14ac:dyDescent="0.2">
      <c r="A460" cm="1">
        <f t="array" ref="A460">_xlfn.XLOOKUP(INDEX(BASE_TOM!B:B,ROW(BASE_TOM_MIRRORING!A459)+1,0),Registry!S:S,Registry!T:T)</f>
        <v>0</v>
      </c>
      <c r="B460" cm="1">
        <f t="array" ref="B460">_xlfn.XLOOKUP(INDEX(BASE_TOM!B:B,ROW(BASE_TOM_MIRRORING!A459)+2,0),Registry!S:S,Registry!T:T)</f>
        <v>0</v>
      </c>
      <c r="C460" cm="1">
        <f t="array" ref="C460">INDEX(BASE_TOM!AE:AE,ROW(BASE_TOM_MIRRORING!C459)+1,0)</f>
        <v>0</v>
      </c>
    </row>
    <row r="461" spans="1:3" x14ac:dyDescent="0.2">
      <c r="A461" cm="1">
        <f t="array" ref="A461">_xlfn.XLOOKUP(INDEX(BASE_TOM!B:B,ROW(BASE_TOM_MIRRORING!A460)+1,0),Registry!S:S,Registry!T:T)</f>
        <v>0</v>
      </c>
      <c r="B461" cm="1">
        <f t="array" ref="B461">_xlfn.XLOOKUP(INDEX(BASE_TOM!B:B,ROW(BASE_TOM_MIRRORING!A460)+2,0),Registry!S:S,Registry!T:T)</f>
        <v>0</v>
      </c>
      <c r="C461" cm="1">
        <f t="array" ref="C461">INDEX(BASE_TOM!AE:AE,ROW(BASE_TOM_MIRRORING!C460)+1,0)</f>
        <v>0</v>
      </c>
    </row>
    <row r="462" spans="1:3" x14ac:dyDescent="0.2">
      <c r="A462" cm="1">
        <f t="array" ref="A462">_xlfn.XLOOKUP(INDEX(BASE_TOM!B:B,ROW(BASE_TOM_MIRRORING!A461)+1,0),Registry!S:S,Registry!T:T)</f>
        <v>0</v>
      </c>
      <c r="B462" cm="1">
        <f t="array" ref="B462">_xlfn.XLOOKUP(INDEX(BASE_TOM!B:B,ROW(BASE_TOM_MIRRORING!A461)+2,0),Registry!S:S,Registry!T:T)</f>
        <v>0</v>
      </c>
      <c r="C462" cm="1">
        <f t="array" ref="C462">INDEX(BASE_TOM!AE:AE,ROW(BASE_TOM_MIRRORING!C461)+1,0)</f>
        <v>0</v>
      </c>
    </row>
    <row r="463" spans="1:3" x14ac:dyDescent="0.2">
      <c r="A463" cm="1">
        <f t="array" ref="A463">_xlfn.XLOOKUP(INDEX(BASE_TOM!B:B,ROW(BASE_TOM_MIRRORING!A462)+1,0),Registry!S:S,Registry!T:T)</f>
        <v>0</v>
      </c>
      <c r="B463" cm="1">
        <f t="array" ref="B463">_xlfn.XLOOKUP(INDEX(BASE_TOM!B:B,ROW(BASE_TOM_MIRRORING!A462)+2,0),Registry!S:S,Registry!T:T)</f>
        <v>0</v>
      </c>
      <c r="C463" cm="1">
        <f t="array" ref="C463">INDEX(BASE_TOM!AE:AE,ROW(BASE_TOM_MIRRORING!C462)+1,0)</f>
        <v>0</v>
      </c>
    </row>
    <row r="464" spans="1:3" x14ac:dyDescent="0.2">
      <c r="A464" cm="1">
        <f t="array" ref="A464">_xlfn.XLOOKUP(INDEX(BASE_TOM!B:B,ROW(BASE_TOM_MIRRORING!A463)+1,0),Registry!S:S,Registry!T:T)</f>
        <v>0</v>
      </c>
      <c r="B464" cm="1">
        <f t="array" ref="B464">_xlfn.XLOOKUP(INDEX(BASE_TOM!B:B,ROW(BASE_TOM_MIRRORING!A463)+2,0),Registry!S:S,Registry!T:T)</f>
        <v>0</v>
      </c>
      <c r="C464" cm="1">
        <f t="array" ref="C464">INDEX(BASE_TOM!AE:AE,ROW(BASE_TOM_MIRRORING!C463)+1,0)</f>
        <v>0</v>
      </c>
    </row>
    <row r="465" spans="1:3" x14ac:dyDescent="0.2">
      <c r="A465" cm="1">
        <f t="array" ref="A465">_xlfn.XLOOKUP(INDEX(BASE_TOM!B:B,ROW(BASE_TOM_MIRRORING!A464)+1,0),Registry!S:S,Registry!T:T)</f>
        <v>0</v>
      </c>
      <c r="B465" cm="1">
        <f t="array" ref="B465">_xlfn.XLOOKUP(INDEX(BASE_TOM!B:B,ROW(BASE_TOM_MIRRORING!A464)+2,0),Registry!S:S,Registry!T:T)</f>
        <v>0</v>
      </c>
      <c r="C465" cm="1">
        <f t="array" ref="C465">INDEX(BASE_TOM!AE:AE,ROW(BASE_TOM_MIRRORING!C464)+1,0)</f>
        <v>0</v>
      </c>
    </row>
    <row r="466" spans="1:3" x14ac:dyDescent="0.2">
      <c r="A466" cm="1">
        <f t="array" ref="A466">_xlfn.XLOOKUP(INDEX(BASE_TOM!B:B,ROW(BASE_TOM_MIRRORING!A465)+1,0),Registry!S:S,Registry!T:T)</f>
        <v>0</v>
      </c>
      <c r="B466" cm="1">
        <f t="array" ref="B466">_xlfn.XLOOKUP(INDEX(BASE_TOM!B:B,ROW(BASE_TOM_MIRRORING!A465)+2,0),Registry!S:S,Registry!T:T)</f>
        <v>0</v>
      </c>
      <c r="C466" cm="1">
        <f t="array" ref="C466">INDEX(BASE_TOM!AE:AE,ROW(BASE_TOM_MIRRORING!C465)+1,0)</f>
        <v>0</v>
      </c>
    </row>
    <row r="467" spans="1:3" x14ac:dyDescent="0.2">
      <c r="A467" cm="1">
        <f t="array" ref="A467">_xlfn.XLOOKUP(INDEX(BASE_TOM!B:B,ROW(BASE_TOM_MIRRORING!A466)+1,0),Registry!S:S,Registry!T:T)</f>
        <v>0</v>
      </c>
      <c r="B467" cm="1">
        <f t="array" ref="B467">_xlfn.XLOOKUP(INDEX(BASE_TOM!B:B,ROW(BASE_TOM_MIRRORING!A466)+2,0),Registry!S:S,Registry!T:T)</f>
        <v>0</v>
      </c>
      <c r="C467" cm="1">
        <f t="array" ref="C467">INDEX(BASE_TOM!AE:AE,ROW(BASE_TOM_MIRRORING!C466)+1,0)</f>
        <v>0</v>
      </c>
    </row>
    <row r="468" spans="1:3" x14ac:dyDescent="0.2">
      <c r="A468" cm="1">
        <f t="array" ref="A468">_xlfn.XLOOKUP(INDEX(BASE_TOM!B:B,ROW(BASE_TOM_MIRRORING!A467)+1,0),Registry!S:S,Registry!T:T)</f>
        <v>0</v>
      </c>
      <c r="B468" cm="1">
        <f t="array" ref="B468">_xlfn.XLOOKUP(INDEX(BASE_TOM!B:B,ROW(BASE_TOM_MIRRORING!A467)+2,0),Registry!S:S,Registry!T:T)</f>
        <v>0</v>
      </c>
      <c r="C468" cm="1">
        <f t="array" ref="C468">INDEX(BASE_TOM!AE:AE,ROW(BASE_TOM_MIRRORING!C467)+1,0)</f>
        <v>0</v>
      </c>
    </row>
    <row r="469" spans="1:3" x14ac:dyDescent="0.2">
      <c r="A469" cm="1">
        <f t="array" ref="A469">_xlfn.XLOOKUP(INDEX(BASE_TOM!B:B,ROW(BASE_TOM_MIRRORING!A468)+1,0),Registry!S:S,Registry!T:T)</f>
        <v>0</v>
      </c>
      <c r="B469" cm="1">
        <f t="array" ref="B469">_xlfn.XLOOKUP(INDEX(BASE_TOM!B:B,ROW(BASE_TOM_MIRRORING!A468)+2,0),Registry!S:S,Registry!T:T)</f>
        <v>0</v>
      </c>
      <c r="C469" cm="1">
        <f t="array" ref="C469">INDEX(BASE_TOM!AE:AE,ROW(BASE_TOM_MIRRORING!C468)+1,0)</f>
        <v>0</v>
      </c>
    </row>
    <row r="470" spans="1:3" x14ac:dyDescent="0.2">
      <c r="A470" cm="1">
        <f t="array" ref="A470">_xlfn.XLOOKUP(INDEX(BASE_TOM!B:B,ROW(BASE_TOM_MIRRORING!A469)+1,0),Registry!S:S,Registry!T:T)</f>
        <v>0</v>
      </c>
      <c r="B470" cm="1">
        <f t="array" ref="B470">_xlfn.XLOOKUP(INDEX(BASE_TOM!B:B,ROW(BASE_TOM_MIRRORING!A469)+2,0),Registry!S:S,Registry!T:T)</f>
        <v>0</v>
      </c>
      <c r="C470" cm="1">
        <f t="array" ref="C470">INDEX(BASE_TOM!AE:AE,ROW(BASE_TOM_MIRRORING!C469)+1,0)</f>
        <v>0</v>
      </c>
    </row>
    <row r="471" spans="1:3" x14ac:dyDescent="0.2">
      <c r="A471" cm="1">
        <f t="array" ref="A471">_xlfn.XLOOKUP(INDEX(BASE_TOM!B:B,ROW(BASE_TOM_MIRRORING!A470)+1,0),Registry!S:S,Registry!T:T)</f>
        <v>0</v>
      </c>
      <c r="B471" cm="1">
        <f t="array" ref="B471">_xlfn.XLOOKUP(INDEX(BASE_TOM!B:B,ROW(BASE_TOM_MIRRORING!A470)+2,0),Registry!S:S,Registry!T:T)</f>
        <v>0</v>
      </c>
      <c r="C471" cm="1">
        <f t="array" ref="C471">INDEX(BASE_TOM!AE:AE,ROW(BASE_TOM_MIRRORING!C470)+1,0)</f>
        <v>0</v>
      </c>
    </row>
    <row r="472" spans="1:3" x14ac:dyDescent="0.2">
      <c r="A472" cm="1">
        <f t="array" ref="A472">_xlfn.XLOOKUP(INDEX(BASE_TOM!B:B,ROW(BASE_TOM_MIRRORING!A471)+1,0),Registry!S:S,Registry!T:T)</f>
        <v>0</v>
      </c>
      <c r="B472" cm="1">
        <f t="array" ref="B472">_xlfn.XLOOKUP(INDEX(BASE_TOM!B:B,ROW(BASE_TOM_MIRRORING!A471)+2,0),Registry!S:S,Registry!T:T)</f>
        <v>0</v>
      </c>
      <c r="C472" cm="1">
        <f t="array" ref="C472">INDEX(BASE_TOM!AE:AE,ROW(BASE_TOM_MIRRORING!C471)+1,0)</f>
        <v>0</v>
      </c>
    </row>
    <row r="473" spans="1:3" x14ac:dyDescent="0.2">
      <c r="A473" cm="1">
        <f t="array" ref="A473">_xlfn.XLOOKUP(INDEX(BASE_TOM!B:B,ROW(BASE_TOM_MIRRORING!A472)+1,0),Registry!S:S,Registry!T:T)</f>
        <v>0</v>
      </c>
      <c r="B473" cm="1">
        <f t="array" ref="B473">_xlfn.XLOOKUP(INDEX(BASE_TOM!B:B,ROW(BASE_TOM_MIRRORING!A472)+2,0),Registry!S:S,Registry!T:T)</f>
        <v>0</v>
      </c>
      <c r="C473" cm="1">
        <f t="array" ref="C473">INDEX(BASE_TOM!AE:AE,ROW(BASE_TOM_MIRRORING!C472)+1,0)</f>
        <v>0</v>
      </c>
    </row>
    <row r="474" spans="1:3" x14ac:dyDescent="0.2">
      <c r="A474" cm="1">
        <f t="array" ref="A474">_xlfn.XLOOKUP(INDEX(BASE_TOM!B:B,ROW(BASE_TOM_MIRRORING!A473)+1,0),Registry!S:S,Registry!T:T)</f>
        <v>0</v>
      </c>
      <c r="B474" cm="1">
        <f t="array" ref="B474">_xlfn.XLOOKUP(INDEX(BASE_TOM!B:B,ROW(BASE_TOM_MIRRORING!A473)+2,0),Registry!S:S,Registry!T:T)</f>
        <v>0</v>
      </c>
      <c r="C474" cm="1">
        <f t="array" ref="C474">INDEX(BASE_TOM!AE:AE,ROW(BASE_TOM_MIRRORING!C473)+1,0)</f>
        <v>0</v>
      </c>
    </row>
    <row r="475" spans="1:3" x14ac:dyDescent="0.2">
      <c r="A475" cm="1">
        <f t="array" ref="A475">_xlfn.XLOOKUP(INDEX(BASE_TOM!B:B,ROW(BASE_TOM_MIRRORING!A474)+1,0),Registry!S:S,Registry!T:T)</f>
        <v>0</v>
      </c>
      <c r="B475" cm="1">
        <f t="array" ref="B475">_xlfn.XLOOKUP(INDEX(BASE_TOM!B:B,ROW(BASE_TOM_MIRRORING!A474)+2,0),Registry!S:S,Registry!T:T)</f>
        <v>0</v>
      </c>
      <c r="C475" cm="1">
        <f t="array" ref="C475">INDEX(BASE_TOM!AE:AE,ROW(BASE_TOM_MIRRORING!C474)+1,0)</f>
        <v>0</v>
      </c>
    </row>
    <row r="476" spans="1:3" x14ac:dyDescent="0.2">
      <c r="A476" cm="1">
        <f t="array" ref="A476">_xlfn.XLOOKUP(INDEX(BASE_TOM!B:B,ROW(BASE_TOM_MIRRORING!A475)+1,0),Registry!S:S,Registry!T:T)</f>
        <v>0</v>
      </c>
      <c r="B476" cm="1">
        <f t="array" ref="B476">_xlfn.XLOOKUP(INDEX(BASE_TOM!B:B,ROW(BASE_TOM_MIRRORING!A475)+2,0),Registry!S:S,Registry!T:T)</f>
        <v>0</v>
      </c>
      <c r="C476" cm="1">
        <f t="array" ref="C476">INDEX(BASE_TOM!AE:AE,ROW(BASE_TOM_MIRRORING!C475)+1,0)</f>
        <v>0</v>
      </c>
    </row>
    <row r="477" spans="1:3" x14ac:dyDescent="0.2">
      <c r="A477" cm="1">
        <f t="array" ref="A477">_xlfn.XLOOKUP(INDEX(BASE_TOM!B:B,ROW(BASE_TOM_MIRRORING!A476)+1,0),Registry!S:S,Registry!T:T)</f>
        <v>0</v>
      </c>
      <c r="B477" cm="1">
        <f t="array" ref="B477">_xlfn.XLOOKUP(INDEX(BASE_TOM!B:B,ROW(BASE_TOM_MIRRORING!A476)+2,0),Registry!S:S,Registry!T:T)</f>
        <v>0</v>
      </c>
      <c r="C477" cm="1">
        <f t="array" ref="C477">INDEX(BASE_TOM!AE:AE,ROW(BASE_TOM_MIRRORING!C476)+1,0)</f>
        <v>0</v>
      </c>
    </row>
    <row r="478" spans="1:3" x14ac:dyDescent="0.2">
      <c r="A478" cm="1">
        <f t="array" ref="A478">_xlfn.XLOOKUP(INDEX(BASE_TOM!B:B,ROW(BASE_TOM_MIRRORING!A477)+1,0),Registry!S:S,Registry!T:T)</f>
        <v>0</v>
      </c>
      <c r="B478" cm="1">
        <f t="array" ref="B478">_xlfn.XLOOKUP(INDEX(BASE_TOM!B:B,ROW(BASE_TOM_MIRRORING!A477)+2,0),Registry!S:S,Registry!T:T)</f>
        <v>0</v>
      </c>
      <c r="C478" cm="1">
        <f t="array" ref="C478">INDEX(BASE_TOM!AE:AE,ROW(BASE_TOM_MIRRORING!C477)+1,0)</f>
        <v>0</v>
      </c>
    </row>
    <row r="479" spans="1:3" x14ac:dyDescent="0.2">
      <c r="A479" cm="1">
        <f t="array" ref="A479">_xlfn.XLOOKUP(INDEX(BASE_TOM!B:B,ROW(BASE_TOM_MIRRORING!A478)+1,0),Registry!S:S,Registry!T:T)</f>
        <v>0</v>
      </c>
      <c r="B479" cm="1">
        <f t="array" ref="B479">_xlfn.XLOOKUP(INDEX(BASE_TOM!B:B,ROW(BASE_TOM_MIRRORING!A478)+2,0),Registry!S:S,Registry!T:T)</f>
        <v>0</v>
      </c>
      <c r="C479" cm="1">
        <f t="array" ref="C479">INDEX(BASE_TOM!AE:AE,ROW(BASE_TOM_MIRRORING!C478)+1,0)</f>
        <v>0</v>
      </c>
    </row>
    <row r="480" spans="1:3" x14ac:dyDescent="0.2">
      <c r="A480" cm="1">
        <f t="array" ref="A480">_xlfn.XLOOKUP(INDEX(BASE_TOM!B:B,ROW(BASE_TOM_MIRRORING!A479)+1,0),Registry!S:S,Registry!T:T)</f>
        <v>0</v>
      </c>
      <c r="B480" cm="1">
        <f t="array" ref="B480">_xlfn.XLOOKUP(INDEX(BASE_TOM!B:B,ROW(BASE_TOM_MIRRORING!A479)+2,0),Registry!S:S,Registry!T:T)</f>
        <v>0</v>
      </c>
      <c r="C480" cm="1">
        <f t="array" ref="C480">INDEX(BASE_TOM!AE:AE,ROW(BASE_TOM_MIRRORING!C479)+1,0)</f>
        <v>0</v>
      </c>
    </row>
    <row r="481" spans="1:3" x14ac:dyDescent="0.2">
      <c r="A481" cm="1">
        <f t="array" ref="A481">_xlfn.XLOOKUP(INDEX(BASE_TOM!B:B,ROW(BASE_TOM_MIRRORING!A480)+1,0),Registry!S:S,Registry!T:T)</f>
        <v>0</v>
      </c>
      <c r="B481" cm="1">
        <f t="array" ref="B481">_xlfn.XLOOKUP(INDEX(BASE_TOM!B:B,ROW(BASE_TOM_MIRRORING!A480)+2,0),Registry!S:S,Registry!T:T)</f>
        <v>0</v>
      </c>
      <c r="C481" cm="1">
        <f t="array" ref="C481">INDEX(BASE_TOM!AE:AE,ROW(BASE_TOM_MIRRORING!C480)+1,0)</f>
        <v>0</v>
      </c>
    </row>
    <row r="482" spans="1:3" x14ac:dyDescent="0.2">
      <c r="A482" cm="1">
        <f t="array" ref="A482">_xlfn.XLOOKUP(INDEX(BASE_TOM!B:B,ROW(BASE_TOM_MIRRORING!A481)+1,0),Registry!S:S,Registry!T:T)</f>
        <v>0</v>
      </c>
      <c r="B482" cm="1">
        <f t="array" ref="B482">_xlfn.XLOOKUP(INDEX(BASE_TOM!B:B,ROW(BASE_TOM_MIRRORING!A481)+2,0),Registry!S:S,Registry!T:T)</f>
        <v>0</v>
      </c>
      <c r="C482" cm="1">
        <f t="array" ref="C482">INDEX(BASE_TOM!AE:AE,ROW(BASE_TOM_MIRRORING!C481)+1,0)</f>
        <v>0</v>
      </c>
    </row>
    <row r="483" spans="1:3" x14ac:dyDescent="0.2">
      <c r="A483" cm="1">
        <f t="array" ref="A483">_xlfn.XLOOKUP(INDEX(BASE_TOM!B:B,ROW(BASE_TOM_MIRRORING!A482)+1,0),Registry!S:S,Registry!T:T)</f>
        <v>0</v>
      </c>
      <c r="B483" cm="1">
        <f t="array" ref="B483">_xlfn.XLOOKUP(INDEX(BASE_TOM!B:B,ROW(BASE_TOM_MIRRORING!A482)+2,0),Registry!S:S,Registry!T:T)</f>
        <v>0</v>
      </c>
      <c r="C483" cm="1">
        <f t="array" ref="C483">INDEX(BASE_TOM!AE:AE,ROW(BASE_TOM_MIRRORING!C482)+1,0)</f>
        <v>0</v>
      </c>
    </row>
    <row r="484" spans="1:3" x14ac:dyDescent="0.2">
      <c r="A484" cm="1">
        <f t="array" ref="A484">_xlfn.XLOOKUP(INDEX(BASE_TOM!B:B,ROW(BASE_TOM_MIRRORING!A483)+1,0),Registry!S:S,Registry!T:T)</f>
        <v>0</v>
      </c>
      <c r="B484" cm="1">
        <f t="array" ref="B484">_xlfn.XLOOKUP(INDEX(BASE_TOM!B:B,ROW(BASE_TOM_MIRRORING!A483)+2,0),Registry!S:S,Registry!T:T)</f>
        <v>0</v>
      </c>
      <c r="C484" cm="1">
        <f t="array" ref="C484">INDEX(BASE_TOM!AE:AE,ROW(BASE_TOM_MIRRORING!C483)+1,0)</f>
        <v>0</v>
      </c>
    </row>
    <row r="485" spans="1:3" x14ac:dyDescent="0.2">
      <c r="A485" cm="1">
        <f t="array" ref="A485">_xlfn.XLOOKUP(INDEX(BASE_TOM!B:B,ROW(BASE_TOM_MIRRORING!A484)+1,0),Registry!S:S,Registry!T:T)</f>
        <v>0</v>
      </c>
      <c r="B485" cm="1">
        <f t="array" ref="B485">_xlfn.XLOOKUP(INDEX(BASE_TOM!B:B,ROW(BASE_TOM_MIRRORING!A484)+2,0),Registry!S:S,Registry!T:T)</f>
        <v>0</v>
      </c>
      <c r="C485" cm="1">
        <f t="array" ref="C485">INDEX(BASE_TOM!AE:AE,ROW(BASE_TOM_MIRRORING!C484)+1,0)</f>
        <v>0</v>
      </c>
    </row>
    <row r="486" spans="1:3" x14ac:dyDescent="0.2">
      <c r="A486" cm="1">
        <f t="array" ref="A486">_xlfn.XLOOKUP(INDEX(BASE_TOM!B:B,ROW(BASE_TOM_MIRRORING!A485)+1,0),Registry!S:S,Registry!T:T)</f>
        <v>0</v>
      </c>
      <c r="B486" cm="1">
        <f t="array" ref="B486">_xlfn.XLOOKUP(INDEX(BASE_TOM!B:B,ROW(BASE_TOM_MIRRORING!A485)+2,0),Registry!S:S,Registry!T:T)</f>
        <v>0</v>
      </c>
      <c r="C486" cm="1">
        <f t="array" ref="C486">INDEX(BASE_TOM!AE:AE,ROW(BASE_TOM_MIRRORING!C485)+1,0)</f>
        <v>0</v>
      </c>
    </row>
    <row r="487" spans="1:3" x14ac:dyDescent="0.2">
      <c r="A487" cm="1">
        <f t="array" ref="A487">_xlfn.XLOOKUP(INDEX(BASE_TOM!B:B,ROW(BASE_TOM_MIRRORING!A486)+1,0),Registry!S:S,Registry!T:T)</f>
        <v>0</v>
      </c>
      <c r="B487" cm="1">
        <f t="array" ref="B487">_xlfn.XLOOKUP(INDEX(BASE_TOM!B:B,ROW(BASE_TOM_MIRRORING!A486)+2,0),Registry!S:S,Registry!T:T)</f>
        <v>0</v>
      </c>
      <c r="C487" cm="1">
        <f t="array" ref="C487">INDEX(BASE_TOM!AE:AE,ROW(BASE_TOM_MIRRORING!C486)+1,0)</f>
        <v>0</v>
      </c>
    </row>
    <row r="488" spans="1:3" x14ac:dyDescent="0.2">
      <c r="A488" cm="1">
        <f t="array" ref="A488">_xlfn.XLOOKUP(INDEX(BASE_TOM!B:B,ROW(BASE_TOM_MIRRORING!A487)+1,0),Registry!S:S,Registry!T:T)</f>
        <v>0</v>
      </c>
      <c r="B488" cm="1">
        <f t="array" ref="B488">_xlfn.XLOOKUP(INDEX(BASE_TOM!B:B,ROW(BASE_TOM_MIRRORING!A487)+2,0),Registry!S:S,Registry!T:T)</f>
        <v>0</v>
      </c>
      <c r="C488" cm="1">
        <f t="array" ref="C488">INDEX(BASE_TOM!AE:AE,ROW(BASE_TOM_MIRRORING!C487)+1,0)</f>
        <v>0</v>
      </c>
    </row>
    <row r="489" spans="1:3" x14ac:dyDescent="0.2">
      <c r="A489" cm="1">
        <f t="array" ref="A489">_xlfn.XLOOKUP(INDEX(BASE_TOM!B:B,ROW(BASE_TOM_MIRRORING!A488)+1,0),Registry!S:S,Registry!T:T)</f>
        <v>0</v>
      </c>
      <c r="B489" cm="1">
        <f t="array" ref="B489">_xlfn.XLOOKUP(INDEX(BASE_TOM!B:B,ROW(BASE_TOM_MIRRORING!A488)+2,0),Registry!S:S,Registry!T:T)</f>
        <v>0</v>
      </c>
      <c r="C489" cm="1">
        <f t="array" ref="C489">INDEX(BASE_TOM!AE:AE,ROW(BASE_TOM_MIRRORING!C488)+1,0)</f>
        <v>0</v>
      </c>
    </row>
    <row r="490" spans="1:3" x14ac:dyDescent="0.2">
      <c r="A490" cm="1">
        <f t="array" ref="A490">_xlfn.XLOOKUP(INDEX(BASE_TOM!B:B,ROW(BASE_TOM_MIRRORING!A489)+1,0),Registry!S:S,Registry!T:T)</f>
        <v>0</v>
      </c>
      <c r="B490" cm="1">
        <f t="array" ref="B490">_xlfn.XLOOKUP(INDEX(BASE_TOM!B:B,ROW(BASE_TOM_MIRRORING!A489)+2,0),Registry!S:S,Registry!T:T)</f>
        <v>0</v>
      </c>
      <c r="C490" cm="1">
        <f t="array" ref="C490">INDEX(BASE_TOM!AE:AE,ROW(BASE_TOM_MIRRORING!C489)+1,0)</f>
        <v>0</v>
      </c>
    </row>
    <row r="491" spans="1:3" x14ac:dyDescent="0.2">
      <c r="A491" cm="1">
        <f t="array" ref="A491">_xlfn.XLOOKUP(INDEX(BASE_TOM!B:B,ROW(BASE_TOM_MIRRORING!A490)+1,0),Registry!S:S,Registry!T:T)</f>
        <v>0</v>
      </c>
      <c r="B491" cm="1">
        <f t="array" ref="B491">_xlfn.XLOOKUP(INDEX(BASE_TOM!B:B,ROW(BASE_TOM_MIRRORING!A490)+2,0),Registry!S:S,Registry!T:T)</f>
        <v>0</v>
      </c>
      <c r="C491" cm="1">
        <f t="array" ref="C491">INDEX(BASE_TOM!AE:AE,ROW(BASE_TOM_MIRRORING!C490)+1,0)</f>
        <v>0</v>
      </c>
    </row>
    <row r="492" spans="1:3" x14ac:dyDescent="0.2">
      <c r="A492" cm="1">
        <f t="array" ref="A492">_xlfn.XLOOKUP(INDEX(BASE_TOM!B:B,ROW(BASE_TOM_MIRRORING!A491)+1,0),Registry!S:S,Registry!T:T)</f>
        <v>0</v>
      </c>
      <c r="B492" cm="1">
        <f t="array" ref="B492">_xlfn.XLOOKUP(INDEX(BASE_TOM!B:B,ROW(BASE_TOM_MIRRORING!A491)+2,0),Registry!S:S,Registry!T:T)</f>
        <v>0</v>
      </c>
      <c r="C492" cm="1">
        <f t="array" ref="C492">INDEX(BASE_TOM!AE:AE,ROW(BASE_TOM_MIRRORING!C491)+1,0)</f>
        <v>0</v>
      </c>
    </row>
    <row r="493" spans="1:3" x14ac:dyDescent="0.2">
      <c r="A493" cm="1">
        <f t="array" ref="A493">_xlfn.XLOOKUP(INDEX(BASE_TOM!B:B,ROW(BASE_TOM_MIRRORING!A492)+1,0),Registry!S:S,Registry!T:T)</f>
        <v>0</v>
      </c>
      <c r="B493" cm="1">
        <f t="array" ref="B493">_xlfn.XLOOKUP(INDEX(BASE_TOM!B:B,ROW(BASE_TOM_MIRRORING!A492)+2,0),Registry!S:S,Registry!T:T)</f>
        <v>0</v>
      </c>
      <c r="C493" cm="1">
        <f t="array" ref="C493">INDEX(BASE_TOM!AE:AE,ROW(BASE_TOM_MIRRORING!C492)+1,0)</f>
        <v>0</v>
      </c>
    </row>
    <row r="494" spans="1:3" x14ac:dyDescent="0.2">
      <c r="A494" cm="1">
        <f t="array" ref="A494">_xlfn.XLOOKUP(INDEX(BASE_TOM!B:B,ROW(BASE_TOM_MIRRORING!A493)+1,0),Registry!S:S,Registry!T:T)</f>
        <v>0</v>
      </c>
      <c r="B494" cm="1">
        <f t="array" ref="B494">_xlfn.XLOOKUP(INDEX(BASE_TOM!B:B,ROW(BASE_TOM_MIRRORING!A493)+2,0),Registry!S:S,Registry!T:T)</f>
        <v>0</v>
      </c>
      <c r="C494" cm="1">
        <f t="array" ref="C494">INDEX(BASE_TOM!AE:AE,ROW(BASE_TOM_MIRRORING!C493)+1,0)</f>
        <v>0</v>
      </c>
    </row>
    <row r="495" spans="1:3" x14ac:dyDescent="0.2">
      <c r="A495" cm="1">
        <f t="array" ref="A495">_xlfn.XLOOKUP(INDEX(BASE_TOM!B:B,ROW(BASE_TOM_MIRRORING!A494)+1,0),Registry!S:S,Registry!T:T)</f>
        <v>0</v>
      </c>
      <c r="B495" cm="1">
        <f t="array" ref="B495">_xlfn.XLOOKUP(INDEX(BASE_TOM!B:B,ROW(BASE_TOM_MIRRORING!A494)+2,0),Registry!S:S,Registry!T:T)</f>
        <v>0</v>
      </c>
      <c r="C495" cm="1">
        <f t="array" ref="C495">INDEX(BASE_TOM!AE:AE,ROW(BASE_TOM_MIRRORING!C494)+1,0)</f>
        <v>0</v>
      </c>
    </row>
    <row r="496" spans="1:3" x14ac:dyDescent="0.2">
      <c r="A496" cm="1">
        <f t="array" ref="A496">_xlfn.XLOOKUP(INDEX(BASE_TOM!B:B,ROW(BASE_TOM_MIRRORING!A495)+1,0),Registry!S:S,Registry!T:T)</f>
        <v>0</v>
      </c>
      <c r="B496" cm="1">
        <f t="array" ref="B496">_xlfn.XLOOKUP(INDEX(BASE_TOM!B:B,ROW(BASE_TOM_MIRRORING!A495)+2,0),Registry!S:S,Registry!T:T)</f>
        <v>0</v>
      </c>
      <c r="C496" cm="1">
        <f t="array" ref="C496">INDEX(BASE_TOM!AE:AE,ROW(BASE_TOM_MIRRORING!C495)+1,0)</f>
        <v>0</v>
      </c>
    </row>
    <row r="497" spans="1:3" x14ac:dyDescent="0.2">
      <c r="A497" cm="1">
        <f t="array" ref="A497">_xlfn.XLOOKUP(INDEX(BASE_TOM!B:B,ROW(BASE_TOM_MIRRORING!A496)+1,0),Registry!S:S,Registry!T:T)</f>
        <v>0</v>
      </c>
      <c r="B497" cm="1">
        <f t="array" ref="B497">_xlfn.XLOOKUP(INDEX(BASE_TOM!B:B,ROW(BASE_TOM_MIRRORING!A496)+2,0),Registry!S:S,Registry!T:T)</f>
        <v>0</v>
      </c>
      <c r="C497" cm="1">
        <f t="array" ref="C497">INDEX(BASE_TOM!AE:AE,ROW(BASE_TOM_MIRRORING!C496)+1,0)</f>
        <v>0</v>
      </c>
    </row>
    <row r="498" spans="1:3" x14ac:dyDescent="0.2">
      <c r="A498" cm="1">
        <f t="array" ref="A498">_xlfn.XLOOKUP(INDEX(BASE_TOM!B:B,ROW(BASE_TOM_MIRRORING!A497)+1,0),Registry!S:S,Registry!T:T)</f>
        <v>0</v>
      </c>
      <c r="B498" cm="1">
        <f t="array" ref="B498">_xlfn.XLOOKUP(INDEX(BASE_TOM!B:B,ROW(BASE_TOM_MIRRORING!A497)+2,0),Registry!S:S,Registry!T:T)</f>
        <v>0</v>
      </c>
      <c r="C498" cm="1">
        <f t="array" ref="C498">INDEX(BASE_TOM!AE:AE,ROW(BASE_TOM_MIRRORING!C497)+1,0)</f>
        <v>0</v>
      </c>
    </row>
    <row r="499" spans="1:3" x14ac:dyDescent="0.2">
      <c r="A499" cm="1">
        <f t="array" ref="A499">_xlfn.XLOOKUP(INDEX(BASE_TOM!B:B,ROW(BASE_TOM_MIRRORING!A498)+1,0),Registry!S:S,Registry!T:T)</f>
        <v>0</v>
      </c>
      <c r="B499" cm="1">
        <f t="array" ref="B499">_xlfn.XLOOKUP(INDEX(BASE_TOM!B:B,ROW(BASE_TOM_MIRRORING!A498)+2,0),Registry!S:S,Registry!T:T)</f>
        <v>0</v>
      </c>
      <c r="C499" cm="1">
        <f t="array" ref="C499">INDEX(BASE_TOM!AE:AE,ROW(BASE_TOM_MIRRORING!C498)+1,0)</f>
        <v>0</v>
      </c>
    </row>
    <row r="500" spans="1:3" x14ac:dyDescent="0.2">
      <c r="A500" cm="1">
        <f t="array" ref="A500">_xlfn.XLOOKUP(INDEX(BASE_TOM!B:B,ROW(BASE_TOM_MIRRORING!A499)+1,0),Registry!S:S,Registry!T:T)</f>
        <v>0</v>
      </c>
      <c r="B500" cm="1">
        <f t="array" ref="B500">_xlfn.XLOOKUP(INDEX(BASE_TOM!B:B,ROW(BASE_TOM_MIRRORING!A499)+2,0),Registry!S:S,Registry!T:T)</f>
        <v>0</v>
      </c>
      <c r="C500" cm="1">
        <f t="array" ref="C500">INDEX(BASE_TOM!AE:AE,ROW(BASE_TOM_MIRRORING!C499)+1,0)</f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2D5A9B-DE22-4D21-82A6-0B597A5DAD6E}">
  <sheetPr>
    <tabColor theme="0" tint="-0.34998626667073579"/>
  </sheetPr>
  <dimension ref="B1:BF309"/>
  <sheetViews>
    <sheetView showGridLines="0" zoomScaleNormal="100" workbookViewId="0">
      <pane ySplit="1" topLeftCell="A2" activePane="bottomLeft" state="frozen"/>
      <selection pane="bottomLeft"/>
    </sheetView>
  </sheetViews>
  <sheetFormatPr defaultRowHeight="12.75" x14ac:dyDescent="0.2"/>
  <cols>
    <col min="2" max="2" width="26.5703125" customWidth="1"/>
    <col min="3" max="3" width="13.28515625" customWidth="1"/>
    <col min="5" max="5" width="8.42578125" style="145" customWidth="1"/>
    <col min="6" max="6" width="16.42578125" customWidth="1"/>
    <col min="7" max="7" width="14" customWidth="1"/>
    <col min="8" max="8" width="12.7109375" customWidth="1"/>
    <col min="9" max="9" width="12.28515625" customWidth="1"/>
    <col min="11" max="11" width="12.85546875" customWidth="1"/>
    <col min="12" max="12" width="19.85546875" customWidth="1"/>
    <col min="13" max="13" width="21.28515625" customWidth="1"/>
    <col min="14" max="14" width="24.7109375" customWidth="1"/>
    <col min="19" max="19" width="12.42578125" customWidth="1"/>
    <col min="20" max="20" width="29.140625" customWidth="1"/>
    <col min="21" max="24" width="9.140625" style="7"/>
    <col min="27" max="27" width="12.85546875" customWidth="1"/>
    <col min="37" max="37" width="13" customWidth="1"/>
    <col min="41" max="41" width="14.5703125" customWidth="1"/>
    <col min="43" max="43" width="12.140625" customWidth="1"/>
    <col min="44" max="44" width="14.5703125" customWidth="1"/>
    <col min="45" max="45" width="33.42578125" customWidth="1"/>
    <col min="46" max="46" width="16" customWidth="1"/>
    <col min="47" max="47" width="13.85546875" customWidth="1"/>
    <col min="48" max="48" width="13.28515625" customWidth="1"/>
    <col min="49" max="49" width="11.7109375" customWidth="1"/>
  </cols>
  <sheetData>
    <row r="1" spans="2:58" s="6" customFormat="1" x14ac:dyDescent="0.2">
      <c r="B1" s="6" t="s">
        <v>191</v>
      </c>
      <c r="C1" s="6" t="s">
        <v>192</v>
      </c>
      <c r="D1" s="6" t="s">
        <v>193</v>
      </c>
      <c r="E1" s="146" t="s">
        <v>85</v>
      </c>
      <c r="F1" s="6" t="s">
        <v>86</v>
      </c>
      <c r="G1" s="6" t="s">
        <v>28</v>
      </c>
      <c r="H1" s="6" t="s">
        <v>29</v>
      </c>
      <c r="I1" s="6" t="s">
        <v>30</v>
      </c>
      <c r="J1" s="6" t="s">
        <v>194</v>
      </c>
      <c r="K1" s="6" t="s">
        <v>195</v>
      </c>
      <c r="L1" s="6" t="s">
        <v>196</v>
      </c>
      <c r="M1" s="6" t="s">
        <v>87</v>
      </c>
      <c r="N1" s="6" t="s">
        <v>88</v>
      </c>
      <c r="O1" s="6" t="s">
        <v>89</v>
      </c>
      <c r="P1" s="6" t="s">
        <v>252</v>
      </c>
      <c r="Q1" s="6" t="s">
        <v>253</v>
      </c>
      <c r="R1" s="6" t="s">
        <v>197</v>
      </c>
      <c r="S1" s="6" t="s">
        <v>198</v>
      </c>
      <c r="T1" s="6" t="s">
        <v>90</v>
      </c>
      <c r="U1" s="6" t="s">
        <v>31</v>
      </c>
      <c r="V1" s="6" t="s">
        <v>32</v>
      </c>
      <c r="W1" s="6" t="s">
        <v>33</v>
      </c>
      <c r="X1" s="6" t="s">
        <v>34</v>
      </c>
      <c r="Y1" s="6" t="s">
        <v>91</v>
      </c>
      <c r="Z1" s="6" t="s">
        <v>92</v>
      </c>
      <c r="AA1" s="6" t="s">
        <v>93</v>
      </c>
      <c r="AB1" s="6" t="s">
        <v>94</v>
      </c>
      <c r="AC1" s="6" t="s">
        <v>95</v>
      </c>
      <c r="AD1" s="6" t="s">
        <v>96</v>
      </c>
      <c r="AE1" s="6" t="s">
        <v>97</v>
      </c>
      <c r="AF1" s="6" t="s">
        <v>98</v>
      </c>
      <c r="AG1" s="6" t="s">
        <v>99</v>
      </c>
      <c r="AH1" s="6" t="s">
        <v>254</v>
      </c>
      <c r="AI1" s="6" t="s">
        <v>100</v>
      </c>
      <c r="AJ1" s="6" t="s">
        <v>101</v>
      </c>
      <c r="AK1" s="6" t="s">
        <v>102</v>
      </c>
      <c r="AL1" s="6" t="s">
        <v>103</v>
      </c>
      <c r="AM1" s="6" t="s">
        <v>104</v>
      </c>
      <c r="AN1" s="6" t="s">
        <v>105</v>
      </c>
      <c r="AO1" s="6" t="s">
        <v>106</v>
      </c>
      <c r="AP1" s="6" t="s">
        <v>107</v>
      </c>
      <c r="AQ1" s="6" t="s">
        <v>108</v>
      </c>
      <c r="AR1" s="6" t="s">
        <v>109</v>
      </c>
      <c r="AS1" s="6" t="s">
        <v>110</v>
      </c>
      <c r="AT1" s="6" t="s">
        <v>111</v>
      </c>
      <c r="AU1" s="6" t="s">
        <v>112</v>
      </c>
      <c r="AV1" s="6" t="s">
        <v>113</v>
      </c>
      <c r="AW1" s="6" t="s">
        <v>114</v>
      </c>
      <c r="AX1" s="6" t="s">
        <v>115</v>
      </c>
      <c r="AY1" s="6" t="s">
        <v>116</v>
      </c>
      <c r="AZ1" s="6" t="s">
        <v>117</v>
      </c>
      <c r="BA1" s="6" t="s">
        <v>118</v>
      </c>
      <c r="BB1" s="6" t="s">
        <v>119</v>
      </c>
      <c r="BC1" s="6" t="s">
        <v>120</v>
      </c>
      <c r="BD1" s="6" t="s">
        <v>121</v>
      </c>
      <c r="BE1" s="6" t="s">
        <v>122</v>
      </c>
      <c r="BF1" s="6" t="s">
        <v>123</v>
      </c>
    </row>
    <row r="2" spans="2:58" x14ac:dyDescent="0.2">
      <c r="B2" t="s">
        <v>302</v>
      </c>
      <c r="C2" t="s">
        <v>199</v>
      </c>
      <c r="D2" t="s">
        <v>200</v>
      </c>
      <c r="E2" s="145">
        <v>0</v>
      </c>
      <c r="F2" t="s">
        <v>124</v>
      </c>
      <c r="G2" t="s">
        <v>125</v>
      </c>
      <c r="H2" t="s">
        <v>131</v>
      </c>
      <c r="I2" t="s">
        <v>131</v>
      </c>
      <c r="J2" t="s">
        <v>201</v>
      </c>
      <c r="K2" t="s">
        <v>202</v>
      </c>
      <c r="L2" t="s">
        <v>203</v>
      </c>
      <c r="M2" t="s">
        <v>73</v>
      </c>
      <c r="N2" t="s">
        <v>303</v>
      </c>
      <c r="O2">
        <v>1</v>
      </c>
      <c r="P2" t="s">
        <v>33</v>
      </c>
      <c r="Q2" t="s">
        <v>33</v>
      </c>
      <c r="R2" t="s">
        <v>70</v>
      </c>
      <c r="S2" t="s">
        <v>205</v>
      </c>
      <c r="T2" t="s">
        <v>304</v>
      </c>
      <c r="U2" s="7">
        <v>11.68</v>
      </c>
      <c r="V2" s="7">
        <v>2.54</v>
      </c>
      <c r="W2" s="7">
        <v>3.43</v>
      </c>
      <c r="X2" s="7">
        <v>5.81</v>
      </c>
      <c r="Y2">
        <v>101.75849600000001</v>
      </c>
      <c r="Z2">
        <v>4.6398498592430402</v>
      </c>
      <c r="AA2">
        <v>5.81</v>
      </c>
      <c r="AB2">
        <v>101.75849600000001</v>
      </c>
      <c r="AC2">
        <v>4.6398498592430402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 t="s">
        <v>225</v>
      </c>
      <c r="AL2">
        <v>0</v>
      </c>
      <c r="AM2">
        <v>0</v>
      </c>
      <c r="AN2">
        <v>0</v>
      </c>
      <c r="AO2" t="s">
        <v>305</v>
      </c>
      <c r="AP2" t="s">
        <v>188</v>
      </c>
      <c r="AQ2" t="s">
        <v>177</v>
      </c>
      <c r="AR2" t="s">
        <v>126</v>
      </c>
      <c r="AS2" t="s">
        <v>126</v>
      </c>
      <c r="AT2" t="s">
        <v>127</v>
      </c>
      <c r="AU2">
        <v>44959.412590162035</v>
      </c>
      <c r="AV2" t="s">
        <v>255</v>
      </c>
      <c r="AW2" t="s">
        <v>126</v>
      </c>
      <c r="AX2" t="s">
        <v>126</v>
      </c>
      <c r="AY2" t="s">
        <v>126</v>
      </c>
      <c r="AZ2" t="s">
        <v>126</v>
      </c>
      <c r="BA2" t="s">
        <v>126</v>
      </c>
      <c r="BB2" t="s">
        <v>126</v>
      </c>
      <c r="BC2" t="s">
        <v>126</v>
      </c>
      <c r="BD2" t="s">
        <v>126</v>
      </c>
      <c r="BE2" t="s">
        <v>126</v>
      </c>
      <c r="BF2" t="s">
        <v>126</v>
      </c>
    </row>
    <row r="3" spans="2:58" x14ac:dyDescent="0.2">
      <c r="B3" t="s">
        <v>302</v>
      </c>
      <c r="C3" t="s">
        <v>199</v>
      </c>
      <c r="D3" t="s">
        <v>200</v>
      </c>
      <c r="E3" s="145">
        <v>0</v>
      </c>
      <c r="F3" t="s">
        <v>124</v>
      </c>
      <c r="G3" t="s">
        <v>125</v>
      </c>
      <c r="H3" t="s">
        <v>151</v>
      </c>
      <c r="I3" t="s">
        <v>275</v>
      </c>
      <c r="J3" t="s">
        <v>201</v>
      </c>
      <c r="K3" t="s">
        <v>219</v>
      </c>
      <c r="L3" t="s">
        <v>203</v>
      </c>
      <c r="M3" t="s">
        <v>73</v>
      </c>
      <c r="N3" t="s">
        <v>306</v>
      </c>
      <c r="O3">
        <v>1</v>
      </c>
      <c r="P3" t="s">
        <v>33</v>
      </c>
      <c r="Q3" t="s">
        <v>33</v>
      </c>
      <c r="R3" t="s">
        <v>70</v>
      </c>
      <c r="S3" t="s">
        <v>205</v>
      </c>
      <c r="T3" t="s">
        <v>307</v>
      </c>
      <c r="U3" s="7">
        <v>8.1</v>
      </c>
      <c r="V3" s="7">
        <v>2.87</v>
      </c>
      <c r="W3" s="7">
        <v>3.35</v>
      </c>
      <c r="X3" s="7">
        <v>4.0999999999999996</v>
      </c>
      <c r="Y3">
        <v>77.877449999999996</v>
      </c>
      <c r="Z3">
        <v>3.6357522677510166</v>
      </c>
      <c r="AA3">
        <v>4.0999999999999996</v>
      </c>
      <c r="AB3">
        <v>77.877449999999996</v>
      </c>
      <c r="AC3">
        <v>3.6357522677510166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 t="s">
        <v>225</v>
      </c>
      <c r="AL3">
        <v>0</v>
      </c>
      <c r="AM3">
        <v>0</v>
      </c>
      <c r="AN3">
        <v>0</v>
      </c>
      <c r="AO3" t="s">
        <v>308</v>
      </c>
      <c r="AP3" t="s">
        <v>188</v>
      </c>
      <c r="AQ3" t="s">
        <v>309</v>
      </c>
      <c r="AR3" t="s">
        <v>126</v>
      </c>
      <c r="AS3" t="s">
        <v>126</v>
      </c>
      <c r="AT3" t="s">
        <v>144</v>
      </c>
      <c r="AU3">
        <v>44959.412590162035</v>
      </c>
      <c r="AV3" t="s">
        <v>255</v>
      </c>
      <c r="AW3" t="s">
        <v>126</v>
      </c>
      <c r="AX3" t="s">
        <v>126</v>
      </c>
      <c r="AY3" t="s">
        <v>126</v>
      </c>
      <c r="AZ3" t="s">
        <v>126</v>
      </c>
      <c r="BA3" t="s">
        <v>126</v>
      </c>
      <c r="BB3" t="s">
        <v>126</v>
      </c>
      <c r="BC3" t="s">
        <v>126</v>
      </c>
      <c r="BD3" t="s">
        <v>126</v>
      </c>
      <c r="BE3" t="s">
        <v>126</v>
      </c>
      <c r="BF3" t="s">
        <v>126</v>
      </c>
    </row>
    <row r="4" spans="2:58" x14ac:dyDescent="0.2">
      <c r="B4" t="s">
        <v>302</v>
      </c>
      <c r="C4" t="s">
        <v>199</v>
      </c>
      <c r="D4" t="s">
        <v>200</v>
      </c>
      <c r="E4" s="145">
        <v>0</v>
      </c>
      <c r="F4" t="s">
        <v>124</v>
      </c>
      <c r="G4" t="s">
        <v>125</v>
      </c>
      <c r="H4" t="s">
        <v>151</v>
      </c>
      <c r="I4" t="s">
        <v>59</v>
      </c>
      <c r="J4" t="s">
        <v>201</v>
      </c>
      <c r="K4" t="s">
        <v>219</v>
      </c>
      <c r="L4" t="s">
        <v>203</v>
      </c>
      <c r="M4" t="s">
        <v>73</v>
      </c>
      <c r="N4" t="s">
        <v>310</v>
      </c>
      <c r="O4">
        <v>1</v>
      </c>
      <c r="P4" t="s">
        <v>33</v>
      </c>
      <c r="Q4" t="s">
        <v>33</v>
      </c>
      <c r="R4" t="s">
        <v>70</v>
      </c>
      <c r="S4" t="s">
        <v>205</v>
      </c>
      <c r="T4" t="s">
        <v>311</v>
      </c>
      <c r="U4" s="7">
        <v>8.18</v>
      </c>
      <c r="V4" s="7">
        <v>4.1399999999999997</v>
      </c>
      <c r="W4" s="7">
        <v>3.81</v>
      </c>
      <c r="X4" s="7">
        <v>13.93</v>
      </c>
      <c r="Y4">
        <v>129.02641199999999</v>
      </c>
      <c r="Z4">
        <v>5.2964028776978411</v>
      </c>
      <c r="AA4">
        <v>13.93</v>
      </c>
      <c r="AB4">
        <v>129.02641199999999</v>
      </c>
      <c r="AC4">
        <v>5.2964028776978411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 t="s">
        <v>225</v>
      </c>
      <c r="AL4">
        <v>0</v>
      </c>
      <c r="AM4">
        <v>0</v>
      </c>
      <c r="AN4">
        <v>0</v>
      </c>
      <c r="AO4" t="s">
        <v>312</v>
      </c>
      <c r="AP4" t="s">
        <v>188</v>
      </c>
      <c r="AQ4" t="s">
        <v>313</v>
      </c>
      <c r="AR4" t="s">
        <v>126</v>
      </c>
      <c r="AS4" t="s">
        <v>126</v>
      </c>
      <c r="AT4" t="s">
        <v>144</v>
      </c>
      <c r="AU4">
        <v>44959.412590162035</v>
      </c>
      <c r="AV4" t="s">
        <v>255</v>
      </c>
      <c r="AW4" t="s">
        <v>126</v>
      </c>
      <c r="AX4" t="s">
        <v>126</v>
      </c>
      <c r="AY4" t="s">
        <v>126</v>
      </c>
      <c r="AZ4" t="s">
        <v>126</v>
      </c>
      <c r="BA4" t="s">
        <v>126</v>
      </c>
      <c r="BB4" t="s">
        <v>126</v>
      </c>
      <c r="BC4" t="s">
        <v>126</v>
      </c>
      <c r="BD4" t="s">
        <v>126</v>
      </c>
      <c r="BE4" t="s">
        <v>126</v>
      </c>
      <c r="BF4" t="s">
        <v>126</v>
      </c>
    </row>
    <row r="5" spans="2:58" x14ac:dyDescent="0.2">
      <c r="B5" t="s">
        <v>302</v>
      </c>
      <c r="C5" t="s">
        <v>199</v>
      </c>
      <c r="D5" t="s">
        <v>200</v>
      </c>
      <c r="E5" s="145">
        <v>0</v>
      </c>
      <c r="F5" t="s">
        <v>124</v>
      </c>
      <c r="G5" t="s">
        <v>125</v>
      </c>
      <c r="H5" t="s">
        <v>151</v>
      </c>
      <c r="I5" t="s">
        <v>59</v>
      </c>
      <c r="J5" t="s">
        <v>201</v>
      </c>
      <c r="K5" t="s">
        <v>219</v>
      </c>
      <c r="L5" t="s">
        <v>203</v>
      </c>
      <c r="M5" t="s">
        <v>73</v>
      </c>
      <c r="N5" t="s">
        <v>314</v>
      </c>
      <c r="O5">
        <v>1</v>
      </c>
      <c r="P5" t="s">
        <v>33</v>
      </c>
      <c r="Q5" t="s">
        <v>33</v>
      </c>
      <c r="R5" t="s">
        <v>70</v>
      </c>
      <c r="S5" t="s">
        <v>205</v>
      </c>
      <c r="T5" t="s">
        <v>315</v>
      </c>
      <c r="U5" s="7">
        <v>16.38</v>
      </c>
      <c r="V5" s="7">
        <v>2.54</v>
      </c>
      <c r="W5" s="7">
        <v>4.04</v>
      </c>
      <c r="X5" s="7">
        <v>14</v>
      </c>
      <c r="Y5">
        <v>168.08500799999999</v>
      </c>
      <c r="Z5">
        <v>6.5069127306850163</v>
      </c>
      <c r="AA5">
        <v>14</v>
      </c>
      <c r="AB5">
        <v>168.08500799999999</v>
      </c>
      <c r="AC5">
        <v>6.5069127306850163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 t="s">
        <v>225</v>
      </c>
      <c r="AL5">
        <v>0</v>
      </c>
      <c r="AM5">
        <v>0</v>
      </c>
      <c r="AN5">
        <v>0</v>
      </c>
      <c r="AO5" t="s">
        <v>316</v>
      </c>
      <c r="AP5" t="s">
        <v>188</v>
      </c>
      <c r="AQ5" t="s">
        <v>175</v>
      </c>
      <c r="AR5" t="s">
        <v>126</v>
      </c>
      <c r="AS5" t="s">
        <v>126</v>
      </c>
      <c r="AT5" t="s">
        <v>144</v>
      </c>
      <c r="AU5">
        <v>44959.412590162035</v>
      </c>
      <c r="AV5" t="s">
        <v>255</v>
      </c>
      <c r="AW5" t="s">
        <v>126</v>
      </c>
      <c r="AX5" t="s">
        <v>126</v>
      </c>
      <c r="AY5" t="s">
        <v>126</v>
      </c>
      <c r="AZ5" t="s">
        <v>126</v>
      </c>
      <c r="BA5" t="s">
        <v>126</v>
      </c>
      <c r="BB5" t="s">
        <v>126</v>
      </c>
      <c r="BC5" t="s">
        <v>126</v>
      </c>
      <c r="BD5" t="s">
        <v>126</v>
      </c>
      <c r="BE5" t="s">
        <v>126</v>
      </c>
      <c r="BF5" t="s">
        <v>126</v>
      </c>
    </row>
    <row r="6" spans="2:58" x14ac:dyDescent="0.2">
      <c r="B6" t="s">
        <v>302</v>
      </c>
      <c r="C6" t="s">
        <v>199</v>
      </c>
      <c r="D6" t="s">
        <v>200</v>
      </c>
      <c r="E6" s="145">
        <v>0</v>
      </c>
      <c r="F6" t="s">
        <v>130</v>
      </c>
      <c r="G6" t="s">
        <v>125</v>
      </c>
      <c r="H6" t="s">
        <v>131</v>
      </c>
      <c r="I6" t="s">
        <v>131</v>
      </c>
      <c r="J6" t="s">
        <v>206</v>
      </c>
      <c r="K6" t="s">
        <v>202</v>
      </c>
      <c r="L6" t="s">
        <v>207</v>
      </c>
      <c r="M6" t="s">
        <v>66</v>
      </c>
      <c r="N6" t="s">
        <v>133</v>
      </c>
      <c r="O6">
        <v>85</v>
      </c>
      <c r="P6" t="s">
        <v>58</v>
      </c>
      <c r="Q6" t="s">
        <v>62</v>
      </c>
      <c r="R6" t="s">
        <v>220</v>
      </c>
      <c r="S6" t="s">
        <v>209</v>
      </c>
      <c r="T6" t="s">
        <v>134</v>
      </c>
      <c r="U6" s="7">
        <v>4.6630000000000003</v>
      </c>
      <c r="V6" s="7">
        <v>1.8979999999999999</v>
      </c>
      <c r="W6" s="7">
        <v>1.6539999999999999</v>
      </c>
      <c r="X6" s="7">
        <v>1.72</v>
      </c>
      <c r="Y6">
        <v>14.638518595999999</v>
      </c>
      <c r="Z6">
        <v>1.384168595558336</v>
      </c>
      <c r="AA6">
        <v>146.19999999999999</v>
      </c>
      <c r="AB6">
        <v>1244.27408066</v>
      </c>
      <c r="AC6">
        <v>117.65433062245856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 t="s">
        <v>225</v>
      </c>
      <c r="AL6">
        <v>0</v>
      </c>
      <c r="AM6">
        <v>0</v>
      </c>
      <c r="AN6">
        <v>0</v>
      </c>
      <c r="AO6" t="s">
        <v>317</v>
      </c>
      <c r="AP6" t="s">
        <v>188</v>
      </c>
      <c r="AQ6" t="s">
        <v>135</v>
      </c>
      <c r="AR6" t="s">
        <v>126</v>
      </c>
      <c r="AS6" t="s">
        <v>126</v>
      </c>
      <c r="AT6" t="s">
        <v>127</v>
      </c>
      <c r="AU6">
        <v>44959.412590162035</v>
      </c>
      <c r="AV6" t="s">
        <v>255</v>
      </c>
      <c r="AW6" t="s">
        <v>126</v>
      </c>
      <c r="AX6" t="s">
        <v>126</v>
      </c>
      <c r="AY6" t="s">
        <v>126</v>
      </c>
      <c r="AZ6" t="s">
        <v>126</v>
      </c>
      <c r="BA6" t="s">
        <v>126</v>
      </c>
      <c r="BB6" t="s">
        <v>126</v>
      </c>
      <c r="BC6" t="s">
        <v>126</v>
      </c>
      <c r="BD6" t="s">
        <v>126</v>
      </c>
      <c r="BE6" t="s">
        <v>126</v>
      </c>
      <c r="BF6" t="s">
        <v>126</v>
      </c>
    </row>
    <row r="7" spans="2:58" x14ac:dyDescent="0.2">
      <c r="B7" t="s">
        <v>302</v>
      </c>
      <c r="C7" t="s">
        <v>199</v>
      </c>
      <c r="D7" t="s">
        <v>200</v>
      </c>
      <c r="E7" s="145">
        <v>0</v>
      </c>
      <c r="F7" t="s">
        <v>130</v>
      </c>
      <c r="G7" t="s">
        <v>125</v>
      </c>
      <c r="H7" t="s">
        <v>131</v>
      </c>
      <c r="I7" t="s">
        <v>131</v>
      </c>
      <c r="J7" t="s">
        <v>206</v>
      </c>
      <c r="K7" t="s">
        <v>202</v>
      </c>
      <c r="L7" t="s">
        <v>207</v>
      </c>
      <c r="M7" t="s">
        <v>66</v>
      </c>
      <c r="N7" t="s">
        <v>256</v>
      </c>
      <c r="O7">
        <v>63</v>
      </c>
      <c r="P7" t="s">
        <v>62</v>
      </c>
      <c r="Q7" t="s">
        <v>62</v>
      </c>
      <c r="R7" t="s">
        <v>209</v>
      </c>
      <c r="S7" t="s">
        <v>209</v>
      </c>
      <c r="T7" t="s">
        <v>181</v>
      </c>
      <c r="U7" s="7">
        <v>4.6180000000000003</v>
      </c>
      <c r="V7" s="7">
        <v>1.77</v>
      </c>
      <c r="W7" s="7">
        <v>1.395</v>
      </c>
      <c r="X7" s="7">
        <v>1.4079999999999999</v>
      </c>
      <c r="Y7">
        <v>11.402534700000002</v>
      </c>
      <c r="Z7">
        <v>1.2783640913356273</v>
      </c>
      <c r="AA7">
        <v>88.703999999999994</v>
      </c>
      <c r="AB7">
        <v>718.35968610000009</v>
      </c>
      <c r="AC7">
        <v>80.536937754144517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 t="s">
        <v>225</v>
      </c>
      <c r="AL7">
        <v>0</v>
      </c>
      <c r="AM7">
        <v>0</v>
      </c>
      <c r="AN7">
        <v>0</v>
      </c>
      <c r="AO7" t="s">
        <v>318</v>
      </c>
      <c r="AP7" t="s">
        <v>188</v>
      </c>
      <c r="AQ7" t="s">
        <v>135</v>
      </c>
      <c r="AR7" t="s">
        <v>126</v>
      </c>
      <c r="AS7" t="s">
        <v>126</v>
      </c>
      <c r="AT7" t="s">
        <v>127</v>
      </c>
      <c r="AU7">
        <v>44959.412590162035</v>
      </c>
      <c r="AV7" t="s">
        <v>255</v>
      </c>
      <c r="AW7" t="s">
        <v>126</v>
      </c>
      <c r="AX7" t="s">
        <v>126</v>
      </c>
      <c r="AY7" t="s">
        <v>126</v>
      </c>
      <c r="AZ7" t="s">
        <v>126</v>
      </c>
      <c r="BA7" t="s">
        <v>126</v>
      </c>
      <c r="BB7" t="s">
        <v>126</v>
      </c>
      <c r="BC7" t="s">
        <v>126</v>
      </c>
      <c r="BD7" t="s">
        <v>126</v>
      </c>
      <c r="BE7" t="s">
        <v>126</v>
      </c>
      <c r="BF7" t="s">
        <v>126</v>
      </c>
    </row>
    <row r="8" spans="2:58" x14ac:dyDescent="0.2">
      <c r="B8" t="s">
        <v>302</v>
      </c>
      <c r="C8" t="s">
        <v>199</v>
      </c>
      <c r="D8" t="s">
        <v>200</v>
      </c>
      <c r="E8" s="145">
        <v>0</v>
      </c>
      <c r="F8" t="s">
        <v>130</v>
      </c>
      <c r="G8" t="s">
        <v>125</v>
      </c>
      <c r="H8" t="s">
        <v>151</v>
      </c>
      <c r="I8" t="s">
        <v>151</v>
      </c>
      <c r="J8" t="s">
        <v>206</v>
      </c>
      <c r="K8" t="s">
        <v>202</v>
      </c>
      <c r="L8" t="s">
        <v>207</v>
      </c>
      <c r="M8" t="s">
        <v>66</v>
      </c>
      <c r="N8" t="s">
        <v>180</v>
      </c>
      <c r="O8">
        <v>3</v>
      </c>
      <c r="P8" t="s">
        <v>58</v>
      </c>
      <c r="Q8" t="s">
        <v>62</v>
      </c>
      <c r="R8" t="s">
        <v>220</v>
      </c>
      <c r="S8" t="s">
        <v>209</v>
      </c>
      <c r="T8" t="s">
        <v>182</v>
      </c>
      <c r="U8" s="7">
        <v>4.4269999999999996</v>
      </c>
      <c r="V8" s="7">
        <v>1.8089999999999999</v>
      </c>
      <c r="W8" s="7">
        <v>1.6830000000000001</v>
      </c>
      <c r="X8" s="7">
        <v>1.5569999999999999</v>
      </c>
      <c r="Y8">
        <v>13.478209569000001</v>
      </c>
      <c r="Z8">
        <v>1.252493431341883</v>
      </c>
      <c r="AA8">
        <v>4.6709999999999994</v>
      </c>
      <c r="AB8">
        <v>40.434628707000002</v>
      </c>
      <c r="AC8">
        <v>3.7574802940256489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 t="s">
        <v>225</v>
      </c>
      <c r="AL8">
        <v>0</v>
      </c>
      <c r="AM8">
        <v>0</v>
      </c>
      <c r="AN8">
        <v>0</v>
      </c>
      <c r="AO8" t="s">
        <v>319</v>
      </c>
      <c r="AP8" t="s">
        <v>188</v>
      </c>
      <c r="AQ8" t="s">
        <v>135</v>
      </c>
      <c r="AR8" t="s">
        <v>126</v>
      </c>
      <c r="AS8" t="s">
        <v>126</v>
      </c>
      <c r="AT8" t="s">
        <v>127</v>
      </c>
      <c r="AU8">
        <v>44959.412590162035</v>
      </c>
      <c r="AV8" t="s">
        <v>255</v>
      </c>
      <c r="AW8" t="s">
        <v>126</v>
      </c>
      <c r="AX8" t="s">
        <v>126</v>
      </c>
      <c r="AY8" t="s">
        <v>126</v>
      </c>
      <c r="AZ8" t="s">
        <v>126</v>
      </c>
      <c r="BA8" t="s">
        <v>126</v>
      </c>
      <c r="BB8" t="s">
        <v>126</v>
      </c>
      <c r="BC8" t="s">
        <v>126</v>
      </c>
      <c r="BD8" t="s">
        <v>126</v>
      </c>
      <c r="BE8" t="s">
        <v>126</v>
      </c>
      <c r="BF8" t="s">
        <v>126</v>
      </c>
    </row>
    <row r="9" spans="2:58" x14ac:dyDescent="0.2">
      <c r="B9" t="s">
        <v>302</v>
      </c>
      <c r="C9" t="s">
        <v>210</v>
      </c>
      <c r="D9" t="s">
        <v>200</v>
      </c>
      <c r="E9" s="145">
        <v>1</v>
      </c>
      <c r="F9" t="s">
        <v>136</v>
      </c>
      <c r="G9" s="8" t="s">
        <v>136</v>
      </c>
      <c r="H9" t="s">
        <v>124</v>
      </c>
      <c r="I9" t="s">
        <v>124</v>
      </c>
      <c r="J9" t="s">
        <v>211</v>
      </c>
      <c r="K9" t="s">
        <v>201</v>
      </c>
      <c r="L9" t="s">
        <v>203</v>
      </c>
      <c r="M9" t="s">
        <v>73</v>
      </c>
      <c r="N9" t="s">
        <v>320</v>
      </c>
      <c r="O9">
        <v>1</v>
      </c>
      <c r="P9" t="s">
        <v>33</v>
      </c>
      <c r="Q9" t="s">
        <v>33</v>
      </c>
      <c r="R9" t="s">
        <v>321</v>
      </c>
      <c r="S9" t="s">
        <v>205</v>
      </c>
      <c r="T9" t="s">
        <v>322</v>
      </c>
      <c r="U9" s="7">
        <v>5.98</v>
      </c>
      <c r="V9" s="7">
        <v>2.0499999999999998</v>
      </c>
      <c r="W9" s="7">
        <v>2.54</v>
      </c>
      <c r="X9" s="7">
        <v>2.5</v>
      </c>
      <c r="Y9">
        <v>31.13786</v>
      </c>
      <c r="Z9">
        <v>1.9172661870503598</v>
      </c>
      <c r="AA9">
        <v>2.5</v>
      </c>
      <c r="AB9">
        <v>31.13786</v>
      </c>
      <c r="AC9">
        <v>1.9172661870503598</v>
      </c>
      <c r="AD9" t="s">
        <v>138</v>
      </c>
      <c r="AE9">
        <v>94</v>
      </c>
      <c r="AF9">
        <v>0.3533</v>
      </c>
      <c r="AG9">
        <v>127.2102</v>
      </c>
      <c r="AH9">
        <v>0</v>
      </c>
      <c r="AI9">
        <v>3961.053398172</v>
      </c>
      <c r="AJ9">
        <v>2065.9903277519998</v>
      </c>
      <c r="AK9" t="s">
        <v>226</v>
      </c>
      <c r="AL9">
        <v>0</v>
      </c>
      <c r="AM9">
        <v>0</v>
      </c>
      <c r="AN9">
        <v>0</v>
      </c>
      <c r="AO9" t="s">
        <v>323</v>
      </c>
      <c r="AP9" t="s">
        <v>188</v>
      </c>
      <c r="AQ9" t="s">
        <v>139</v>
      </c>
      <c r="AR9" t="s">
        <v>129</v>
      </c>
      <c r="AS9" t="s">
        <v>324</v>
      </c>
      <c r="AT9" t="s">
        <v>127</v>
      </c>
      <c r="AU9">
        <v>44959.412590162035</v>
      </c>
      <c r="AV9" t="s">
        <v>255</v>
      </c>
      <c r="AW9" t="s">
        <v>140</v>
      </c>
      <c r="AX9" t="s">
        <v>126</v>
      </c>
      <c r="AY9">
        <v>160</v>
      </c>
      <c r="AZ9" t="s">
        <v>126</v>
      </c>
      <c r="BA9" t="s">
        <v>126</v>
      </c>
      <c r="BB9" t="s">
        <v>126</v>
      </c>
      <c r="BC9" t="s">
        <v>126</v>
      </c>
      <c r="BD9" t="s">
        <v>126</v>
      </c>
      <c r="BE9" t="s">
        <v>126</v>
      </c>
      <c r="BF9" t="s">
        <v>126</v>
      </c>
    </row>
    <row r="10" spans="2:58" x14ac:dyDescent="0.2">
      <c r="B10" t="s">
        <v>302</v>
      </c>
      <c r="C10" t="s">
        <v>210</v>
      </c>
      <c r="D10" t="s">
        <v>200</v>
      </c>
      <c r="E10" s="145">
        <v>1</v>
      </c>
      <c r="F10" t="s">
        <v>136</v>
      </c>
      <c r="G10" t="s">
        <v>136</v>
      </c>
      <c r="H10" t="s">
        <v>124</v>
      </c>
      <c r="I10" t="s">
        <v>124</v>
      </c>
      <c r="J10" t="s">
        <v>211</v>
      </c>
      <c r="K10" t="s">
        <v>201</v>
      </c>
      <c r="L10" t="s">
        <v>203</v>
      </c>
      <c r="M10" t="s">
        <v>73</v>
      </c>
      <c r="N10" t="s">
        <v>325</v>
      </c>
      <c r="O10">
        <v>1</v>
      </c>
      <c r="P10" t="s">
        <v>58</v>
      </c>
      <c r="Q10" t="s">
        <v>62</v>
      </c>
      <c r="R10" t="s">
        <v>61</v>
      </c>
      <c r="S10" t="s">
        <v>209</v>
      </c>
      <c r="T10" t="s">
        <v>326</v>
      </c>
      <c r="U10" s="7">
        <v>5.01</v>
      </c>
      <c r="V10" s="7">
        <v>1.885</v>
      </c>
      <c r="W10" s="7">
        <v>1.89</v>
      </c>
      <c r="X10" s="7">
        <v>2</v>
      </c>
      <c r="Y10">
        <v>17.848876499999999</v>
      </c>
      <c r="Z10">
        <v>1.4769862370972786</v>
      </c>
      <c r="AA10">
        <v>2</v>
      </c>
      <c r="AB10">
        <v>17.848876499999999</v>
      </c>
      <c r="AC10">
        <v>1.4769862370972786</v>
      </c>
      <c r="AD10" t="s">
        <v>142</v>
      </c>
      <c r="AE10">
        <v>970</v>
      </c>
      <c r="AF10">
        <v>0.3533</v>
      </c>
      <c r="AG10">
        <v>1312.701</v>
      </c>
      <c r="AH10">
        <v>0</v>
      </c>
      <c r="AI10">
        <v>1312.701</v>
      </c>
      <c r="AJ10">
        <v>888.76996076811895</v>
      </c>
      <c r="AK10" t="s">
        <v>187</v>
      </c>
      <c r="AL10">
        <v>0</v>
      </c>
      <c r="AM10">
        <v>0</v>
      </c>
      <c r="AN10">
        <v>0</v>
      </c>
      <c r="AO10" t="s">
        <v>128</v>
      </c>
      <c r="AP10" t="s">
        <v>188</v>
      </c>
      <c r="AQ10" t="s">
        <v>139</v>
      </c>
      <c r="AR10" t="s">
        <v>146</v>
      </c>
      <c r="AS10" t="s">
        <v>327</v>
      </c>
      <c r="AT10" t="s">
        <v>127</v>
      </c>
      <c r="AU10">
        <v>44959.412590162035</v>
      </c>
      <c r="AV10" t="s">
        <v>255</v>
      </c>
      <c r="AW10" t="s">
        <v>140</v>
      </c>
      <c r="AX10" t="s">
        <v>126</v>
      </c>
      <c r="AY10" t="s">
        <v>126</v>
      </c>
      <c r="AZ10" t="s">
        <v>126</v>
      </c>
      <c r="BA10" t="s">
        <v>126</v>
      </c>
      <c r="BB10" t="s">
        <v>126</v>
      </c>
      <c r="BC10" t="s">
        <v>126</v>
      </c>
      <c r="BD10" t="s">
        <v>126</v>
      </c>
      <c r="BE10" t="s">
        <v>126</v>
      </c>
      <c r="BF10" t="s">
        <v>126</v>
      </c>
    </row>
    <row r="11" spans="2:58" x14ac:dyDescent="0.2">
      <c r="B11" t="s">
        <v>302</v>
      </c>
      <c r="C11" t="s">
        <v>210</v>
      </c>
      <c r="D11" t="s">
        <v>200</v>
      </c>
      <c r="E11" s="145">
        <v>1</v>
      </c>
      <c r="F11" t="s">
        <v>136</v>
      </c>
      <c r="G11" t="s">
        <v>136</v>
      </c>
      <c r="H11" t="s">
        <v>124</v>
      </c>
      <c r="I11" t="s">
        <v>124</v>
      </c>
      <c r="J11" t="s">
        <v>211</v>
      </c>
      <c r="K11" t="s">
        <v>201</v>
      </c>
      <c r="L11" t="s">
        <v>203</v>
      </c>
      <c r="M11" t="s">
        <v>73</v>
      </c>
      <c r="N11" t="s">
        <v>328</v>
      </c>
      <c r="O11">
        <v>1</v>
      </c>
      <c r="P11" t="s">
        <v>33</v>
      </c>
      <c r="Q11" t="s">
        <v>33</v>
      </c>
      <c r="R11" t="s">
        <v>321</v>
      </c>
      <c r="S11" t="s">
        <v>205</v>
      </c>
      <c r="T11" t="s">
        <v>329</v>
      </c>
      <c r="U11" s="7">
        <v>7.3</v>
      </c>
      <c r="V11" s="7">
        <v>2.13</v>
      </c>
      <c r="W11" s="7">
        <v>3.75</v>
      </c>
      <c r="X11" s="7">
        <v>6.8</v>
      </c>
      <c r="Y11">
        <v>58.308749999999996</v>
      </c>
      <c r="Z11">
        <v>2.4318110728808255</v>
      </c>
      <c r="AA11">
        <v>6.8</v>
      </c>
      <c r="AB11">
        <v>58.308749999999996</v>
      </c>
      <c r="AC11">
        <v>2.4318110728808255</v>
      </c>
      <c r="AD11" t="s">
        <v>138</v>
      </c>
      <c r="AE11">
        <v>94</v>
      </c>
      <c r="AF11">
        <v>0.3533</v>
      </c>
      <c r="AG11">
        <v>127.2102</v>
      </c>
      <c r="AH11">
        <v>0</v>
      </c>
      <c r="AI11">
        <v>7417.4677492499995</v>
      </c>
      <c r="AJ11">
        <v>3050.1825705000001</v>
      </c>
      <c r="AK11" t="s">
        <v>226</v>
      </c>
      <c r="AL11">
        <v>0</v>
      </c>
      <c r="AM11">
        <v>0</v>
      </c>
      <c r="AN11">
        <v>0</v>
      </c>
      <c r="AO11" t="s">
        <v>330</v>
      </c>
      <c r="AP11" t="s">
        <v>188</v>
      </c>
      <c r="AQ11" t="s">
        <v>139</v>
      </c>
      <c r="AR11" t="s">
        <v>146</v>
      </c>
      <c r="AS11" t="s">
        <v>327</v>
      </c>
      <c r="AT11" t="s">
        <v>127</v>
      </c>
      <c r="AU11">
        <v>44959.412590162035</v>
      </c>
      <c r="AV11" t="s">
        <v>255</v>
      </c>
      <c r="AW11" t="s">
        <v>140</v>
      </c>
      <c r="AX11" t="s">
        <v>126</v>
      </c>
      <c r="AY11">
        <v>160</v>
      </c>
      <c r="AZ11" t="s">
        <v>126</v>
      </c>
      <c r="BA11" t="s">
        <v>126</v>
      </c>
      <c r="BB11" t="s">
        <v>126</v>
      </c>
      <c r="BC11" t="s">
        <v>126</v>
      </c>
      <c r="BD11" t="s">
        <v>126</v>
      </c>
      <c r="BE11" t="s">
        <v>126</v>
      </c>
      <c r="BF11" t="s">
        <v>126</v>
      </c>
    </row>
    <row r="12" spans="2:58" x14ac:dyDescent="0.2">
      <c r="B12" t="s">
        <v>302</v>
      </c>
      <c r="C12" t="s">
        <v>210</v>
      </c>
      <c r="D12" t="s">
        <v>200</v>
      </c>
      <c r="E12" s="145">
        <v>1</v>
      </c>
      <c r="F12" t="s">
        <v>136</v>
      </c>
      <c r="G12" t="s">
        <v>136</v>
      </c>
      <c r="H12" t="s">
        <v>124</v>
      </c>
      <c r="I12" t="s">
        <v>124</v>
      </c>
      <c r="J12" t="s">
        <v>211</v>
      </c>
      <c r="K12" t="s">
        <v>201</v>
      </c>
      <c r="L12" t="s">
        <v>203</v>
      </c>
      <c r="M12" t="s">
        <v>73</v>
      </c>
      <c r="N12" t="s">
        <v>73</v>
      </c>
      <c r="O12">
        <v>4</v>
      </c>
      <c r="P12" t="s">
        <v>33</v>
      </c>
      <c r="Q12" t="s">
        <v>33</v>
      </c>
      <c r="R12" t="s">
        <v>204</v>
      </c>
      <c r="S12" t="s">
        <v>205</v>
      </c>
      <c r="T12" t="s">
        <v>331</v>
      </c>
      <c r="U12" s="7">
        <v>8.1999999999999993</v>
      </c>
      <c r="V12" s="7">
        <v>2.133</v>
      </c>
      <c r="W12" s="7">
        <v>3</v>
      </c>
      <c r="X12" s="7">
        <v>4</v>
      </c>
      <c r="Y12">
        <v>52.471799999999988</v>
      </c>
      <c r="Z12">
        <v>2.7354707538317169</v>
      </c>
      <c r="AA12">
        <v>16</v>
      </c>
      <c r="AB12">
        <v>209.88719999999995</v>
      </c>
      <c r="AC12">
        <v>10.941883015326868</v>
      </c>
      <c r="AD12" t="s">
        <v>138</v>
      </c>
      <c r="AE12">
        <v>94</v>
      </c>
      <c r="AF12">
        <v>0.3533</v>
      </c>
      <c r="AG12">
        <v>127.2102</v>
      </c>
      <c r="AH12">
        <v>0</v>
      </c>
      <c r="AI12">
        <v>26699.792689439993</v>
      </c>
      <c r="AJ12">
        <v>2440.1460563999999</v>
      </c>
      <c r="AK12" t="s">
        <v>187</v>
      </c>
      <c r="AL12">
        <v>0</v>
      </c>
      <c r="AM12">
        <v>0</v>
      </c>
      <c r="AN12">
        <v>0</v>
      </c>
      <c r="AO12" t="s">
        <v>128</v>
      </c>
      <c r="AP12" t="s">
        <v>188</v>
      </c>
      <c r="AQ12" t="s">
        <v>139</v>
      </c>
      <c r="AR12" t="s">
        <v>164</v>
      </c>
      <c r="AS12" t="s">
        <v>327</v>
      </c>
      <c r="AT12" t="s">
        <v>127</v>
      </c>
      <c r="AU12">
        <v>44959.412590162035</v>
      </c>
      <c r="AV12" t="s">
        <v>255</v>
      </c>
      <c r="AW12" t="s">
        <v>140</v>
      </c>
      <c r="AX12" t="s">
        <v>126</v>
      </c>
      <c r="AY12" t="s">
        <v>126</v>
      </c>
      <c r="AZ12" t="s">
        <v>126</v>
      </c>
      <c r="BA12" t="s">
        <v>126</v>
      </c>
      <c r="BB12" t="s">
        <v>126</v>
      </c>
      <c r="BC12" t="s">
        <v>126</v>
      </c>
      <c r="BD12" t="s">
        <v>126</v>
      </c>
      <c r="BE12" t="s">
        <v>126</v>
      </c>
      <c r="BF12" t="s">
        <v>126</v>
      </c>
    </row>
    <row r="13" spans="2:58" x14ac:dyDescent="0.2">
      <c r="B13" t="s">
        <v>302</v>
      </c>
      <c r="C13" t="s">
        <v>210</v>
      </c>
      <c r="D13" t="s">
        <v>200</v>
      </c>
      <c r="E13" s="145">
        <v>1</v>
      </c>
      <c r="F13" t="s">
        <v>136</v>
      </c>
      <c r="G13" t="s">
        <v>136</v>
      </c>
      <c r="H13" t="s">
        <v>137</v>
      </c>
      <c r="I13" t="s">
        <v>148</v>
      </c>
      <c r="J13" t="s">
        <v>211</v>
      </c>
      <c r="K13" t="s">
        <v>213</v>
      </c>
      <c r="L13" t="s">
        <v>207</v>
      </c>
      <c r="M13" t="s">
        <v>66</v>
      </c>
      <c r="N13" t="s">
        <v>141</v>
      </c>
      <c r="O13">
        <v>170</v>
      </c>
      <c r="P13" t="s">
        <v>62</v>
      </c>
      <c r="Q13" t="s">
        <v>62</v>
      </c>
      <c r="R13" t="s">
        <v>61</v>
      </c>
      <c r="S13" t="s">
        <v>209</v>
      </c>
      <c r="T13" t="s">
        <v>278</v>
      </c>
      <c r="U13" s="7">
        <v>5.23</v>
      </c>
      <c r="V13" s="7">
        <v>1.954</v>
      </c>
      <c r="W13" s="7">
        <v>1.85</v>
      </c>
      <c r="X13" s="7">
        <v>2</v>
      </c>
      <c r="Y13">
        <v>18.905927000000002</v>
      </c>
      <c r="Z13">
        <v>1.5982827650922742</v>
      </c>
      <c r="AA13">
        <v>340</v>
      </c>
      <c r="AB13">
        <v>3214.0075900000002</v>
      </c>
      <c r="AC13">
        <v>271.70807006568663</v>
      </c>
      <c r="AD13" t="s">
        <v>142</v>
      </c>
      <c r="AE13">
        <v>700</v>
      </c>
      <c r="AF13">
        <v>-2.5000000000000001E-2</v>
      </c>
      <c r="AG13">
        <v>682.5</v>
      </c>
      <c r="AH13">
        <v>0</v>
      </c>
      <c r="AI13">
        <v>58012.5</v>
      </c>
      <c r="AJ13">
        <v>213.51040470007101</v>
      </c>
      <c r="AK13" t="s">
        <v>187</v>
      </c>
      <c r="AL13">
        <v>0</v>
      </c>
      <c r="AM13">
        <v>58012.5</v>
      </c>
      <c r="AN13">
        <v>-58012.5</v>
      </c>
      <c r="AO13" t="s">
        <v>128</v>
      </c>
      <c r="AP13" t="s">
        <v>188</v>
      </c>
      <c r="AQ13" t="s">
        <v>139</v>
      </c>
      <c r="AR13" t="s">
        <v>146</v>
      </c>
      <c r="AS13" t="s">
        <v>327</v>
      </c>
      <c r="AT13" t="s">
        <v>144</v>
      </c>
      <c r="AU13">
        <v>44959.412590162035</v>
      </c>
      <c r="AV13" t="s">
        <v>255</v>
      </c>
      <c r="AW13" t="s">
        <v>140</v>
      </c>
      <c r="AX13" t="s">
        <v>332</v>
      </c>
      <c r="AY13" t="s">
        <v>126</v>
      </c>
      <c r="AZ13" t="s">
        <v>126</v>
      </c>
      <c r="BA13" t="s">
        <v>126</v>
      </c>
      <c r="BB13" t="s">
        <v>126</v>
      </c>
      <c r="BC13" t="s">
        <v>126</v>
      </c>
      <c r="BD13" t="s">
        <v>126</v>
      </c>
      <c r="BE13" t="s">
        <v>126</v>
      </c>
      <c r="BF13" t="s">
        <v>126</v>
      </c>
    </row>
    <row r="14" spans="2:58" x14ac:dyDescent="0.2">
      <c r="B14" t="s">
        <v>302</v>
      </c>
      <c r="C14" t="s">
        <v>210</v>
      </c>
      <c r="D14" t="s">
        <v>200</v>
      </c>
      <c r="E14" s="145">
        <v>1</v>
      </c>
      <c r="F14" t="s">
        <v>136</v>
      </c>
      <c r="G14" t="s">
        <v>136</v>
      </c>
      <c r="H14" t="s">
        <v>137</v>
      </c>
      <c r="I14" t="s">
        <v>148</v>
      </c>
      <c r="J14" t="s">
        <v>211</v>
      </c>
      <c r="K14" t="s">
        <v>213</v>
      </c>
      <c r="L14" t="s">
        <v>207</v>
      </c>
      <c r="M14" t="s">
        <v>66</v>
      </c>
      <c r="N14" t="s">
        <v>141</v>
      </c>
      <c r="O14">
        <v>31</v>
      </c>
      <c r="P14" t="s">
        <v>62</v>
      </c>
      <c r="Q14" t="s">
        <v>62</v>
      </c>
      <c r="R14" t="s">
        <v>208</v>
      </c>
      <c r="S14" t="s">
        <v>209</v>
      </c>
      <c r="T14" t="s">
        <v>333</v>
      </c>
      <c r="U14" s="7">
        <v>4.4619999999999997</v>
      </c>
      <c r="V14" s="7">
        <v>1.841</v>
      </c>
      <c r="W14" s="7">
        <v>1.6240000000000001</v>
      </c>
      <c r="X14" s="7">
        <v>1.466</v>
      </c>
      <c r="Y14">
        <v>13.340416208000001</v>
      </c>
      <c r="Z14">
        <v>1.2847266187050359</v>
      </c>
      <c r="AA14">
        <v>45.445999999999998</v>
      </c>
      <c r="AB14">
        <v>413.552902448</v>
      </c>
      <c r="AC14">
        <v>39.826525179856112</v>
      </c>
      <c r="AD14" t="s">
        <v>142</v>
      </c>
      <c r="AE14">
        <v>700</v>
      </c>
      <c r="AF14">
        <v>-2.5000000000000001E-2</v>
      </c>
      <c r="AG14">
        <v>682.5</v>
      </c>
      <c r="AH14">
        <v>0</v>
      </c>
      <c r="AI14">
        <v>10578.75</v>
      </c>
      <c r="AJ14">
        <v>265.62071263376583</v>
      </c>
      <c r="AK14" t="s">
        <v>187</v>
      </c>
      <c r="AL14">
        <v>0</v>
      </c>
      <c r="AM14">
        <v>10578.75</v>
      </c>
      <c r="AN14">
        <v>-10578.75</v>
      </c>
      <c r="AO14" t="s">
        <v>128</v>
      </c>
      <c r="AP14" t="s">
        <v>188</v>
      </c>
      <c r="AQ14" t="s">
        <v>139</v>
      </c>
      <c r="AR14" t="s">
        <v>143</v>
      </c>
      <c r="AS14" t="s">
        <v>327</v>
      </c>
      <c r="AT14" t="s">
        <v>144</v>
      </c>
      <c r="AU14">
        <v>44959.412590162035</v>
      </c>
      <c r="AV14" t="s">
        <v>255</v>
      </c>
      <c r="AW14" t="s">
        <v>140</v>
      </c>
      <c r="AX14" t="s">
        <v>332</v>
      </c>
      <c r="AY14" t="s">
        <v>126</v>
      </c>
      <c r="AZ14" t="s">
        <v>126</v>
      </c>
      <c r="BA14" t="s">
        <v>126</v>
      </c>
      <c r="BB14" t="s">
        <v>126</v>
      </c>
      <c r="BC14" t="s">
        <v>126</v>
      </c>
      <c r="BD14" t="s">
        <v>126</v>
      </c>
      <c r="BE14" t="s">
        <v>126</v>
      </c>
      <c r="BF14" t="s">
        <v>126</v>
      </c>
    </row>
    <row r="15" spans="2:58" x14ac:dyDescent="0.2">
      <c r="B15" t="s">
        <v>302</v>
      </c>
      <c r="C15" t="s">
        <v>210</v>
      </c>
      <c r="D15" t="s">
        <v>200</v>
      </c>
      <c r="E15" s="145">
        <v>1</v>
      </c>
      <c r="F15" t="s">
        <v>136</v>
      </c>
      <c r="G15" t="s">
        <v>136</v>
      </c>
      <c r="H15" t="s">
        <v>131</v>
      </c>
      <c r="I15" t="s">
        <v>131</v>
      </c>
      <c r="J15" t="s">
        <v>211</v>
      </c>
      <c r="K15" t="s">
        <v>202</v>
      </c>
      <c r="L15" t="s">
        <v>207</v>
      </c>
      <c r="M15" t="s">
        <v>132</v>
      </c>
      <c r="N15" t="s">
        <v>141</v>
      </c>
      <c r="O15">
        <v>116</v>
      </c>
      <c r="P15" t="s">
        <v>62</v>
      </c>
      <c r="Q15" t="s">
        <v>62</v>
      </c>
      <c r="R15" t="s">
        <v>61</v>
      </c>
      <c r="S15" t="s">
        <v>209</v>
      </c>
      <c r="T15" t="s">
        <v>334</v>
      </c>
      <c r="U15" s="7">
        <v>5.23</v>
      </c>
      <c r="V15" s="7">
        <v>1.954</v>
      </c>
      <c r="W15" s="7">
        <v>1.85</v>
      </c>
      <c r="X15" s="7">
        <v>2</v>
      </c>
      <c r="Y15">
        <v>18.905927000000002</v>
      </c>
      <c r="Z15">
        <v>1.5982827650922742</v>
      </c>
      <c r="AA15">
        <v>232</v>
      </c>
      <c r="AB15">
        <v>2193.087532</v>
      </c>
      <c r="AC15">
        <v>185.40080075070381</v>
      </c>
      <c r="AD15" t="s">
        <v>142</v>
      </c>
      <c r="AE15">
        <v>165</v>
      </c>
      <c r="AF15">
        <v>-2.5000000000000001E-2</v>
      </c>
      <c r="AG15">
        <v>160.875</v>
      </c>
      <c r="AH15">
        <v>0</v>
      </c>
      <c r="AI15">
        <v>18661.5</v>
      </c>
      <c r="AJ15">
        <v>100.65490507289061</v>
      </c>
      <c r="AK15" t="s">
        <v>187</v>
      </c>
      <c r="AL15">
        <v>0</v>
      </c>
      <c r="AM15">
        <v>0</v>
      </c>
      <c r="AN15">
        <v>0</v>
      </c>
      <c r="AO15" t="s">
        <v>128</v>
      </c>
      <c r="AP15" t="s">
        <v>188</v>
      </c>
      <c r="AQ15" t="s">
        <v>139</v>
      </c>
      <c r="AR15" t="s">
        <v>146</v>
      </c>
      <c r="AS15" t="s">
        <v>327</v>
      </c>
      <c r="AT15" t="s">
        <v>127</v>
      </c>
      <c r="AU15">
        <v>44959.412590162035</v>
      </c>
      <c r="AV15" t="s">
        <v>255</v>
      </c>
      <c r="AW15" t="s">
        <v>140</v>
      </c>
      <c r="AX15" t="s">
        <v>126</v>
      </c>
      <c r="AY15" t="s">
        <v>126</v>
      </c>
      <c r="AZ15" t="s">
        <v>126</v>
      </c>
      <c r="BA15" t="s">
        <v>126</v>
      </c>
      <c r="BB15" t="s">
        <v>126</v>
      </c>
      <c r="BC15" t="s">
        <v>126</v>
      </c>
      <c r="BD15" t="s">
        <v>126</v>
      </c>
      <c r="BE15" t="s">
        <v>126</v>
      </c>
      <c r="BF15" t="s">
        <v>126</v>
      </c>
    </row>
    <row r="16" spans="2:58" x14ac:dyDescent="0.2">
      <c r="B16" t="s">
        <v>302</v>
      </c>
      <c r="C16" t="s">
        <v>210</v>
      </c>
      <c r="D16" t="s">
        <v>200</v>
      </c>
      <c r="E16" s="145">
        <v>1</v>
      </c>
      <c r="F16" t="s">
        <v>136</v>
      </c>
      <c r="G16" t="s">
        <v>136</v>
      </c>
      <c r="H16" t="s">
        <v>131</v>
      </c>
      <c r="I16" t="s">
        <v>131</v>
      </c>
      <c r="J16" t="s">
        <v>211</v>
      </c>
      <c r="K16" t="s">
        <v>202</v>
      </c>
      <c r="L16" t="s">
        <v>207</v>
      </c>
      <c r="M16" t="s">
        <v>132</v>
      </c>
      <c r="N16" t="s">
        <v>141</v>
      </c>
      <c r="O16">
        <v>663</v>
      </c>
      <c r="P16" t="s">
        <v>62</v>
      </c>
      <c r="Q16" t="s">
        <v>62</v>
      </c>
      <c r="R16" t="s">
        <v>208</v>
      </c>
      <c r="S16" t="s">
        <v>209</v>
      </c>
      <c r="T16" t="s">
        <v>335</v>
      </c>
      <c r="U16" s="7">
        <v>4.4619999999999997</v>
      </c>
      <c r="V16" s="7">
        <v>1.841</v>
      </c>
      <c r="W16" s="7">
        <v>1.6240000000000001</v>
      </c>
      <c r="X16" s="7">
        <v>1.466</v>
      </c>
      <c r="Y16">
        <v>13.340416208000001</v>
      </c>
      <c r="Z16">
        <v>1.2847266187050359</v>
      </c>
      <c r="AA16">
        <v>971.95799999999997</v>
      </c>
      <c r="AB16">
        <v>8844.6959459040008</v>
      </c>
      <c r="AC16">
        <v>851.77374820143882</v>
      </c>
      <c r="AD16" t="s">
        <v>142</v>
      </c>
      <c r="AE16">
        <v>160</v>
      </c>
      <c r="AF16">
        <v>-2.5000000000000001E-2</v>
      </c>
      <c r="AG16">
        <v>156</v>
      </c>
      <c r="AH16">
        <v>0</v>
      </c>
      <c r="AI16">
        <v>103428</v>
      </c>
      <c r="AJ16">
        <v>121.42661148972152</v>
      </c>
      <c r="AK16" t="s">
        <v>187</v>
      </c>
      <c r="AL16">
        <v>0</v>
      </c>
      <c r="AM16">
        <v>0</v>
      </c>
      <c r="AN16">
        <v>0</v>
      </c>
      <c r="AO16" t="s">
        <v>128</v>
      </c>
      <c r="AP16" t="s">
        <v>188</v>
      </c>
      <c r="AQ16" t="s">
        <v>139</v>
      </c>
      <c r="AR16" t="s">
        <v>143</v>
      </c>
      <c r="AS16" t="s">
        <v>327</v>
      </c>
      <c r="AT16" t="s">
        <v>127</v>
      </c>
      <c r="AU16">
        <v>44959.412590162035</v>
      </c>
      <c r="AV16" t="s">
        <v>255</v>
      </c>
      <c r="AW16" t="s">
        <v>140</v>
      </c>
      <c r="AX16" t="s">
        <v>126</v>
      </c>
      <c r="AY16" t="s">
        <v>126</v>
      </c>
      <c r="AZ16" t="s">
        <v>126</v>
      </c>
      <c r="BA16" t="s">
        <v>126</v>
      </c>
      <c r="BB16" t="s">
        <v>126</v>
      </c>
      <c r="BC16" t="s">
        <v>126</v>
      </c>
      <c r="BD16" t="s">
        <v>126</v>
      </c>
      <c r="BE16" t="s">
        <v>126</v>
      </c>
      <c r="BF16" t="s">
        <v>126</v>
      </c>
    </row>
    <row r="17" spans="2:58" x14ac:dyDescent="0.2">
      <c r="B17" t="s">
        <v>302</v>
      </c>
      <c r="C17" t="s">
        <v>210</v>
      </c>
      <c r="D17" t="s">
        <v>200</v>
      </c>
      <c r="E17" s="145">
        <v>1</v>
      </c>
      <c r="F17" t="s">
        <v>136</v>
      </c>
      <c r="G17" t="s">
        <v>136</v>
      </c>
      <c r="H17" t="s">
        <v>149</v>
      </c>
      <c r="I17" t="s">
        <v>149</v>
      </c>
      <c r="J17" t="s">
        <v>211</v>
      </c>
      <c r="K17" t="s">
        <v>202</v>
      </c>
      <c r="L17" t="s">
        <v>207</v>
      </c>
      <c r="M17" t="s">
        <v>132</v>
      </c>
      <c r="N17" t="s">
        <v>141</v>
      </c>
      <c r="O17">
        <v>3</v>
      </c>
      <c r="P17" t="s">
        <v>62</v>
      </c>
      <c r="Q17" t="s">
        <v>62</v>
      </c>
      <c r="R17" t="s">
        <v>61</v>
      </c>
      <c r="S17" t="s">
        <v>209</v>
      </c>
      <c r="T17" t="s">
        <v>334</v>
      </c>
      <c r="U17" s="7">
        <v>5.23</v>
      </c>
      <c r="V17" s="7">
        <v>1.954</v>
      </c>
      <c r="W17" s="7">
        <v>1.85</v>
      </c>
      <c r="X17" s="7">
        <v>2</v>
      </c>
      <c r="Y17">
        <v>18.905927000000002</v>
      </c>
      <c r="Z17">
        <v>1.5982827650922742</v>
      </c>
      <c r="AA17">
        <v>6</v>
      </c>
      <c r="AB17">
        <v>56.717781000000002</v>
      </c>
      <c r="AC17">
        <v>4.7948482952768225</v>
      </c>
      <c r="AD17" t="s">
        <v>142</v>
      </c>
      <c r="AE17">
        <v>350</v>
      </c>
      <c r="AF17">
        <v>-2.5000000000000001E-2</v>
      </c>
      <c r="AG17">
        <v>341.25</v>
      </c>
      <c r="AH17">
        <v>0</v>
      </c>
      <c r="AI17">
        <v>1023.75</v>
      </c>
      <c r="AJ17">
        <v>213.51040470007101</v>
      </c>
      <c r="AK17" t="s">
        <v>187</v>
      </c>
      <c r="AL17">
        <v>0</v>
      </c>
      <c r="AM17">
        <v>0</v>
      </c>
      <c r="AN17">
        <v>0</v>
      </c>
      <c r="AO17" t="s">
        <v>128</v>
      </c>
      <c r="AP17" t="s">
        <v>188</v>
      </c>
      <c r="AQ17" t="s">
        <v>139</v>
      </c>
      <c r="AR17" t="s">
        <v>146</v>
      </c>
      <c r="AS17" t="s">
        <v>327</v>
      </c>
      <c r="AT17" t="s">
        <v>127</v>
      </c>
      <c r="AU17">
        <v>44959.412590162035</v>
      </c>
      <c r="AV17" t="s">
        <v>255</v>
      </c>
      <c r="AW17" t="s">
        <v>140</v>
      </c>
      <c r="AX17" t="s">
        <v>336</v>
      </c>
      <c r="AY17" t="s">
        <v>126</v>
      </c>
      <c r="AZ17" t="s">
        <v>126</v>
      </c>
      <c r="BA17" t="s">
        <v>126</v>
      </c>
      <c r="BB17" t="s">
        <v>126</v>
      </c>
      <c r="BC17" t="s">
        <v>126</v>
      </c>
      <c r="BD17" t="s">
        <v>126</v>
      </c>
      <c r="BE17" t="s">
        <v>126</v>
      </c>
      <c r="BF17" t="s">
        <v>126</v>
      </c>
    </row>
    <row r="18" spans="2:58" x14ac:dyDescent="0.2">
      <c r="B18" t="s">
        <v>302</v>
      </c>
      <c r="C18" t="s">
        <v>210</v>
      </c>
      <c r="D18" t="s">
        <v>200</v>
      </c>
      <c r="E18" s="145">
        <v>1</v>
      </c>
      <c r="F18" t="s">
        <v>136</v>
      </c>
      <c r="G18" t="s">
        <v>136</v>
      </c>
      <c r="H18" t="s">
        <v>149</v>
      </c>
      <c r="I18" t="s">
        <v>149</v>
      </c>
      <c r="J18" t="s">
        <v>211</v>
      </c>
      <c r="K18" t="s">
        <v>202</v>
      </c>
      <c r="L18" t="s">
        <v>207</v>
      </c>
      <c r="M18" t="s">
        <v>132</v>
      </c>
      <c r="N18" t="s">
        <v>141</v>
      </c>
      <c r="O18">
        <v>112</v>
      </c>
      <c r="P18" t="s">
        <v>62</v>
      </c>
      <c r="Q18" t="s">
        <v>62</v>
      </c>
      <c r="R18" t="s">
        <v>208</v>
      </c>
      <c r="S18" t="s">
        <v>209</v>
      </c>
      <c r="T18" t="s">
        <v>145</v>
      </c>
      <c r="U18" s="7">
        <v>4.4619999999999997</v>
      </c>
      <c r="V18" s="7">
        <v>1.841</v>
      </c>
      <c r="W18" s="7">
        <v>1.6240000000000001</v>
      </c>
      <c r="X18" s="7">
        <v>1.466</v>
      </c>
      <c r="Y18">
        <v>13.340416208000001</v>
      </c>
      <c r="Z18">
        <v>1.2847266187050359</v>
      </c>
      <c r="AA18">
        <v>164.19200000000001</v>
      </c>
      <c r="AB18">
        <v>1494.1266152960002</v>
      </c>
      <c r="AC18">
        <v>143.88938129496401</v>
      </c>
      <c r="AD18" t="s">
        <v>142</v>
      </c>
      <c r="AE18">
        <v>350</v>
      </c>
      <c r="AF18">
        <v>-2.5000000000000001E-2</v>
      </c>
      <c r="AG18">
        <v>341.25</v>
      </c>
      <c r="AH18">
        <v>0</v>
      </c>
      <c r="AI18">
        <v>38220</v>
      </c>
      <c r="AJ18">
        <v>265.62071263376583</v>
      </c>
      <c r="AK18" t="s">
        <v>187</v>
      </c>
      <c r="AL18">
        <v>0</v>
      </c>
      <c r="AM18">
        <v>0</v>
      </c>
      <c r="AN18">
        <v>0</v>
      </c>
      <c r="AO18" t="s">
        <v>128</v>
      </c>
      <c r="AP18" t="s">
        <v>188</v>
      </c>
      <c r="AQ18" t="s">
        <v>139</v>
      </c>
      <c r="AR18" t="s">
        <v>143</v>
      </c>
      <c r="AS18" t="s">
        <v>327</v>
      </c>
      <c r="AT18" t="s">
        <v>127</v>
      </c>
      <c r="AU18">
        <v>44959.412590162035</v>
      </c>
      <c r="AV18" t="s">
        <v>255</v>
      </c>
      <c r="AW18" t="s">
        <v>140</v>
      </c>
      <c r="AX18" t="s">
        <v>336</v>
      </c>
      <c r="AY18" t="s">
        <v>126</v>
      </c>
      <c r="AZ18" t="s">
        <v>126</v>
      </c>
      <c r="BA18" t="s">
        <v>126</v>
      </c>
      <c r="BB18" t="s">
        <v>126</v>
      </c>
      <c r="BC18" t="s">
        <v>126</v>
      </c>
      <c r="BD18" t="s">
        <v>126</v>
      </c>
      <c r="BE18" t="s">
        <v>126</v>
      </c>
      <c r="BF18" t="s">
        <v>126</v>
      </c>
    </row>
    <row r="19" spans="2:58" x14ac:dyDescent="0.2">
      <c r="B19" t="s">
        <v>302</v>
      </c>
      <c r="C19" t="s">
        <v>210</v>
      </c>
      <c r="D19" t="s">
        <v>200</v>
      </c>
      <c r="E19" s="145">
        <v>1</v>
      </c>
      <c r="F19" t="s">
        <v>136</v>
      </c>
      <c r="G19" t="s">
        <v>136</v>
      </c>
      <c r="H19" t="s">
        <v>151</v>
      </c>
      <c r="I19" t="s">
        <v>151</v>
      </c>
      <c r="J19" t="s">
        <v>211</v>
      </c>
      <c r="K19" t="s">
        <v>202</v>
      </c>
      <c r="L19" t="s">
        <v>207</v>
      </c>
      <c r="M19" t="s">
        <v>152</v>
      </c>
      <c r="N19" t="s">
        <v>153</v>
      </c>
      <c r="O19">
        <v>1516</v>
      </c>
      <c r="P19" t="s">
        <v>62</v>
      </c>
      <c r="Q19" t="s">
        <v>62</v>
      </c>
      <c r="R19" t="s">
        <v>214</v>
      </c>
      <c r="S19" t="s">
        <v>209</v>
      </c>
      <c r="T19" t="s">
        <v>279</v>
      </c>
      <c r="U19" s="7">
        <v>4.3639999999999999</v>
      </c>
      <c r="V19" s="7">
        <v>1.726</v>
      </c>
      <c r="W19" s="7">
        <v>1.516</v>
      </c>
      <c r="X19" s="7">
        <v>1.1359999999999999</v>
      </c>
      <c r="Y19">
        <v>11.418912224</v>
      </c>
      <c r="Z19">
        <v>1.1780206443540819</v>
      </c>
      <c r="AA19">
        <v>1722.1759999999999</v>
      </c>
      <c r="AB19">
        <v>17311.070931583999</v>
      </c>
      <c r="AC19">
        <v>1785.8792968407881</v>
      </c>
      <c r="AD19" t="s">
        <v>142</v>
      </c>
      <c r="AE19">
        <v>150</v>
      </c>
      <c r="AF19">
        <v>0.113</v>
      </c>
      <c r="AG19">
        <v>166.95</v>
      </c>
      <c r="AH19">
        <v>0</v>
      </c>
      <c r="AI19">
        <v>253096.19999999998</v>
      </c>
      <c r="AJ19">
        <v>141.72077611724708</v>
      </c>
      <c r="AK19" t="s">
        <v>187</v>
      </c>
      <c r="AL19">
        <v>0</v>
      </c>
      <c r="AM19">
        <v>0</v>
      </c>
      <c r="AN19">
        <v>0</v>
      </c>
      <c r="AO19" t="s">
        <v>128</v>
      </c>
      <c r="AP19" t="s">
        <v>188</v>
      </c>
      <c r="AQ19" t="s">
        <v>139</v>
      </c>
      <c r="AR19" t="s">
        <v>143</v>
      </c>
      <c r="AS19" t="s">
        <v>327</v>
      </c>
      <c r="AT19" t="s">
        <v>127</v>
      </c>
      <c r="AU19">
        <v>44959.412590162035</v>
      </c>
      <c r="AV19" t="s">
        <v>255</v>
      </c>
      <c r="AW19" t="s">
        <v>140</v>
      </c>
      <c r="AX19" t="s">
        <v>126</v>
      </c>
      <c r="AY19" t="s">
        <v>126</v>
      </c>
      <c r="AZ19" t="s">
        <v>126</v>
      </c>
      <c r="BA19" t="s">
        <v>126</v>
      </c>
      <c r="BB19" t="s">
        <v>126</v>
      </c>
      <c r="BC19" t="s">
        <v>126</v>
      </c>
      <c r="BD19" t="s">
        <v>126</v>
      </c>
      <c r="BE19" t="s">
        <v>126</v>
      </c>
      <c r="BF19" t="s">
        <v>126</v>
      </c>
    </row>
    <row r="20" spans="2:58" x14ac:dyDescent="0.2">
      <c r="B20" t="s">
        <v>302</v>
      </c>
      <c r="C20" t="s">
        <v>210</v>
      </c>
      <c r="D20" t="s">
        <v>200</v>
      </c>
      <c r="E20" s="145">
        <v>1</v>
      </c>
      <c r="F20" t="s">
        <v>136</v>
      </c>
      <c r="G20" t="s">
        <v>136</v>
      </c>
      <c r="H20" t="s">
        <v>130</v>
      </c>
      <c r="I20" t="s">
        <v>130</v>
      </c>
      <c r="J20" t="s">
        <v>211</v>
      </c>
      <c r="K20" t="s">
        <v>206</v>
      </c>
      <c r="L20" t="s">
        <v>203</v>
      </c>
      <c r="M20" t="s">
        <v>73</v>
      </c>
      <c r="N20" t="s">
        <v>320</v>
      </c>
      <c r="O20">
        <v>1</v>
      </c>
      <c r="P20" t="s">
        <v>58</v>
      </c>
      <c r="Q20" t="s">
        <v>62</v>
      </c>
      <c r="R20" t="s">
        <v>61</v>
      </c>
      <c r="S20" t="s">
        <v>209</v>
      </c>
      <c r="T20" t="s">
        <v>337</v>
      </c>
      <c r="U20" s="7">
        <v>5.18</v>
      </c>
      <c r="V20" s="7">
        <v>2.1</v>
      </c>
      <c r="W20" s="7">
        <v>1.74</v>
      </c>
      <c r="X20" s="7">
        <v>2.52</v>
      </c>
      <c r="Y20">
        <v>18.927720000000001</v>
      </c>
      <c r="Z20">
        <v>1.7012824522990304</v>
      </c>
      <c r="AA20">
        <v>2.52</v>
      </c>
      <c r="AB20">
        <v>18.927720000000001</v>
      </c>
      <c r="AC20">
        <v>1.7012824522990304</v>
      </c>
      <c r="AD20" t="s">
        <v>142</v>
      </c>
      <c r="AE20">
        <v>900</v>
      </c>
      <c r="AF20">
        <v>0.3533</v>
      </c>
      <c r="AG20">
        <v>1217.97</v>
      </c>
      <c r="AH20">
        <v>0</v>
      </c>
      <c r="AI20">
        <v>1217.97</v>
      </c>
      <c r="AJ20">
        <v>715.9128681742967</v>
      </c>
      <c r="AK20" t="s">
        <v>187</v>
      </c>
      <c r="AL20">
        <v>0</v>
      </c>
      <c r="AM20">
        <v>0</v>
      </c>
      <c r="AN20">
        <v>0</v>
      </c>
      <c r="AO20" t="s">
        <v>128</v>
      </c>
      <c r="AP20" t="s">
        <v>188</v>
      </c>
      <c r="AQ20" t="s">
        <v>139</v>
      </c>
      <c r="AR20" t="s">
        <v>146</v>
      </c>
      <c r="AS20" t="s">
        <v>324</v>
      </c>
      <c r="AT20" t="s">
        <v>127</v>
      </c>
      <c r="AU20">
        <v>44959.412590162035</v>
      </c>
      <c r="AV20" t="s">
        <v>255</v>
      </c>
      <c r="AW20" t="s">
        <v>140</v>
      </c>
      <c r="AX20" t="s">
        <v>126</v>
      </c>
      <c r="AY20" t="s">
        <v>126</v>
      </c>
      <c r="AZ20" t="s">
        <v>126</v>
      </c>
      <c r="BA20" t="s">
        <v>126</v>
      </c>
      <c r="BB20" t="s">
        <v>126</v>
      </c>
      <c r="BC20" t="s">
        <v>126</v>
      </c>
      <c r="BD20" t="s">
        <v>126</v>
      </c>
      <c r="BE20" t="s">
        <v>126</v>
      </c>
      <c r="BF20" t="s">
        <v>126</v>
      </c>
    </row>
    <row r="21" spans="2:58" x14ac:dyDescent="0.2">
      <c r="B21" t="s">
        <v>302</v>
      </c>
      <c r="C21" t="s">
        <v>210</v>
      </c>
      <c r="D21" t="s">
        <v>200</v>
      </c>
      <c r="E21" s="145">
        <v>1</v>
      </c>
      <c r="F21" t="s">
        <v>136</v>
      </c>
      <c r="G21" t="s">
        <v>136</v>
      </c>
      <c r="H21" t="s">
        <v>130</v>
      </c>
      <c r="I21" t="s">
        <v>130</v>
      </c>
      <c r="J21" t="s">
        <v>211</v>
      </c>
      <c r="K21" t="s">
        <v>206</v>
      </c>
      <c r="L21" t="s">
        <v>203</v>
      </c>
      <c r="M21" t="s">
        <v>73</v>
      </c>
      <c r="N21" t="s">
        <v>338</v>
      </c>
      <c r="O21">
        <v>1</v>
      </c>
      <c r="P21" t="s">
        <v>58</v>
      </c>
      <c r="Q21" t="s">
        <v>62</v>
      </c>
      <c r="R21" t="s">
        <v>61</v>
      </c>
      <c r="S21" t="s">
        <v>209</v>
      </c>
      <c r="T21" t="s">
        <v>339</v>
      </c>
      <c r="U21" s="7">
        <v>5.05</v>
      </c>
      <c r="V21" s="7">
        <v>1.94</v>
      </c>
      <c r="W21" s="7">
        <v>2.1</v>
      </c>
      <c r="X21" s="7">
        <v>2.37</v>
      </c>
      <c r="Y21">
        <v>20.573699999999999</v>
      </c>
      <c r="Z21">
        <v>1.5322177040975913</v>
      </c>
      <c r="AA21">
        <v>2.37</v>
      </c>
      <c r="AB21">
        <v>20.573699999999999</v>
      </c>
      <c r="AC21">
        <v>1.5322177040975913</v>
      </c>
      <c r="AD21" t="s">
        <v>142</v>
      </c>
      <c r="AE21">
        <v>900</v>
      </c>
      <c r="AF21">
        <v>0.3533</v>
      </c>
      <c r="AG21">
        <v>1217.97</v>
      </c>
      <c r="AH21">
        <v>0</v>
      </c>
      <c r="AI21">
        <v>1217.97</v>
      </c>
      <c r="AJ21">
        <v>794.90662243543954</v>
      </c>
      <c r="AK21" t="s">
        <v>226</v>
      </c>
      <c r="AL21">
        <v>0</v>
      </c>
      <c r="AM21">
        <v>0</v>
      </c>
      <c r="AN21">
        <v>0</v>
      </c>
      <c r="AO21" t="s">
        <v>340</v>
      </c>
      <c r="AP21" t="s">
        <v>188</v>
      </c>
      <c r="AQ21" t="s">
        <v>139</v>
      </c>
      <c r="AR21" t="s">
        <v>146</v>
      </c>
      <c r="AS21" t="s">
        <v>324</v>
      </c>
      <c r="AT21" t="s">
        <v>127</v>
      </c>
      <c r="AU21">
        <v>44959.412590162035</v>
      </c>
      <c r="AV21" t="s">
        <v>255</v>
      </c>
      <c r="AW21" t="s">
        <v>140</v>
      </c>
      <c r="AX21" t="s">
        <v>126</v>
      </c>
      <c r="AY21" t="s">
        <v>126</v>
      </c>
      <c r="AZ21" t="s">
        <v>126</v>
      </c>
      <c r="BA21" t="s">
        <v>126</v>
      </c>
      <c r="BB21" t="s">
        <v>126</v>
      </c>
      <c r="BC21" t="s">
        <v>126</v>
      </c>
      <c r="BD21" t="s">
        <v>126</v>
      </c>
      <c r="BE21" t="s">
        <v>126</v>
      </c>
      <c r="BF21" t="s">
        <v>126</v>
      </c>
    </row>
    <row r="22" spans="2:58" x14ac:dyDescent="0.2">
      <c r="B22" t="s">
        <v>302</v>
      </c>
      <c r="C22" t="s">
        <v>210</v>
      </c>
      <c r="D22" t="s">
        <v>200</v>
      </c>
      <c r="E22" s="145">
        <v>2</v>
      </c>
      <c r="F22" t="s">
        <v>131</v>
      </c>
      <c r="G22" t="s">
        <v>131</v>
      </c>
      <c r="H22" t="s">
        <v>137</v>
      </c>
      <c r="I22" t="s">
        <v>147</v>
      </c>
      <c r="J22" t="s">
        <v>202</v>
      </c>
      <c r="K22" t="s">
        <v>213</v>
      </c>
      <c r="L22" t="s">
        <v>207</v>
      </c>
      <c r="M22" t="s">
        <v>74</v>
      </c>
      <c r="N22" t="s">
        <v>75</v>
      </c>
      <c r="O22">
        <v>1</v>
      </c>
      <c r="P22" t="s">
        <v>33</v>
      </c>
      <c r="Q22" t="s">
        <v>33</v>
      </c>
      <c r="R22" t="s">
        <v>321</v>
      </c>
      <c r="S22" t="s">
        <v>205</v>
      </c>
      <c r="T22" t="s">
        <v>341</v>
      </c>
      <c r="U22" s="7">
        <v>7.18</v>
      </c>
      <c r="V22" s="7">
        <v>2.31</v>
      </c>
      <c r="W22" s="7">
        <v>2.84</v>
      </c>
      <c r="X22" s="7">
        <v>7.55</v>
      </c>
      <c r="Y22">
        <v>47.103671999999996</v>
      </c>
      <c r="Z22">
        <v>2.593963090397247</v>
      </c>
      <c r="AA22">
        <v>7.55</v>
      </c>
      <c r="AB22">
        <v>47.103671999999996</v>
      </c>
      <c r="AC22">
        <v>2.593963090397247</v>
      </c>
      <c r="AD22" t="s">
        <v>138</v>
      </c>
      <c r="AE22">
        <v>70</v>
      </c>
      <c r="AF22">
        <v>4.8499999999999996</v>
      </c>
      <c r="AG22">
        <v>74.849999999999994</v>
      </c>
      <c r="AH22">
        <v>0</v>
      </c>
      <c r="AI22">
        <v>1762.8549245999998</v>
      </c>
      <c r="AJ22">
        <v>679.59907799999996</v>
      </c>
      <c r="AK22" t="s">
        <v>187</v>
      </c>
      <c r="AL22">
        <v>0</v>
      </c>
      <c r="AM22">
        <v>1762.8549245999998</v>
      </c>
      <c r="AN22">
        <v>-1762.8549245999998</v>
      </c>
      <c r="AO22" t="s">
        <v>128</v>
      </c>
      <c r="AP22" t="s">
        <v>188</v>
      </c>
      <c r="AQ22" t="s">
        <v>139</v>
      </c>
      <c r="AR22" t="s">
        <v>129</v>
      </c>
      <c r="AS22" t="s">
        <v>342</v>
      </c>
      <c r="AT22" t="s">
        <v>144</v>
      </c>
      <c r="AU22">
        <v>44959.412590162035</v>
      </c>
      <c r="AV22" t="s">
        <v>255</v>
      </c>
      <c r="AW22" t="s">
        <v>150</v>
      </c>
      <c r="AX22" t="s">
        <v>126</v>
      </c>
      <c r="AY22" t="s">
        <v>126</v>
      </c>
      <c r="AZ22" t="s">
        <v>126</v>
      </c>
      <c r="BA22" t="s">
        <v>126</v>
      </c>
      <c r="BB22" t="s">
        <v>126</v>
      </c>
      <c r="BC22" t="s">
        <v>126</v>
      </c>
      <c r="BD22" t="s">
        <v>126</v>
      </c>
      <c r="BE22" t="s">
        <v>126</v>
      </c>
      <c r="BF22" t="s">
        <v>126</v>
      </c>
    </row>
    <row r="23" spans="2:58" x14ac:dyDescent="0.2">
      <c r="B23" t="s">
        <v>302</v>
      </c>
      <c r="C23" t="s">
        <v>210</v>
      </c>
      <c r="D23" t="s">
        <v>200</v>
      </c>
      <c r="E23" s="145">
        <v>2</v>
      </c>
      <c r="F23" t="s">
        <v>131</v>
      </c>
      <c r="G23" t="s">
        <v>131</v>
      </c>
      <c r="H23" t="s">
        <v>137</v>
      </c>
      <c r="I23" t="s">
        <v>147</v>
      </c>
      <c r="J23" t="s">
        <v>202</v>
      </c>
      <c r="K23" t="s">
        <v>213</v>
      </c>
      <c r="L23" t="s">
        <v>207</v>
      </c>
      <c r="M23" t="s">
        <v>74</v>
      </c>
      <c r="N23" t="s">
        <v>75</v>
      </c>
      <c r="O23">
        <v>1</v>
      </c>
      <c r="P23" t="s">
        <v>33</v>
      </c>
      <c r="Q23" t="s">
        <v>33</v>
      </c>
      <c r="R23" t="s">
        <v>321</v>
      </c>
      <c r="S23" t="s">
        <v>205</v>
      </c>
      <c r="T23" t="s">
        <v>343</v>
      </c>
      <c r="U23" s="7">
        <v>7.18</v>
      </c>
      <c r="V23" s="7">
        <v>2.31</v>
      </c>
      <c r="W23" s="7">
        <v>2.84</v>
      </c>
      <c r="X23" s="7">
        <v>7.55</v>
      </c>
      <c r="Y23">
        <v>47.103671999999996</v>
      </c>
      <c r="Z23">
        <v>2.593963090397247</v>
      </c>
      <c r="AA23">
        <v>7.55</v>
      </c>
      <c r="AB23">
        <v>47.103671999999996</v>
      </c>
      <c r="AC23">
        <v>2.593963090397247</v>
      </c>
      <c r="AD23" t="s">
        <v>138</v>
      </c>
      <c r="AE23">
        <v>70</v>
      </c>
      <c r="AF23">
        <v>4.8499999999999996</v>
      </c>
      <c r="AG23">
        <v>74.849999999999994</v>
      </c>
      <c r="AH23">
        <v>0</v>
      </c>
      <c r="AI23">
        <v>1762.8549245999998</v>
      </c>
      <c r="AJ23">
        <v>679.59907799999996</v>
      </c>
      <c r="AK23" t="s">
        <v>187</v>
      </c>
      <c r="AL23">
        <v>0</v>
      </c>
      <c r="AM23">
        <v>1762.8549245999998</v>
      </c>
      <c r="AN23">
        <v>-1762.8549245999998</v>
      </c>
      <c r="AO23" t="s">
        <v>128</v>
      </c>
      <c r="AP23" t="s">
        <v>188</v>
      </c>
      <c r="AQ23" t="s">
        <v>139</v>
      </c>
      <c r="AR23" t="s">
        <v>129</v>
      </c>
      <c r="AS23" t="s">
        <v>342</v>
      </c>
      <c r="AT23" t="s">
        <v>144</v>
      </c>
      <c r="AU23">
        <v>44959.412590162035</v>
      </c>
      <c r="AV23" t="s">
        <v>255</v>
      </c>
      <c r="AW23" t="s">
        <v>150</v>
      </c>
      <c r="AX23" t="s">
        <v>126</v>
      </c>
      <c r="AY23" t="s">
        <v>126</v>
      </c>
      <c r="AZ23" t="s">
        <v>126</v>
      </c>
      <c r="BA23" t="s">
        <v>126</v>
      </c>
      <c r="BB23" t="s">
        <v>126</v>
      </c>
      <c r="BC23" t="s">
        <v>126</v>
      </c>
      <c r="BD23" t="s">
        <v>126</v>
      </c>
      <c r="BE23" t="s">
        <v>126</v>
      </c>
      <c r="BF23" t="s">
        <v>126</v>
      </c>
    </row>
    <row r="24" spans="2:58" x14ac:dyDescent="0.2">
      <c r="B24" t="s">
        <v>302</v>
      </c>
      <c r="C24" t="s">
        <v>210</v>
      </c>
      <c r="D24" t="s">
        <v>200</v>
      </c>
      <c r="E24" s="145">
        <v>2</v>
      </c>
      <c r="F24" t="s">
        <v>131</v>
      </c>
      <c r="G24" t="s">
        <v>131</v>
      </c>
      <c r="H24" t="s">
        <v>137</v>
      </c>
      <c r="I24" t="s">
        <v>147</v>
      </c>
      <c r="J24" t="s">
        <v>202</v>
      </c>
      <c r="K24" t="s">
        <v>213</v>
      </c>
      <c r="L24" t="s">
        <v>207</v>
      </c>
      <c r="M24" t="s">
        <v>74</v>
      </c>
      <c r="N24" t="s">
        <v>75</v>
      </c>
      <c r="O24">
        <v>1</v>
      </c>
      <c r="P24" t="s">
        <v>33</v>
      </c>
      <c r="Q24" t="s">
        <v>33</v>
      </c>
      <c r="R24" t="s">
        <v>321</v>
      </c>
      <c r="S24" t="s">
        <v>205</v>
      </c>
      <c r="T24" t="s">
        <v>344</v>
      </c>
      <c r="U24" s="7">
        <v>7.18</v>
      </c>
      <c r="V24" s="7">
        <v>2.31</v>
      </c>
      <c r="W24" s="7">
        <v>2.84</v>
      </c>
      <c r="X24" s="7">
        <v>7.52</v>
      </c>
      <c r="Y24">
        <v>47.103671999999996</v>
      </c>
      <c r="Z24">
        <v>2.593963090397247</v>
      </c>
      <c r="AA24">
        <v>7.52</v>
      </c>
      <c r="AB24">
        <v>47.103671999999996</v>
      </c>
      <c r="AC24">
        <v>2.593963090397247</v>
      </c>
      <c r="AD24" t="s">
        <v>138</v>
      </c>
      <c r="AE24">
        <v>70</v>
      </c>
      <c r="AF24">
        <v>4.8499999999999996</v>
      </c>
      <c r="AG24">
        <v>74.849999999999994</v>
      </c>
      <c r="AH24">
        <v>0</v>
      </c>
      <c r="AI24">
        <v>1762.8549245999998</v>
      </c>
      <c r="AJ24">
        <v>679.59907799999996</v>
      </c>
      <c r="AK24" t="s">
        <v>187</v>
      </c>
      <c r="AL24">
        <v>0</v>
      </c>
      <c r="AM24">
        <v>1762.8549245999998</v>
      </c>
      <c r="AN24">
        <v>-1762.8549245999998</v>
      </c>
      <c r="AO24" t="s">
        <v>128</v>
      </c>
      <c r="AP24" t="s">
        <v>188</v>
      </c>
      <c r="AQ24" t="s">
        <v>139</v>
      </c>
      <c r="AR24" t="s">
        <v>129</v>
      </c>
      <c r="AS24" t="s">
        <v>342</v>
      </c>
      <c r="AT24" t="s">
        <v>144</v>
      </c>
      <c r="AU24">
        <v>44959.412590162035</v>
      </c>
      <c r="AV24" t="s">
        <v>255</v>
      </c>
      <c r="AW24" t="s">
        <v>150</v>
      </c>
      <c r="AX24" t="s">
        <v>126</v>
      </c>
      <c r="AY24" t="s">
        <v>126</v>
      </c>
      <c r="AZ24" t="s">
        <v>126</v>
      </c>
      <c r="BA24" t="s">
        <v>126</v>
      </c>
      <c r="BB24" t="s">
        <v>126</v>
      </c>
      <c r="BC24" t="s">
        <v>126</v>
      </c>
      <c r="BD24" t="s">
        <v>126</v>
      </c>
      <c r="BE24" t="s">
        <v>126</v>
      </c>
      <c r="BF24" t="s">
        <v>126</v>
      </c>
    </row>
    <row r="25" spans="2:58" x14ac:dyDescent="0.2">
      <c r="B25" t="s">
        <v>302</v>
      </c>
      <c r="C25" t="s">
        <v>210</v>
      </c>
      <c r="D25" t="s">
        <v>200</v>
      </c>
      <c r="E25" s="145">
        <v>2</v>
      </c>
      <c r="F25" t="s">
        <v>131</v>
      </c>
      <c r="G25" t="s">
        <v>131</v>
      </c>
      <c r="H25" t="s">
        <v>137</v>
      </c>
      <c r="I25" t="s">
        <v>147</v>
      </c>
      <c r="J25" t="s">
        <v>202</v>
      </c>
      <c r="K25" t="s">
        <v>213</v>
      </c>
      <c r="L25" t="s">
        <v>207</v>
      </c>
      <c r="M25" t="s">
        <v>74</v>
      </c>
      <c r="N25" t="s">
        <v>75</v>
      </c>
      <c r="O25">
        <v>1</v>
      </c>
      <c r="P25" t="s">
        <v>33</v>
      </c>
      <c r="Q25" t="s">
        <v>33</v>
      </c>
      <c r="R25" t="s">
        <v>321</v>
      </c>
      <c r="S25" t="s">
        <v>205</v>
      </c>
      <c r="T25" t="s">
        <v>345</v>
      </c>
      <c r="U25" s="7">
        <v>7.18</v>
      </c>
      <c r="V25" s="7">
        <v>2.31</v>
      </c>
      <c r="W25" s="7">
        <v>2.84</v>
      </c>
      <c r="X25" s="7">
        <v>7.52</v>
      </c>
      <c r="Y25">
        <v>47.103671999999996</v>
      </c>
      <c r="Z25">
        <v>2.593963090397247</v>
      </c>
      <c r="AA25">
        <v>7.52</v>
      </c>
      <c r="AB25">
        <v>47.103671999999996</v>
      </c>
      <c r="AC25">
        <v>2.593963090397247</v>
      </c>
      <c r="AD25" t="s">
        <v>138</v>
      </c>
      <c r="AE25">
        <v>70</v>
      </c>
      <c r="AF25">
        <v>4.8499999999999996</v>
      </c>
      <c r="AG25">
        <v>74.849999999999994</v>
      </c>
      <c r="AH25">
        <v>0</v>
      </c>
      <c r="AI25">
        <v>1762.8549245999998</v>
      </c>
      <c r="AJ25">
        <v>679.59907799999996</v>
      </c>
      <c r="AK25" t="s">
        <v>187</v>
      </c>
      <c r="AL25">
        <v>0</v>
      </c>
      <c r="AM25">
        <v>1762.8549245999998</v>
      </c>
      <c r="AN25">
        <v>-1762.8549245999998</v>
      </c>
      <c r="AO25" t="s">
        <v>128</v>
      </c>
      <c r="AP25" t="s">
        <v>188</v>
      </c>
      <c r="AQ25" t="s">
        <v>139</v>
      </c>
      <c r="AR25" t="s">
        <v>129</v>
      </c>
      <c r="AS25" t="s">
        <v>342</v>
      </c>
      <c r="AT25" t="s">
        <v>144</v>
      </c>
      <c r="AU25">
        <v>44959.412590162035</v>
      </c>
      <c r="AV25" t="s">
        <v>255</v>
      </c>
      <c r="AW25" t="s">
        <v>150</v>
      </c>
      <c r="AX25" t="s">
        <v>126</v>
      </c>
      <c r="AY25" t="s">
        <v>126</v>
      </c>
      <c r="AZ25" t="s">
        <v>126</v>
      </c>
      <c r="BA25" t="s">
        <v>126</v>
      </c>
      <c r="BB25" t="s">
        <v>126</v>
      </c>
      <c r="BC25" t="s">
        <v>126</v>
      </c>
      <c r="BD25" t="s">
        <v>126</v>
      </c>
      <c r="BE25" t="s">
        <v>126</v>
      </c>
      <c r="BF25" t="s">
        <v>126</v>
      </c>
    </row>
    <row r="26" spans="2:58" x14ac:dyDescent="0.2">
      <c r="B26" t="s">
        <v>302</v>
      </c>
      <c r="C26" t="s">
        <v>210</v>
      </c>
      <c r="D26" t="s">
        <v>200</v>
      </c>
      <c r="E26" s="145">
        <v>2</v>
      </c>
      <c r="F26" t="s">
        <v>131</v>
      </c>
      <c r="G26" t="s">
        <v>131</v>
      </c>
      <c r="H26" t="s">
        <v>137</v>
      </c>
      <c r="I26" t="s">
        <v>147</v>
      </c>
      <c r="J26" t="s">
        <v>202</v>
      </c>
      <c r="K26" t="s">
        <v>213</v>
      </c>
      <c r="L26" t="s">
        <v>207</v>
      </c>
      <c r="M26" t="s">
        <v>74</v>
      </c>
      <c r="N26" t="s">
        <v>75</v>
      </c>
      <c r="O26">
        <v>1</v>
      </c>
      <c r="P26" t="s">
        <v>33</v>
      </c>
      <c r="Q26" t="s">
        <v>33</v>
      </c>
      <c r="R26" t="s">
        <v>321</v>
      </c>
      <c r="S26" t="s">
        <v>205</v>
      </c>
      <c r="T26" t="s">
        <v>346</v>
      </c>
      <c r="U26" s="7">
        <v>7.39</v>
      </c>
      <c r="V26" s="7">
        <v>2.64</v>
      </c>
      <c r="W26" s="7">
        <v>3.35</v>
      </c>
      <c r="X26" s="7">
        <v>11.02</v>
      </c>
      <c r="Y26">
        <v>65.357159999999993</v>
      </c>
      <c r="Z26">
        <v>3.0512355333124801</v>
      </c>
      <c r="AA26">
        <v>11.02</v>
      </c>
      <c r="AB26">
        <v>65.357159999999993</v>
      </c>
      <c r="AC26">
        <v>3.0512355333124801</v>
      </c>
      <c r="AD26" t="s">
        <v>138</v>
      </c>
      <c r="AE26">
        <v>70</v>
      </c>
      <c r="AF26">
        <v>4.8499999999999996</v>
      </c>
      <c r="AG26">
        <v>74.849999999999994</v>
      </c>
      <c r="AH26">
        <v>0</v>
      </c>
      <c r="AI26">
        <v>2445.9917129999994</v>
      </c>
      <c r="AJ26">
        <v>801.63975749999986</v>
      </c>
      <c r="AK26" t="s">
        <v>187</v>
      </c>
      <c r="AL26">
        <v>0</v>
      </c>
      <c r="AM26">
        <v>2445.9917129999994</v>
      </c>
      <c r="AN26">
        <v>-2445.9917129999994</v>
      </c>
      <c r="AO26" t="s">
        <v>128</v>
      </c>
      <c r="AP26" t="s">
        <v>188</v>
      </c>
      <c r="AQ26" t="s">
        <v>139</v>
      </c>
      <c r="AR26" t="s">
        <v>129</v>
      </c>
      <c r="AS26" t="s">
        <v>342</v>
      </c>
      <c r="AT26" t="s">
        <v>144</v>
      </c>
      <c r="AU26">
        <v>44959.412590162035</v>
      </c>
      <c r="AV26" t="s">
        <v>255</v>
      </c>
      <c r="AW26" t="s">
        <v>150</v>
      </c>
      <c r="AX26" t="s">
        <v>126</v>
      </c>
      <c r="AY26" t="s">
        <v>126</v>
      </c>
      <c r="AZ26" t="s">
        <v>126</v>
      </c>
      <c r="BA26" t="s">
        <v>126</v>
      </c>
      <c r="BB26" t="s">
        <v>126</v>
      </c>
      <c r="BC26" t="s">
        <v>126</v>
      </c>
      <c r="BD26" t="s">
        <v>126</v>
      </c>
      <c r="BE26" t="s">
        <v>126</v>
      </c>
      <c r="BF26" t="s">
        <v>126</v>
      </c>
    </row>
    <row r="27" spans="2:58" x14ac:dyDescent="0.2">
      <c r="B27" t="s">
        <v>302</v>
      </c>
      <c r="C27" t="s">
        <v>210</v>
      </c>
      <c r="D27" t="s">
        <v>200</v>
      </c>
      <c r="E27" s="145">
        <v>2</v>
      </c>
      <c r="F27" t="s">
        <v>131</v>
      </c>
      <c r="G27" t="s">
        <v>131</v>
      </c>
      <c r="H27" t="s">
        <v>137</v>
      </c>
      <c r="I27" t="s">
        <v>147</v>
      </c>
      <c r="J27" t="s">
        <v>202</v>
      </c>
      <c r="K27" t="s">
        <v>213</v>
      </c>
      <c r="L27" t="s">
        <v>207</v>
      </c>
      <c r="M27" t="s">
        <v>66</v>
      </c>
      <c r="N27" t="s">
        <v>157</v>
      </c>
      <c r="O27">
        <v>0</v>
      </c>
      <c r="P27" t="s">
        <v>62</v>
      </c>
      <c r="Q27" t="s">
        <v>62</v>
      </c>
      <c r="R27" t="s">
        <v>214</v>
      </c>
      <c r="S27" t="s">
        <v>209</v>
      </c>
      <c r="T27" t="s">
        <v>83</v>
      </c>
      <c r="U27" s="7">
        <v>4.1989999999999998</v>
      </c>
      <c r="V27" s="7">
        <v>1.8089999999999999</v>
      </c>
      <c r="W27" s="7">
        <v>1.57</v>
      </c>
      <c r="X27" s="7">
        <v>1.292</v>
      </c>
      <c r="Y27">
        <v>11.92570587</v>
      </c>
      <c r="Z27">
        <v>1.1879873318736314</v>
      </c>
      <c r="AA27">
        <v>0</v>
      </c>
      <c r="AB27">
        <v>0</v>
      </c>
      <c r="AC27">
        <v>0</v>
      </c>
      <c r="AD27" t="s">
        <v>142</v>
      </c>
      <c r="AE27">
        <v>620</v>
      </c>
      <c r="AF27">
        <v>-2.5000000000000001E-2</v>
      </c>
      <c r="AG27">
        <v>604.5</v>
      </c>
      <c r="AH27">
        <v>0</v>
      </c>
      <c r="AI27">
        <v>0</v>
      </c>
      <c r="AJ27">
        <v>0</v>
      </c>
      <c r="AK27" t="s">
        <v>187</v>
      </c>
      <c r="AL27">
        <v>0</v>
      </c>
      <c r="AM27">
        <v>0</v>
      </c>
      <c r="AN27">
        <v>0</v>
      </c>
      <c r="AO27" t="s">
        <v>128</v>
      </c>
      <c r="AP27" t="s">
        <v>188</v>
      </c>
      <c r="AQ27" t="s">
        <v>139</v>
      </c>
      <c r="AR27" t="s">
        <v>143</v>
      </c>
      <c r="AS27" t="s">
        <v>347</v>
      </c>
      <c r="AT27" t="s">
        <v>144</v>
      </c>
      <c r="AU27">
        <v>44959.412590162035</v>
      </c>
      <c r="AV27" t="s">
        <v>255</v>
      </c>
      <c r="AW27" t="s">
        <v>150</v>
      </c>
      <c r="AX27" t="s">
        <v>332</v>
      </c>
      <c r="AY27" t="s">
        <v>126</v>
      </c>
      <c r="AZ27" t="s">
        <v>126</v>
      </c>
      <c r="BA27" t="s">
        <v>126</v>
      </c>
      <c r="BB27" t="s">
        <v>126</v>
      </c>
      <c r="BC27" t="s">
        <v>126</v>
      </c>
      <c r="BD27" t="s">
        <v>126</v>
      </c>
      <c r="BE27" t="s">
        <v>126</v>
      </c>
      <c r="BF27" t="s">
        <v>126</v>
      </c>
    </row>
    <row r="28" spans="2:58" x14ac:dyDescent="0.2">
      <c r="B28" t="s">
        <v>302</v>
      </c>
      <c r="C28" t="s">
        <v>210</v>
      </c>
      <c r="D28" t="s">
        <v>200</v>
      </c>
      <c r="E28" s="145">
        <v>2</v>
      </c>
      <c r="F28" t="s">
        <v>131</v>
      </c>
      <c r="G28" t="s">
        <v>131</v>
      </c>
      <c r="H28" t="s">
        <v>137</v>
      </c>
      <c r="I28" t="s">
        <v>168</v>
      </c>
      <c r="J28" t="s">
        <v>202</v>
      </c>
      <c r="K28" t="s">
        <v>213</v>
      </c>
      <c r="L28" t="s">
        <v>207</v>
      </c>
      <c r="M28" t="s">
        <v>66</v>
      </c>
      <c r="N28" t="s">
        <v>157</v>
      </c>
      <c r="O28">
        <v>24</v>
      </c>
      <c r="P28" t="s">
        <v>62</v>
      </c>
      <c r="Q28" t="s">
        <v>62</v>
      </c>
      <c r="R28" t="s">
        <v>214</v>
      </c>
      <c r="S28" t="s">
        <v>209</v>
      </c>
      <c r="T28" t="s">
        <v>83</v>
      </c>
      <c r="U28" s="7">
        <v>4.1989999999999998</v>
      </c>
      <c r="V28" s="7">
        <v>1.8089999999999999</v>
      </c>
      <c r="W28" s="7">
        <v>1.57</v>
      </c>
      <c r="X28" s="7">
        <v>1.292</v>
      </c>
      <c r="Y28">
        <v>11.92570587</v>
      </c>
      <c r="Z28">
        <v>1.1879873318736314</v>
      </c>
      <c r="AA28">
        <v>31.008000000000003</v>
      </c>
      <c r="AB28">
        <v>286.21694087999998</v>
      </c>
      <c r="AC28">
        <v>28.511695964967153</v>
      </c>
      <c r="AD28" t="s">
        <v>142</v>
      </c>
      <c r="AE28">
        <v>620</v>
      </c>
      <c r="AF28">
        <v>-2.5000000000000001E-2</v>
      </c>
      <c r="AG28">
        <v>604.5</v>
      </c>
      <c r="AH28">
        <v>0</v>
      </c>
      <c r="AI28">
        <v>7254</v>
      </c>
      <c r="AJ28">
        <v>254.4219049232681</v>
      </c>
      <c r="AK28" t="s">
        <v>187</v>
      </c>
      <c r="AL28">
        <v>0</v>
      </c>
      <c r="AM28">
        <v>7254</v>
      </c>
      <c r="AN28">
        <v>-7254</v>
      </c>
      <c r="AO28" t="s">
        <v>128</v>
      </c>
      <c r="AP28" t="s">
        <v>188</v>
      </c>
      <c r="AQ28" t="s">
        <v>139</v>
      </c>
      <c r="AR28" t="s">
        <v>143</v>
      </c>
      <c r="AS28" t="s">
        <v>347</v>
      </c>
      <c r="AT28" t="s">
        <v>144</v>
      </c>
      <c r="AU28">
        <v>44959.412590162035</v>
      </c>
      <c r="AV28" t="s">
        <v>255</v>
      </c>
      <c r="AW28" t="s">
        <v>150</v>
      </c>
      <c r="AX28" t="s">
        <v>332</v>
      </c>
      <c r="AY28" t="s">
        <v>126</v>
      </c>
      <c r="AZ28" t="s">
        <v>126</v>
      </c>
      <c r="BA28" t="s">
        <v>126</v>
      </c>
      <c r="BB28" t="s">
        <v>126</v>
      </c>
      <c r="BC28" t="s">
        <v>126</v>
      </c>
      <c r="BD28" t="s">
        <v>126</v>
      </c>
      <c r="BE28" t="s">
        <v>126</v>
      </c>
      <c r="BF28" t="s">
        <v>126</v>
      </c>
    </row>
    <row r="29" spans="2:58" x14ac:dyDescent="0.2">
      <c r="B29" t="s">
        <v>302</v>
      </c>
      <c r="C29" t="s">
        <v>210</v>
      </c>
      <c r="D29" t="s">
        <v>200</v>
      </c>
      <c r="E29" s="145">
        <v>2</v>
      </c>
      <c r="F29" t="s">
        <v>131</v>
      </c>
      <c r="G29" t="s">
        <v>131</v>
      </c>
      <c r="H29" t="s">
        <v>137</v>
      </c>
      <c r="I29" t="s">
        <v>148</v>
      </c>
      <c r="J29" t="s">
        <v>202</v>
      </c>
      <c r="K29" t="s">
        <v>213</v>
      </c>
      <c r="L29" t="s">
        <v>207</v>
      </c>
      <c r="M29" t="s">
        <v>74</v>
      </c>
      <c r="N29" t="s">
        <v>75</v>
      </c>
      <c r="O29">
        <v>1</v>
      </c>
      <c r="P29" t="s">
        <v>33</v>
      </c>
      <c r="Q29" t="s">
        <v>33</v>
      </c>
      <c r="R29" t="s">
        <v>321</v>
      </c>
      <c r="S29" t="s">
        <v>205</v>
      </c>
      <c r="T29" t="s">
        <v>348</v>
      </c>
      <c r="U29" s="7">
        <v>3.78</v>
      </c>
      <c r="V29" s="7">
        <v>2.0299999999999998</v>
      </c>
      <c r="W29" s="7">
        <v>2.13</v>
      </c>
      <c r="X29" s="7">
        <v>3.72</v>
      </c>
      <c r="Y29">
        <v>16.344341999999997</v>
      </c>
      <c r="Z29">
        <v>1.2000938379730997</v>
      </c>
      <c r="AA29">
        <v>3.72</v>
      </c>
      <c r="AB29">
        <v>16.344341999999997</v>
      </c>
      <c r="AC29">
        <v>1.2000938379730997</v>
      </c>
      <c r="AD29" t="s">
        <v>138</v>
      </c>
      <c r="AE29">
        <v>70</v>
      </c>
      <c r="AF29">
        <v>4.8499999999999996</v>
      </c>
      <c r="AG29">
        <v>74.849999999999994</v>
      </c>
      <c r="AH29">
        <v>0</v>
      </c>
      <c r="AI29">
        <v>611.68699934999984</v>
      </c>
      <c r="AJ29">
        <v>509.69930849999992</v>
      </c>
      <c r="AK29" t="s">
        <v>187</v>
      </c>
      <c r="AL29">
        <v>0</v>
      </c>
      <c r="AM29">
        <v>611.68699934999984</v>
      </c>
      <c r="AN29">
        <v>-611.68699934999984</v>
      </c>
      <c r="AO29" t="s">
        <v>128</v>
      </c>
      <c r="AP29" t="s">
        <v>188</v>
      </c>
      <c r="AQ29" t="s">
        <v>139</v>
      </c>
      <c r="AR29" t="s">
        <v>129</v>
      </c>
      <c r="AS29" t="s">
        <v>342</v>
      </c>
      <c r="AT29" t="s">
        <v>144</v>
      </c>
      <c r="AU29">
        <v>44959.412590162035</v>
      </c>
      <c r="AV29" t="s">
        <v>255</v>
      </c>
      <c r="AW29" t="s">
        <v>150</v>
      </c>
      <c r="AX29" t="s">
        <v>126</v>
      </c>
      <c r="AY29" t="s">
        <v>126</v>
      </c>
      <c r="AZ29" t="s">
        <v>126</v>
      </c>
      <c r="BA29" t="s">
        <v>126</v>
      </c>
      <c r="BB29" t="s">
        <v>126</v>
      </c>
      <c r="BC29" t="s">
        <v>126</v>
      </c>
      <c r="BD29" t="s">
        <v>126</v>
      </c>
      <c r="BE29" t="s">
        <v>126</v>
      </c>
      <c r="BF29" t="s">
        <v>126</v>
      </c>
    </row>
    <row r="30" spans="2:58" x14ac:dyDescent="0.2">
      <c r="B30" t="s">
        <v>302</v>
      </c>
      <c r="C30" t="s">
        <v>210</v>
      </c>
      <c r="D30" t="s">
        <v>200</v>
      </c>
      <c r="E30" s="145">
        <v>2</v>
      </c>
      <c r="F30" t="s">
        <v>131</v>
      </c>
      <c r="G30" t="s">
        <v>131</v>
      </c>
      <c r="H30" t="s">
        <v>137</v>
      </c>
      <c r="I30" t="s">
        <v>148</v>
      </c>
      <c r="J30" t="s">
        <v>202</v>
      </c>
      <c r="K30" t="s">
        <v>213</v>
      </c>
      <c r="L30" t="s">
        <v>207</v>
      </c>
      <c r="M30" t="s">
        <v>74</v>
      </c>
      <c r="N30" t="s">
        <v>75</v>
      </c>
      <c r="O30">
        <v>1</v>
      </c>
      <c r="P30" t="s">
        <v>33</v>
      </c>
      <c r="Q30" t="s">
        <v>33</v>
      </c>
      <c r="R30" t="s">
        <v>321</v>
      </c>
      <c r="S30" t="s">
        <v>205</v>
      </c>
      <c r="T30" t="s">
        <v>349</v>
      </c>
      <c r="U30" s="7">
        <v>3.78</v>
      </c>
      <c r="V30" s="7">
        <v>2.0299999999999998</v>
      </c>
      <c r="W30" s="7">
        <v>2.13</v>
      </c>
      <c r="X30" s="7">
        <v>3.72</v>
      </c>
      <c r="Y30">
        <v>16.344341999999997</v>
      </c>
      <c r="Z30">
        <v>1.2000938379730997</v>
      </c>
      <c r="AA30">
        <v>3.72</v>
      </c>
      <c r="AB30">
        <v>16.344341999999997</v>
      </c>
      <c r="AC30">
        <v>1.2000938379730997</v>
      </c>
      <c r="AD30" t="s">
        <v>138</v>
      </c>
      <c r="AE30">
        <v>70</v>
      </c>
      <c r="AF30">
        <v>4.8499999999999996</v>
      </c>
      <c r="AG30">
        <v>74.849999999999994</v>
      </c>
      <c r="AH30">
        <v>0</v>
      </c>
      <c r="AI30">
        <v>611.68699934999984</v>
      </c>
      <c r="AJ30">
        <v>509.69930849999992</v>
      </c>
      <c r="AK30" t="s">
        <v>187</v>
      </c>
      <c r="AL30">
        <v>0</v>
      </c>
      <c r="AM30">
        <v>611.68699934999984</v>
      </c>
      <c r="AN30">
        <v>-611.68699934999984</v>
      </c>
      <c r="AO30" t="s">
        <v>128</v>
      </c>
      <c r="AP30" t="s">
        <v>188</v>
      </c>
      <c r="AQ30" t="s">
        <v>139</v>
      </c>
      <c r="AR30" t="s">
        <v>129</v>
      </c>
      <c r="AS30" t="s">
        <v>342</v>
      </c>
      <c r="AT30" t="s">
        <v>144</v>
      </c>
      <c r="AU30">
        <v>44959.412590162035</v>
      </c>
      <c r="AV30" t="s">
        <v>255</v>
      </c>
      <c r="AW30" t="s">
        <v>150</v>
      </c>
      <c r="AX30" t="s">
        <v>126</v>
      </c>
      <c r="AY30" t="s">
        <v>126</v>
      </c>
      <c r="AZ30" t="s">
        <v>126</v>
      </c>
      <c r="BA30" t="s">
        <v>126</v>
      </c>
      <c r="BB30" t="s">
        <v>126</v>
      </c>
      <c r="BC30" t="s">
        <v>126</v>
      </c>
      <c r="BD30" t="s">
        <v>126</v>
      </c>
      <c r="BE30" t="s">
        <v>126</v>
      </c>
      <c r="BF30" t="s">
        <v>126</v>
      </c>
    </row>
    <row r="31" spans="2:58" x14ac:dyDescent="0.2">
      <c r="B31" t="s">
        <v>302</v>
      </c>
      <c r="C31" t="s">
        <v>210</v>
      </c>
      <c r="D31" t="s">
        <v>200</v>
      </c>
      <c r="E31" s="145">
        <v>2</v>
      </c>
      <c r="F31" t="s">
        <v>131</v>
      </c>
      <c r="G31" t="s">
        <v>131</v>
      </c>
      <c r="H31" t="s">
        <v>137</v>
      </c>
      <c r="I31" t="s">
        <v>148</v>
      </c>
      <c r="J31" t="s">
        <v>202</v>
      </c>
      <c r="K31" t="s">
        <v>213</v>
      </c>
      <c r="L31" t="s">
        <v>207</v>
      </c>
      <c r="M31" t="s">
        <v>74</v>
      </c>
      <c r="N31" t="s">
        <v>75</v>
      </c>
      <c r="O31">
        <v>1</v>
      </c>
      <c r="P31" t="s">
        <v>33</v>
      </c>
      <c r="Q31" t="s">
        <v>33</v>
      </c>
      <c r="R31" t="s">
        <v>321</v>
      </c>
      <c r="S31" t="s">
        <v>205</v>
      </c>
      <c r="T31" t="s">
        <v>350</v>
      </c>
      <c r="U31" s="7">
        <v>7.18</v>
      </c>
      <c r="V31" s="7">
        <v>2.31</v>
      </c>
      <c r="W31" s="7">
        <v>2.84</v>
      </c>
      <c r="X31" s="7">
        <v>7.72</v>
      </c>
      <c r="Y31">
        <v>47.103671999999996</v>
      </c>
      <c r="Z31">
        <v>2.593963090397247</v>
      </c>
      <c r="AA31">
        <v>7.72</v>
      </c>
      <c r="AB31">
        <v>47.103671999999996</v>
      </c>
      <c r="AC31">
        <v>2.593963090397247</v>
      </c>
      <c r="AD31" t="s">
        <v>138</v>
      </c>
      <c r="AE31">
        <v>70</v>
      </c>
      <c r="AF31">
        <v>4.8499999999999996</v>
      </c>
      <c r="AG31">
        <v>74.849999999999994</v>
      </c>
      <c r="AH31">
        <v>0</v>
      </c>
      <c r="AI31">
        <v>1762.8549245999998</v>
      </c>
      <c r="AJ31">
        <v>679.59907799999996</v>
      </c>
      <c r="AK31" t="s">
        <v>187</v>
      </c>
      <c r="AL31">
        <v>0</v>
      </c>
      <c r="AM31">
        <v>1762.8549245999998</v>
      </c>
      <c r="AN31">
        <v>-1762.8549245999998</v>
      </c>
      <c r="AO31" t="s">
        <v>128</v>
      </c>
      <c r="AP31" t="s">
        <v>188</v>
      </c>
      <c r="AQ31" t="s">
        <v>139</v>
      </c>
      <c r="AR31" t="s">
        <v>129</v>
      </c>
      <c r="AS31" t="s">
        <v>342</v>
      </c>
      <c r="AT31" t="s">
        <v>144</v>
      </c>
      <c r="AU31">
        <v>44959.412590162035</v>
      </c>
      <c r="AV31" t="s">
        <v>255</v>
      </c>
      <c r="AW31" t="s">
        <v>150</v>
      </c>
      <c r="AX31" t="s">
        <v>126</v>
      </c>
      <c r="AY31" t="s">
        <v>126</v>
      </c>
      <c r="AZ31" t="s">
        <v>126</v>
      </c>
      <c r="BA31" t="s">
        <v>126</v>
      </c>
      <c r="BB31" t="s">
        <v>126</v>
      </c>
      <c r="BC31" t="s">
        <v>126</v>
      </c>
      <c r="BD31" t="s">
        <v>126</v>
      </c>
      <c r="BE31" t="s">
        <v>126</v>
      </c>
      <c r="BF31" t="s">
        <v>126</v>
      </c>
    </row>
    <row r="32" spans="2:58" x14ac:dyDescent="0.2">
      <c r="B32" t="s">
        <v>302</v>
      </c>
      <c r="C32" t="s">
        <v>210</v>
      </c>
      <c r="D32" t="s">
        <v>200</v>
      </c>
      <c r="E32" s="145">
        <v>2</v>
      </c>
      <c r="F32" t="s">
        <v>131</v>
      </c>
      <c r="G32" t="s">
        <v>131</v>
      </c>
      <c r="H32" t="s">
        <v>137</v>
      </c>
      <c r="I32" t="s">
        <v>148</v>
      </c>
      <c r="J32" t="s">
        <v>202</v>
      </c>
      <c r="K32" t="s">
        <v>213</v>
      </c>
      <c r="L32" t="s">
        <v>207</v>
      </c>
      <c r="M32" t="s">
        <v>74</v>
      </c>
      <c r="N32" t="s">
        <v>75</v>
      </c>
      <c r="O32">
        <v>1</v>
      </c>
      <c r="P32" t="s">
        <v>33</v>
      </c>
      <c r="Q32" t="s">
        <v>33</v>
      </c>
      <c r="R32" t="s">
        <v>321</v>
      </c>
      <c r="S32" t="s">
        <v>205</v>
      </c>
      <c r="T32" t="s">
        <v>351</v>
      </c>
      <c r="U32" s="7">
        <v>7.18</v>
      </c>
      <c r="V32" s="7">
        <v>2.31</v>
      </c>
      <c r="W32" s="7">
        <v>2.84</v>
      </c>
      <c r="X32" s="7">
        <v>7.72</v>
      </c>
      <c r="Y32">
        <v>47.103671999999996</v>
      </c>
      <c r="Z32">
        <v>2.593963090397247</v>
      </c>
      <c r="AA32">
        <v>7.72</v>
      </c>
      <c r="AB32">
        <v>47.103671999999996</v>
      </c>
      <c r="AC32">
        <v>2.593963090397247</v>
      </c>
      <c r="AD32" t="s">
        <v>138</v>
      </c>
      <c r="AE32">
        <v>70</v>
      </c>
      <c r="AF32">
        <v>4.8499999999999996</v>
      </c>
      <c r="AG32">
        <v>74.849999999999994</v>
      </c>
      <c r="AH32">
        <v>0</v>
      </c>
      <c r="AI32">
        <v>1762.8549245999998</v>
      </c>
      <c r="AJ32">
        <v>679.59907799999996</v>
      </c>
      <c r="AK32" t="s">
        <v>187</v>
      </c>
      <c r="AL32">
        <v>0</v>
      </c>
      <c r="AM32">
        <v>1762.8549245999998</v>
      </c>
      <c r="AN32">
        <v>-1762.8549245999998</v>
      </c>
      <c r="AO32" t="s">
        <v>128</v>
      </c>
      <c r="AP32" t="s">
        <v>188</v>
      </c>
      <c r="AQ32" t="s">
        <v>139</v>
      </c>
      <c r="AR32" t="s">
        <v>129</v>
      </c>
      <c r="AS32" t="s">
        <v>342</v>
      </c>
      <c r="AT32" t="s">
        <v>144</v>
      </c>
      <c r="AU32">
        <v>44959.412590162035</v>
      </c>
      <c r="AV32" t="s">
        <v>255</v>
      </c>
      <c r="AW32" t="s">
        <v>150</v>
      </c>
      <c r="AX32" t="s">
        <v>126</v>
      </c>
      <c r="AY32" t="s">
        <v>126</v>
      </c>
      <c r="AZ32" t="s">
        <v>126</v>
      </c>
      <c r="BA32" t="s">
        <v>126</v>
      </c>
      <c r="BB32" t="s">
        <v>126</v>
      </c>
      <c r="BC32" t="s">
        <v>126</v>
      </c>
      <c r="BD32" t="s">
        <v>126</v>
      </c>
      <c r="BE32" t="s">
        <v>126</v>
      </c>
      <c r="BF32" t="s">
        <v>126</v>
      </c>
    </row>
    <row r="33" spans="2:58" x14ac:dyDescent="0.2">
      <c r="B33" t="s">
        <v>302</v>
      </c>
      <c r="C33" t="s">
        <v>210</v>
      </c>
      <c r="D33" t="s">
        <v>200</v>
      </c>
      <c r="E33" s="145">
        <v>2</v>
      </c>
      <c r="F33" t="s">
        <v>131</v>
      </c>
      <c r="G33" t="s">
        <v>131</v>
      </c>
      <c r="H33" t="s">
        <v>137</v>
      </c>
      <c r="I33" t="s">
        <v>148</v>
      </c>
      <c r="J33" t="s">
        <v>202</v>
      </c>
      <c r="K33" t="s">
        <v>213</v>
      </c>
      <c r="L33" t="s">
        <v>207</v>
      </c>
      <c r="M33" t="s">
        <v>74</v>
      </c>
      <c r="N33" t="s">
        <v>75</v>
      </c>
      <c r="O33">
        <v>1</v>
      </c>
      <c r="P33" t="s">
        <v>33</v>
      </c>
      <c r="Q33" t="s">
        <v>33</v>
      </c>
      <c r="R33" t="s">
        <v>321</v>
      </c>
      <c r="S33" t="s">
        <v>205</v>
      </c>
      <c r="T33">
        <v>416</v>
      </c>
      <c r="U33" s="7">
        <v>7.18</v>
      </c>
      <c r="V33" s="7">
        <v>2.31</v>
      </c>
      <c r="W33" s="7">
        <v>2.84</v>
      </c>
      <c r="X33" s="7">
        <v>7.72</v>
      </c>
      <c r="Y33">
        <v>47.103671999999996</v>
      </c>
      <c r="Z33">
        <v>2.593963090397247</v>
      </c>
      <c r="AA33">
        <v>7.72</v>
      </c>
      <c r="AB33">
        <v>47.103671999999996</v>
      </c>
      <c r="AC33">
        <v>2.593963090397247</v>
      </c>
      <c r="AD33" t="s">
        <v>138</v>
      </c>
      <c r="AE33">
        <v>70</v>
      </c>
      <c r="AF33">
        <v>4.8499999999999996</v>
      </c>
      <c r="AG33">
        <v>74.849999999999994</v>
      </c>
      <c r="AH33">
        <v>0</v>
      </c>
      <c r="AI33">
        <v>1762.8549245999998</v>
      </c>
      <c r="AJ33">
        <v>679.59907799999996</v>
      </c>
      <c r="AK33" t="s">
        <v>187</v>
      </c>
      <c r="AL33">
        <v>0</v>
      </c>
      <c r="AM33">
        <v>1762.8549245999998</v>
      </c>
      <c r="AN33">
        <v>-1762.8549245999998</v>
      </c>
      <c r="AO33" t="s">
        <v>128</v>
      </c>
      <c r="AP33" t="s">
        <v>188</v>
      </c>
      <c r="AQ33" t="s">
        <v>139</v>
      </c>
      <c r="AR33" t="s">
        <v>129</v>
      </c>
      <c r="AS33" t="s">
        <v>342</v>
      </c>
      <c r="AT33" t="s">
        <v>144</v>
      </c>
      <c r="AU33">
        <v>44959.412590162035</v>
      </c>
      <c r="AV33" t="s">
        <v>255</v>
      </c>
      <c r="AW33" t="s">
        <v>150</v>
      </c>
      <c r="AX33" t="s">
        <v>126</v>
      </c>
      <c r="AY33" t="s">
        <v>126</v>
      </c>
      <c r="AZ33" t="s">
        <v>126</v>
      </c>
      <c r="BA33" t="s">
        <v>126</v>
      </c>
      <c r="BB33" t="s">
        <v>126</v>
      </c>
      <c r="BC33" t="s">
        <v>126</v>
      </c>
      <c r="BD33" t="s">
        <v>126</v>
      </c>
      <c r="BE33" t="s">
        <v>126</v>
      </c>
      <c r="BF33" t="s">
        <v>126</v>
      </c>
    </row>
    <row r="34" spans="2:58" x14ac:dyDescent="0.2">
      <c r="B34" t="s">
        <v>302</v>
      </c>
      <c r="C34" t="s">
        <v>210</v>
      </c>
      <c r="D34" t="s">
        <v>200</v>
      </c>
      <c r="E34" s="145">
        <v>2</v>
      </c>
      <c r="F34" t="s">
        <v>131</v>
      </c>
      <c r="G34" t="s">
        <v>131</v>
      </c>
      <c r="H34" t="s">
        <v>137</v>
      </c>
      <c r="I34" t="s">
        <v>148</v>
      </c>
      <c r="J34" t="s">
        <v>202</v>
      </c>
      <c r="K34" t="s">
        <v>213</v>
      </c>
      <c r="L34" t="s">
        <v>207</v>
      </c>
      <c r="M34" t="s">
        <v>74</v>
      </c>
      <c r="N34" t="s">
        <v>75</v>
      </c>
      <c r="O34">
        <v>1</v>
      </c>
      <c r="P34" t="s">
        <v>33</v>
      </c>
      <c r="Q34" t="s">
        <v>33</v>
      </c>
      <c r="R34" t="s">
        <v>321</v>
      </c>
      <c r="S34" t="s">
        <v>205</v>
      </c>
      <c r="T34">
        <v>416</v>
      </c>
      <c r="U34" s="7">
        <v>7.18</v>
      </c>
      <c r="V34" s="7">
        <v>2.31</v>
      </c>
      <c r="W34" s="7">
        <v>2.84</v>
      </c>
      <c r="X34" s="7">
        <v>7.72</v>
      </c>
      <c r="Y34">
        <v>47.103671999999996</v>
      </c>
      <c r="Z34">
        <v>2.593963090397247</v>
      </c>
      <c r="AA34">
        <v>7.72</v>
      </c>
      <c r="AB34">
        <v>47.103671999999996</v>
      </c>
      <c r="AC34">
        <v>2.593963090397247</v>
      </c>
      <c r="AD34" t="s">
        <v>138</v>
      </c>
      <c r="AE34">
        <v>70</v>
      </c>
      <c r="AF34">
        <v>4.8499999999999996</v>
      </c>
      <c r="AG34">
        <v>74.849999999999994</v>
      </c>
      <c r="AH34">
        <v>0</v>
      </c>
      <c r="AI34">
        <v>1762.8549245999998</v>
      </c>
      <c r="AJ34">
        <v>679.59907799999996</v>
      </c>
      <c r="AK34" t="s">
        <v>187</v>
      </c>
      <c r="AL34">
        <v>0</v>
      </c>
      <c r="AM34">
        <v>1762.8549245999998</v>
      </c>
      <c r="AN34">
        <v>-1762.8549245999998</v>
      </c>
      <c r="AO34" t="s">
        <v>128</v>
      </c>
      <c r="AP34" t="s">
        <v>188</v>
      </c>
      <c r="AQ34" t="s">
        <v>139</v>
      </c>
      <c r="AR34" t="s">
        <v>129</v>
      </c>
      <c r="AS34" t="s">
        <v>342</v>
      </c>
      <c r="AT34" t="s">
        <v>144</v>
      </c>
      <c r="AU34">
        <v>44959.412590162035</v>
      </c>
      <c r="AV34" t="s">
        <v>255</v>
      </c>
      <c r="AW34" t="s">
        <v>150</v>
      </c>
      <c r="AX34" t="s">
        <v>126</v>
      </c>
      <c r="AY34" t="s">
        <v>126</v>
      </c>
      <c r="AZ34" t="s">
        <v>126</v>
      </c>
      <c r="BA34" t="s">
        <v>126</v>
      </c>
      <c r="BB34" t="s">
        <v>126</v>
      </c>
      <c r="BC34" t="s">
        <v>126</v>
      </c>
      <c r="BD34" t="s">
        <v>126</v>
      </c>
      <c r="BE34" t="s">
        <v>126</v>
      </c>
      <c r="BF34" t="s">
        <v>126</v>
      </c>
    </row>
    <row r="35" spans="2:58" x14ac:dyDescent="0.2">
      <c r="B35" t="s">
        <v>302</v>
      </c>
      <c r="C35" t="s">
        <v>210</v>
      </c>
      <c r="D35" t="s">
        <v>200</v>
      </c>
      <c r="E35" s="145">
        <v>2</v>
      </c>
      <c r="F35" t="s">
        <v>131</v>
      </c>
      <c r="G35" t="s">
        <v>131</v>
      </c>
      <c r="H35" t="s">
        <v>137</v>
      </c>
      <c r="I35" t="s">
        <v>148</v>
      </c>
      <c r="J35" t="s">
        <v>202</v>
      </c>
      <c r="K35" t="s">
        <v>213</v>
      </c>
      <c r="L35" t="s">
        <v>207</v>
      </c>
      <c r="M35" t="s">
        <v>74</v>
      </c>
      <c r="N35" t="s">
        <v>75</v>
      </c>
      <c r="O35">
        <v>1</v>
      </c>
      <c r="P35" t="s">
        <v>33</v>
      </c>
      <c r="Q35" t="s">
        <v>33</v>
      </c>
      <c r="R35" t="s">
        <v>321</v>
      </c>
      <c r="S35" t="s">
        <v>205</v>
      </c>
      <c r="T35">
        <v>420</v>
      </c>
      <c r="U35" s="7">
        <v>7.23</v>
      </c>
      <c r="V35" s="7">
        <v>2.31</v>
      </c>
      <c r="W35" s="7">
        <v>2.84</v>
      </c>
      <c r="X35" s="7">
        <v>7.62</v>
      </c>
      <c r="Y35">
        <v>47.431691999999998</v>
      </c>
      <c r="Z35">
        <v>2.6120269002189551</v>
      </c>
      <c r="AA35">
        <v>7.62</v>
      </c>
      <c r="AB35">
        <v>47.431691999999998</v>
      </c>
      <c r="AC35">
        <v>2.6120269002189551</v>
      </c>
      <c r="AD35" t="s">
        <v>138</v>
      </c>
      <c r="AE35">
        <v>70</v>
      </c>
      <c r="AF35">
        <v>4.8499999999999996</v>
      </c>
      <c r="AG35">
        <v>74.849999999999994</v>
      </c>
      <c r="AH35">
        <v>0</v>
      </c>
      <c r="AI35">
        <v>1775.1310730999999</v>
      </c>
      <c r="AJ35">
        <v>679.59907799999996</v>
      </c>
      <c r="AK35" t="s">
        <v>187</v>
      </c>
      <c r="AL35">
        <v>0</v>
      </c>
      <c r="AM35">
        <v>1775.1310730999999</v>
      </c>
      <c r="AN35">
        <v>-1775.1310730999999</v>
      </c>
      <c r="AO35" t="s">
        <v>128</v>
      </c>
      <c r="AP35" t="s">
        <v>188</v>
      </c>
      <c r="AQ35" t="s">
        <v>139</v>
      </c>
      <c r="AR35" t="s">
        <v>129</v>
      </c>
      <c r="AS35" t="s">
        <v>342</v>
      </c>
      <c r="AT35" t="s">
        <v>144</v>
      </c>
      <c r="AU35">
        <v>44959.412590162035</v>
      </c>
      <c r="AV35" t="s">
        <v>255</v>
      </c>
      <c r="AW35" t="s">
        <v>150</v>
      </c>
      <c r="AX35" t="s">
        <v>126</v>
      </c>
      <c r="AY35" t="s">
        <v>126</v>
      </c>
      <c r="AZ35" t="s">
        <v>126</v>
      </c>
      <c r="BA35" t="s">
        <v>126</v>
      </c>
      <c r="BB35" t="s">
        <v>126</v>
      </c>
      <c r="BC35" t="s">
        <v>126</v>
      </c>
      <c r="BD35" t="s">
        <v>126</v>
      </c>
      <c r="BE35" t="s">
        <v>126</v>
      </c>
      <c r="BF35" t="s">
        <v>126</v>
      </c>
    </row>
    <row r="36" spans="2:58" x14ac:dyDescent="0.2">
      <c r="B36" t="s">
        <v>302</v>
      </c>
      <c r="C36" t="s">
        <v>210</v>
      </c>
      <c r="D36" t="s">
        <v>200</v>
      </c>
      <c r="E36" s="145">
        <v>2</v>
      </c>
      <c r="F36" t="s">
        <v>131</v>
      </c>
      <c r="G36" t="s">
        <v>131</v>
      </c>
      <c r="H36" t="s">
        <v>137</v>
      </c>
      <c r="I36" t="s">
        <v>148</v>
      </c>
      <c r="J36" t="s">
        <v>202</v>
      </c>
      <c r="K36" t="s">
        <v>213</v>
      </c>
      <c r="L36" t="s">
        <v>207</v>
      </c>
      <c r="M36" t="s">
        <v>74</v>
      </c>
      <c r="N36" t="s">
        <v>75</v>
      </c>
      <c r="O36">
        <v>1</v>
      </c>
      <c r="P36" t="s">
        <v>33</v>
      </c>
      <c r="Q36" t="s">
        <v>33</v>
      </c>
      <c r="R36" t="s">
        <v>321</v>
      </c>
      <c r="S36" t="s">
        <v>205</v>
      </c>
      <c r="T36">
        <v>420</v>
      </c>
      <c r="U36" s="7">
        <v>7.23</v>
      </c>
      <c r="V36" s="7">
        <v>2.31</v>
      </c>
      <c r="W36" s="7">
        <v>2.84</v>
      </c>
      <c r="X36" s="7">
        <v>8.11</v>
      </c>
      <c r="Y36">
        <v>47.431691999999998</v>
      </c>
      <c r="Z36">
        <v>2.6120269002189551</v>
      </c>
      <c r="AA36">
        <v>8.11</v>
      </c>
      <c r="AB36">
        <v>47.431691999999998</v>
      </c>
      <c r="AC36">
        <v>2.6120269002189551</v>
      </c>
      <c r="AD36" t="s">
        <v>138</v>
      </c>
      <c r="AE36">
        <v>70</v>
      </c>
      <c r="AF36">
        <v>4.8499999999999996</v>
      </c>
      <c r="AG36">
        <v>74.849999999999994</v>
      </c>
      <c r="AH36">
        <v>0</v>
      </c>
      <c r="AI36">
        <v>1775.1310730999999</v>
      </c>
      <c r="AJ36">
        <v>679.59907799999996</v>
      </c>
      <c r="AK36" t="s">
        <v>187</v>
      </c>
      <c r="AL36">
        <v>0</v>
      </c>
      <c r="AM36">
        <v>1775.1310730999999</v>
      </c>
      <c r="AN36">
        <v>-1775.1310730999999</v>
      </c>
      <c r="AO36" t="s">
        <v>128</v>
      </c>
      <c r="AP36" t="s">
        <v>188</v>
      </c>
      <c r="AQ36" t="s">
        <v>139</v>
      </c>
      <c r="AR36" t="s">
        <v>129</v>
      </c>
      <c r="AS36" t="s">
        <v>342</v>
      </c>
      <c r="AT36" t="s">
        <v>144</v>
      </c>
      <c r="AU36">
        <v>44959.412590162035</v>
      </c>
      <c r="AV36" t="s">
        <v>255</v>
      </c>
      <c r="AW36" t="s">
        <v>150</v>
      </c>
      <c r="AX36" t="s">
        <v>126</v>
      </c>
      <c r="AY36" t="s">
        <v>126</v>
      </c>
      <c r="AZ36" t="s">
        <v>126</v>
      </c>
      <c r="BA36" t="s">
        <v>126</v>
      </c>
      <c r="BB36" t="s">
        <v>126</v>
      </c>
      <c r="BC36" t="s">
        <v>126</v>
      </c>
      <c r="BD36" t="s">
        <v>126</v>
      </c>
      <c r="BE36" t="s">
        <v>126</v>
      </c>
      <c r="BF36" t="s">
        <v>126</v>
      </c>
    </row>
    <row r="37" spans="2:58" x14ac:dyDescent="0.2">
      <c r="B37" t="s">
        <v>302</v>
      </c>
      <c r="C37" t="s">
        <v>210</v>
      </c>
      <c r="D37" t="s">
        <v>200</v>
      </c>
      <c r="E37" s="145">
        <v>2</v>
      </c>
      <c r="F37" t="s">
        <v>131</v>
      </c>
      <c r="G37" t="s">
        <v>131</v>
      </c>
      <c r="H37" t="s">
        <v>137</v>
      </c>
      <c r="I37" t="s">
        <v>148</v>
      </c>
      <c r="J37" t="s">
        <v>202</v>
      </c>
      <c r="K37" t="s">
        <v>213</v>
      </c>
      <c r="L37" t="s">
        <v>207</v>
      </c>
      <c r="M37" t="s">
        <v>155</v>
      </c>
      <c r="N37" t="s">
        <v>156</v>
      </c>
      <c r="O37">
        <v>1</v>
      </c>
      <c r="P37" t="s">
        <v>33</v>
      </c>
      <c r="Q37" t="s">
        <v>33</v>
      </c>
      <c r="R37" t="s">
        <v>321</v>
      </c>
      <c r="S37" t="s">
        <v>205</v>
      </c>
      <c r="T37" t="s">
        <v>352</v>
      </c>
      <c r="U37" s="7">
        <v>5.0999999999999996</v>
      </c>
      <c r="V37" s="7">
        <v>3.5</v>
      </c>
      <c r="W37" s="7">
        <v>3.5</v>
      </c>
      <c r="X37" s="7">
        <v>7.91</v>
      </c>
      <c r="Y37">
        <v>62.474999999999994</v>
      </c>
      <c r="Z37">
        <v>2.7916796997184856</v>
      </c>
      <c r="AA37">
        <v>7.91</v>
      </c>
      <c r="AB37">
        <v>62.474999999999994</v>
      </c>
      <c r="AC37">
        <v>2.7916796997184856</v>
      </c>
      <c r="AD37" t="s">
        <v>138</v>
      </c>
      <c r="AE37">
        <v>60</v>
      </c>
      <c r="AF37">
        <v>0.4471</v>
      </c>
      <c r="AG37">
        <v>86.826000000000008</v>
      </c>
      <c r="AH37">
        <v>0</v>
      </c>
      <c r="AI37">
        <v>2712.227175</v>
      </c>
      <c r="AJ37">
        <v>971.53952700000013</v>
      </c>
      <c r="AK37" t="s">
        <v>226</v>
      </c>
      <c r="AL37">
        <v>0</v>
      </c>
      <c r="AM37">
        <v>2712.227175</v>
      </c>
      <c r="AN37">
        <v>-2712.227175</v>
      </c>
      <c r="AO37" t="s">
        <v>353</v>
      </c>
      <c r="AP37" t="s">
        <v>188</v>
      </c>
      <c r="AQ37" t="s">
        <v>139</v>
      </c>
      <c r="AR37" t="s">
        <v>129</v>
      </c>
      <c r="AS37" t="s">
        <v>126</v>
      </c>
      <c r="AT37" t="s">
        <v>144</v>
      </c>
      <c r="AU37">
        <v>44959.412590162035</v>
      </c>
      <c r="AV37" t="s">
        <v>255</v>
      </c>
      <c r="AW37" t="s">
        <v>150</v>
      </c>
      <c r="AX37" t="s">
        <v>332</v>
      </c>
      <c r="AY37" t="s">
        <v>126</v>
      </c>
      <c r="AZ37" t="s">
        <v>126</v>
      </c>
      <c r="BA37" t="s">
        <v>126</v>
      </c>
      <c r="BB37" t="s">
        <v>354</v>
      </c>
      <c r="BC37" t="s">
        <v>126</v>
      </c>
      <c r="BD37" t="s">
        <v>126</v>
      </c>
      <c r="BE37" t="s">
        <v>126</v>
      </c>
      <c r="BF37" t="s">
        <v>126</v>
      </c>
    </row>
    <row r="38" spans="2:58" x14ac:dyDescent="0.2">
      <c r="B38" t="s">
        <v>302</v>
      </c>
      <c r="C38" t="s">
        <v>210</v>
      </c>
      <c r="D38" t="s">
        <v>200</v>
      </c>
      <c r="E38" s="145">
        <v>2</v>
      </c>
      <c r="F38" t="s">
        <v>131</v>
      </c>
      <c r="G38" t="s">
        <v>131</v>
      </c>
      <c r="H38" t="s">
        <v>137</v>
      </c>
      <c r="I38" t="s">
        <v>148</v>
      </c>
      <c r="J38" t="s">
        <v>202</v>
      </c>
      <c r="K38" t="s">
        <v>213</v>
      </c>
      <c r="L38" t="s">
        <v>207</v>
      </c>
      <c r="M38" t="s">
        <v>66</v>
      </c>
      <c r="N38" t="s">
        <v>157</v>
      </c>
      <c r="O38">
        <v>160</v>
      </c>
      <c r="P38" t="s">
        <v>62</v>
      </c>
      <c r="Q38" t="s">
        <v>62</v>
      </c>
      <c r="R38" t="s">
        <v>214</v>
      </c>
      <c r="S38" t="s">
        <v>209</v>
      </c>
      <c r="T38" t="s">
        <v>83</v>
      </c>
      <c r="U38" s="7">
        <v>4.1989999999999998</v>
      </c>
      <c r="V38" s="7">
        <v>1.8089999999999999</v>
      </c>
      <c r="W38" s="7">
        <v>1.57</v>
      </c>
      <c r="X38" s="7">
        <v>1.292</v>
      </c>
      <c r="Y38">
        <v>11.92570587</v>
      </c>
      <c r="Z38">
        <v>1.1879873318736314</v>
      </c>
      <c r="AA38">
        <v>206.72</v>
      </c>
      <c r="AB38">
        <v>1908.1129392</v>
      </c>
      <c r="AC38">
        <v>190.07797309978102</v>
      </c>
      <c r="AD38" t="s">
        <v>142</v>
      </c>
      <c r="AE38">
        <v>620</v>
      </c>
      <c r="AF38">
        <v>-2.5000000000000001E-2</v>
      </c>
      <c r="AG38">
        <v>604.5</v>
      </c>
      <c r="AH38">
        <v>0</v>
      </c>
      <c r="AI38">
        <v>48360</v>
      </c>
      <c r="AJ38">
        <v>254.4219049232681</v>
      </c>
      <c r="AK38" t="s">
        <v>187</v>
      </c>
      <c r="AL38">
        <v>0</v>
      </c>
      <c r="AM38">
        <v>48360</v>
      </c>
      <c r="AN38">
        <v>-48360</v>
      </c>
      <c r="AO38" t="s">
        <v>128</v>
      </c>
      <c r="AP38" t="s">
        <v>188</v>
      </c>
      <c r="AQ38" t="s">
        <v>139</v>
      </c>
      <c r="AR38" t="s">
        <v>143</v>
      </c>
      <c r="AS38" t="s">
        <v>347</v>
      </c>
      <c r="AT38" t="s">
        <v>144</v>
      </c>
      <c r="AU38">
        <v>44959.412590162035</v>
      </c>
      <c r="AV38" t="s">
        <v>255</v>
      </c>
      <c r="AW38" t="s">
        <v>150</v>
      </c>
      <c r="AX38" t="s">
        <v>332</v>
      </c>
      <c r="AY38" t="s">
        <v>126</v>
      </c>
      <c r="AZ38" t="s">
        <v>126</v>
      </c>
      <c r="BA38" t="s">
        <v>126</v>
      </c>
      <c r="BB38" t="s">
        <v>126</v>
      </c>
      <c r="BC38" t="s">
        <v>126</v>
      </c>
      <c r="BD38" t="s">
        <v>126</v>
      </c>
      <c r="BE38" t="s">
        <v>126</v>
      </c>
      <c r="BF38" t="s">
        <v>126</v>
      </c>
    </row>
    <row r="39" spans="2:58" x14ac:dyDescent="0.2">
      <c r="B39" t="s">
        <v>302</v>
      </c>
      <c r="C39" t="s">
        <v>210</v>
      </c>
      <c r="D39" t="s">
        <v>200</v>
      </c>
      <c r="E39" s="145">
        <v>2</v>
      </c>
      <c r="F39" t="s">
        <v>131</v>
      </c>
      <c r="G39" t="s">
        <v>131</v>
      </c>
      <c r="H39" t="s">
        <v>137</v>
      </c>
      <c r="I39" t="s">
        <v>148</v>
      </c>
      <c r="J39" t="s">
        <v>202</v>
      </c>
      <c r="K39" t="s">
        <v>213</v>
      </c>
      <c r="L39" t="s">
        <v>207</v>
      </c>
      <c r="M39" t="s">
        <v>281</v>
      </c>
      <c r="N39" t="s">
        <v>281</v>
      </c>
      <c r="O39">
        <v>16</v>
      </c>
      <c r="P39" t="s">
        <v>33</v>
      </c>
      <c r="Q39" t="s">
        <v>33</v>
      </c>
      <c r="R39" t="s">
        <v>204</v>
      </c>
      <c r="S39" t="s">
        <v>205</v>
      </c>
      <c r="T39" t="s">
        <v>355</v>
      </c>
      <c r="U39" s="7">
        <v>12.5</v>
      </c>
      <c r="V39" s="7">
        <v>2.6</v>
      </c>
      <c r="W39" s="7">
        <v>3.44</v>
      </c>
      <c r="X39" s="7">
        <v>14</v>
      </c>
      <c r="Y39">
        <v>111.8</v>
      </c>
      <c r="Z39">
        <v>5.082890209571473</v>
      </c>
      <c r="AA39">
        <v>224</v>
      </c>
      <c r="AB39">
        <v>1788.8</v>
      </c>
      <c r="AC39">
        <v>81.326243353143568</v>
      </c>
      <c r="AD39" t="s">
        <v>138</v>
      </c>
      <c r="AE39">
        <v>52</v>
      </c>
      <c r="AF39">
        <v>12.79</v>
      </c>
      <c r="AG39">
        <v>64.789999999999992</v>
      </c>
      <c r="AH39">
        <v>0</v>
      </c>
      <c r="AI39">
        <v>57948.175999999992</v>
      </c>
      <c r="AJ39">
        <v>712.53968719999989</v>
      </c>
      <c r="AK39" t="s">
        <v>226</v>
      </c>
      <c r="AL39">
        <v>0</v>
      </c>
      <c r="AM39">
        <v>57948.175999999992</v>
      </c>
      <c r="AN39">
        <v>-57948.175999999992</v>
      </c>
      <c r="AO39" t="s">
        <v>128</v>
      </c>
      <c r="AP39" t="s">
        <v>188</v>
      </c>
      <c r="AQ39" t="s">
        <v>139</v>
      </c>
      <c r="AR39" t="s">
        <v>129</v>
      </c>
      <c r="AS39" t="s">
        <v>126</v>
      </c>
      <c r="AT39" t="s">
        <v>144</v>
      </c>
      <c r="AU39">
        <v>44959.412590162035</v>
      </c>
      <c r="AV39" t="s">
        <v>255</v>
      </c>
      <c r="AW39" t="s">
        <v>150</v>
      </c>
      <c r="AX39" t="s">
        <v>126</v>
      </c>
      <c r="AY39" t="s">
        <v>126</v>
      </c>
      <c r="AZ39" t="s">
        <v>126</v>
      </c>
      <c r="BA39" t="s">
        <v>126</v>
      </c>
      <c r="BB39" t="s">
        <v>126</v>
      </c>
      <c r="BC39" t="s">
        <v>126</v>
      </c>
      <c r="BD39" t="s">
        <v>126</v>
      </c>
      <c r="BE39" t="s">
        <v>126</v>
      </c>
      <c r="BF39" t="s">
        <v>126</v>
      </c>
    </row>
    <row r="40" spans="2:58" x14ac:dyDescent="0.2">
      <c r="B40" t="s">
        <v>302</v>
      </c>
      <c r="C40" t="s">
        <v>210</v>
      </c>
      <c r="D40" t="s">
        <v>200</v>
      </c>
      <c r="E40" s="145">
        <v>2</v>
      </c>
      <c r="F40" t="s">
        <v>131</v>
      </c>
      <c r="G40" t="s">
        <v>131</v>
      </c>
      <c r="H40" t="s">
        <v>160</v>
      </c>
      <c r="I40" t="s">
        <v>160</v>
      </c>
      <c r="J40" t="s">
        <v>202</v>
      </c>
      <c r="K40" t="s">
        <v>217</v>
      </c>
      <c r="L40" t="s">
        <v>207</v>
      </c>
      <c r="M40" t="s">
        <v>74</v>
      </c>
      <c r="N40" t="s">
        <v>75</v>
      </c>
      <c r="O40">
        <v>1</v>
      </c>
      <c r="P40" t="s">
        <v>33</v>
      </c>
      <c r="Q40" t="s">
        <v>33</v>
      </c>
      <c r="R40" t="s">
        <v>321</v>
      </c>
      <c r="S40" t="s">
        <v>205</v>
      </c>
      <c r="T40" t="s">
        <v>356</v>
      </c>
      <c r="U40" s="7">
        <v>7.18</v>
      </c>
      <c r="V40" s="7">
        <v>2.31</v>
      </c>
      <c r="W40" s="7">
        <v>2.84</v>
      </c>
      <c r="X40" s="7">
        <v>7.52</v>
      </c>
      <c r="Y40">
        <v>47.103671999999996</v>
      </c>
      <c r="Z40">
        <v>2.593963090397247</v>
      </c>
      <c r="AA40">
        <v>7.52</v>
      </c>
      <c r="AB40">
        <v>47.103671999999996</v>
      </c>
      <c r="AC40">
        <v>2.593963090397247</v>
      </c>
      <c r="AD40" t="s">
        <v>138</v>
      </c>
      <c r="AE40">
        <v>35</v>
      </c>
      <c r="AF40">
        <v>4.8499999999999996</v>
      </c>
      <c r="AG40">
        <v>39.85</v>
      </c>
      <c r="AH40">
        <v>0</v>
      </c>
      <c r="AI40">
        <v>1877.0813291999998</v>
      </c>
      <c r="AJ40">
        <v>723.63455599999998</v>
      </c>
      <c r="AK40" t="s">
        <v>187</v>
      </c>
      <c r="AL40">
        <v>0</v>
      </c>
      <c r="AM40">
        <v>0</v>
      </c>
      <c r="AN40">
        <v>0</v>
      </c>
      <c r="AO40" t="s">
        <v>128</v>
      </c>
      <c r="AP40" t="s">
        <v>188</v>
      </c>
      <c r="AQ40" t="s">
        <v>139</v>
      </c>
      <c r="AR40" t="s">
        <v>129</v>
      </c>
      <c r="AS40" t="s">
        <v>342</v>
      </c>
      <c r="AT40" t="s">
        <v>127</v>
      </c>
      <c r="AU40">
        <v>44959.412590162035</v>
      </c>
      <c r="AV40" t="s">
        <v>255</v>
      </c>
      <c r="AW40" t="s">
        <v>150</v>
      </c>
      <c r="AX40" t="s">
        <v>126</v>
      </c>
      <c r="AY40" t="s">
        <v>126</v>
      </c>
      <c r="AZ40" t="s">
        <v>126</v>
      </c>
      <c r="BA40" t="s">
        <v>126</v>
      </c>
      <c r="BB40" t="s">
        <v>126</v>
      </c>
      <c r="BC40" t="s">
        <v>126</v>
      </c>
      <c r="BD40" t="s">
        <v>126</v>
      </c>
      <c r="BE40" t="s">
        <v>126</v>
      </c>
      <c r="BF40" t="s">
        <v>126</v>
      </c>
    </row>
    <row r="41" spans="2:58" x14ac:dyDescent="0.2">
      <c r="B41" t="s">
        <v>302</v>
      </c>
      <c r="C41" t="s">
        <v>210</v>
      </c>
      <c r="D41" t="s">
        <v>200</v>
      </c>
      <c r="E41" s="145">
        <v>2</v>
      </c>
      <c r="F41" t="s">
        <v>131</v>
      </c>
      <c r="G41" t="s">
        <v>131</v>
      </c>
      <c r="H41" t="s">
        <v>160</v>
      </c>
      <c r="I41" t="s">
        <v>160</v>
      </c>
      <c r="J41" t="s">
        <v>202</v>
      </c>
      <c r="K41" t="s">
        <v>217</v>
      </c>
      <c r="L41" t="s">
        <v>207</v>
      </c>
      <c r="M41" t="s">
        <v>74</v>
      </c>
      <c r="N41" t="s">
        <v>75</v>
      </c>
      <c r="O41">
        <v>1</v>
      </c>
      <c r="P41" t="s">
        <v>33</v>
      </c>
      <c r="Q41" t="s">
        <v>33</v>
      </c>
      <c r="R41" t="s">
        <v>321</v>
      </c>
      <c r="S41" t="s">
        <v>205</v>
      </c>
      <c r="T41" t="s">
        <v>357</v>
      </c>
      <c r="U41" s="7">
        <v>7.18</v>
      </c>
      <c r="V41" s="7">
        <v>2.31</v>
      </c>
      <c r="W41" s="7">
        <v>2.84</v>
      </c>
      <c r="X41" s="7">
        <v>7.52</v>
      </c>
      <c r="Y41">
        <v>47.103671999999996</v>
      </c>
      <c r="Z41">
        <v>2.593963090397247</v>
      </c>
      <c r="AA41">
        <v>7.52</v>
      </c>
      <c r="AB41">
        <v>47.103671999999996</v>
      </c>
      <c r="AC41">
        <v>2.593963090397247</v>
      </c>
      <c r="AD41" t="s">
        <v>138</v>
      </c>
      <c r="AE41">
        <v>35</v>
      </c>
      <c r="AF41">
        <v>4.8499999999999996</v>
      </c>
      <c r="AG41">
        <v>39.85</v>
      </c>
      <c r="AH41">
        <v>0</v>
      </c>
      <c r="AI41">
        <v>1877.0813291999998</v>
      </c>
      <c r="AJ41">
        <v>723.63455599999998</v>
      </c>
      <c r="AK41" t="s">
        <v>187</v>
      </c>
      <c r="AL41">
        <v>0</v>
      </c>
      <c r="AM41">
        <v>0</v>
      </c>
      <c r="AN41">
        <v>0</v>
      </c>
      <c r="AO41" t="s">
        <v>128</v>
      </c>
      <c r="AP41" t="s">
        <v>188</v>
      </c>
      <c r="AQ41" t="s">
        <v>139</v>
      </c>
      <c r="AR41" t="s">
        <v>129</v>
      </c>
      <c r="AS41" t="s">
        <v>342</v>
      </c>
      <c r="AT41" t="s">
        <v>127</v>
      </c>
      <c r="AU41">
        <v>44959.412590162035</v>
      </c>
      <c r="AV41" t="s">
        <v>255</v>
      </c>
      <c r="AW41" t="s">
        <v>150</v>
      </c>
      <c r="AX41" t="s">
        <v>126</v>
      </c>
      <c r="AY41" t="s">
        <v>126</v>
      </c>
      <c r="AZ41" t="s">
        <v>126</v>
      </c>
      <c r="BA41" t="s">
        <v>126</v>
      </c>
      <c r="BB41" t="s">
        <v>126</v>
      </c>
      <c r="BC41" t="s">
        <v>126</v>
      </c>
      <c r="BD41" t="s">
        <v>126</v>
      </c>
      <c r="BE41" t="s">
        <v>126</v>
      </c>
      <c r="BF41" t="s">
        <v>126</v>
      </c>
    </row>
    <row r="42" spans="2:58" x14ac:dyDescent="0.2">
      <c r="B42" t="s">
        <v>302</v>
      </c>
      <c r="C42" t="s">
        <v>210</v>
      </c>
      <c r="D42" t="s">
        <v>200</v>
      </c>
      <c r="E42" s="145">
        <v>2</v>
      </c>
      <c r="F42" t="s">
        <v>131</v>
      </c>
      <c r="G42" t="s">
        <v>131</v>
      </c>
      <c r="H42" t="s">
        <v>160</v>
      </c>
      <c r="I42" t="s">
        <v>160</v>
      </c>
      <c r="J42" t="s">
        <v>202</v>
      </c>
      <c r="K42" t="s">
        <v>217</v>
      </c>
      <c r="L42" t="s">
        <v>207</v>
      </c>
      <c r="M42" t="s">
        <v>74</v>
      </c>
      <c r="N42" t="s">
        <v>75</v>
      </c>
      <c r="O42">
        <v>1</v>
      </c>
      <c r="P42" t="s">
        <v>33</v>
      </c>
      <c r="Q42" t="s">
        <v>33</v>
      </c>
      <c r="R42" t="s">
        <v>321</v>
      </c>
      <c r="S42" t="s">
        <v>205</v>
      </c>
      <c r="T42">
        <v>416</v>
      </c>
      <c r="U42" s="7">
        <v>7.18</v>
      </c>
      <c r="V42" s="7">
        <v>2.31</v>
      </c>
      <c r="W42" s="7">
        <v>2.84</v>
      </c>
      <c r="X42" s="7">
        <v>7.7</v>
      </c>
      <c r="Y42">
        <v>47.103671999999996</v>
      </c>
      <c r="Z42">
        <v>2.593963090397247</v>
      </c>
      <c r="AA42">
        <v>7.7</v>
      </c>
      <c r="AB42">
        <v>47.103671999999996</v>
      </c>
      <c r="AC42">
        <v>2.593963090397247</v>
      </c>
      <c r="AD42" t="s">
        <v>138</v>
      </c>
      <c r="AE42">
        <v>35</v>
      </c>
      <c r="AF42">
        <v>4.8499999999999996</v>
      </c>
      <c r="AG42">
        <v>39.85</v>
      </c>
      <c r="AH42">
        <v>0</v>
      </c>
      <c r="AI42">
        <v>1877.0813291999998</v>
      </c>
      <c r="AJ42">
        <v>723.63455599999998</v>
      </c>
      <c r="AK42" t="s">
        <v>187</v>
      </c>
      <c r="AL42">
        <v>0</v>
      </c>
      <c r="AM42">
        <v>0</v>
      </c>
      <c r="AN42">
        <v>0</v>
      </c>
      <c r="AO42" t="s">
        <v>128</v>
      </c>
      <c r="AP42" t="s">
        <v>188</v>
      </c>
      <c r="AQ42" t="s">
        <v>139</v>
      </c>
      <c r="AR42" t="s">
        <v>129</v>
      </c>
      <c r="AS42" t="s">
        <v>342</v>
      </c>
      <c r="AT42" t="s">
        <v>127</v>
      </c>
      <c r="AU42">
        <v>44959.412590162035</v>
      </c>
      <c r="AV42" t="s">
        <v>255</v>
      </c>
      <c r="AW42" t="s">
        <v>150</v>
      </c>
      <c r="AX42" t="s">
        <v>126</v>
      </c>
      <c r="AY42" t="s">
        <v>126</v>
      </c>
      <c r="AZ42" t="s">
        <v>126</v>
      </c>
      <c r="BA42" t="s">
        <v>126</v>
      </c>
      <c r="BB42" t="s">
        <v>126</v>
      </c>
      <c r="BC42" t="s">
        <v>126</v>
      </c>
      <c r="BD42" t="s">
        <v>126</v>
      </c>
      <c r="BE42" t="s">
        <v>126</v>
      </c>
      <c r="BF42" t="s">
        <v>126</v>
      </c>
    </row>
    <row r="43" spans="2:58" x14ac:dyDescent="0.2">
      <c r="B43" t="s">
        <v>302</v>
      </c>
      <c r="C43" t="s">
        <v>210</v>
      </c>
      <c r="D43" t="s">
        <v>200</v>
      </c>
      <c r="E43" s="145">
        <v>2</v>
      </c>
      <c r="F43" t="s">
        <v>131</v>
      </c>
      <c r="G43" t="s">
        <v>131</v>
      </c>
      <c r="H43" t="s">
        <v>160</v>
      </c>
      <c r="I43" t="s">
        <v>160</v>
      </c>
      <c r="J43" t="s">
        <v>202</v>
      </c>
      <c r="K43" t="s">
        <v>217</v>
      </c>
      <c r="L43" t="s">
        <v>207</v>
      </c>
      <c r="M43" t="s">
        <v>74</v>
      </c>
      <c r="N43" t="s">
        <v>75</v>
      </c>
      <c r="O43">
        <v>1</v>
      </c>
      <c r="P43" t="s">
        <v>33</v>
      </c>
      <c r="Q43" t="s">
        <v>33</v>
      </c>
      <c r="R43" t="s">
        <v>321</v>
      </c>
      <c r="S43" t="s">
        <v>205</v>
      </c>
      <c r="T43">
        <v>416</v>
      </c>
      <c r="U43" s="7">
        <v>7.18</v>
      </c>
      <c r="V43" s="7">
        <v>2.31</v>
      </c>
      <c r="W43" s="7">
        <v>2.84</v>
      </c>
      <c r="X43" s="7">
        <v>7.7</v>
      </c>
      <c r="Y43">
        <v>47.103671999999996</v>
      </c>
      <c r="Z43">
        <v>2.593963090397247</v>
      </c>
      <c r="AA43">
        <v>7.7</v>
      </c>
      <c r="AB43">
        <v>47.103671999999996</v>
      </c>
      <c r="AC43">
        <v>2.593963090397247</v>
      </c>
      <c r="AD43" t="s">
        <v>138</v>
      </c>
      <c r="AE43">
        <v>35</v>
      </c>
      <c r="AF43">
        <v>4.8499999999999996</v>
      </c>
      <c r="AG43">
        <v>39.85</v>
      </c>
      <c r="AH43">
        <v>0</v>
      </c>
      <c r="AI43">
        <v>1877.0813291999998</v>
      </c>
      <c r="AJ43">
        <v>723.63455599999998</v>
      </c>
      <c r="AK43" t="s">
        <v>187</v>
      </c>
      <c r="AL43">
        <v>0</v>
      </c>
      <c r="AM43">
        <v>0</v>
      </c>
      <c r="AN43">
        <v>0</v>
      </c>
      <c r="AO43" t="s">
        <v>128</v>
      </c>
      <c r="AP43" t="s">
        <v>188</v>
      </c>
      <c r="AQ43" t="s">
        <v>139</v>
      </c>
      <c r="AR43" t="s">
        <v>129</v>
      </c>
      <c r="AS43" t="s">
        <v>342</v>
      </c>
      <c r="AT43" t="s">
        <v>127</v>
      </c>
      <c r="AU43">
        <v>44959.412590162035</v>
      </c>
      <c r="AV43" t="s">
        <v>255</v>
      </c>
      <c r="AW43" t="s">
        <v>150</v>
      </c>
      <c r="AX43" t="s">
        <v>126</v>
      </c>
      <c r="AY43" t="s">
        <v>126</v>
      </c>
      <c r="AZ43" t="s">
        <v>126</v>
      </c>
      <c r="BA43" t="s">
        <v>126</v>
      </c>
      <c r="BB43" t="s">
        <v>126</v>
      </c>
      <c r="BC43" t="s">
        <v>126</v>
      </c>
      <c r="BD43" t="s">
        <v>126</v>
      </c>
      <c r="BE43" t="s">
        <v>126</v>
      </c>
      <c r="BF43" t="s">
        <v>126</v>
      </c>
    </row>
    <row r="44" spans="2:58" x14ac:dyDescent="0.2">
      <c r="B44" t="s">
        <v>302</v>
      </c>
      <c r="C44" t="s">
        <v>210</v>
      </c>
      <c r="D44" t="s">
        <v>200</v>
      </c>
      <c r="E44" s="145">
        <v>2</v>
      </c>
      <c r="F44" t="s">
        <v>131</v>
      </c>
      <c r="G44" t="s">
        <v>131</v>
      </c>
      <c r="H44" t="s">
        <v>160</v>
      </c>
      <c r="I44" t="s">
        <v>160</v>
      </c>
      <c r="J44" t="s">
        <v>202</v>
      </c>
      <c r="K44" t="s">
        <v>217</v>
      </c>
      <c r="L44" t="s">
        <v>203</v>
      </c>
      <c r="M44" t="s">
        <v>73</v>
      </c>
      <c r="N44" t="s">
        <v>358</v>
      </c>
      <c r="O44">
        <v>1</v>
      </c>
      <c r="P44" t="s">
        <v>33</v>
      </c>
      <c r="Q44" t="s">
        <v>33</v>
      </c>
      <c r="R44" t="s">
        <v>204</v>
      </c>
      <c r="S44" t="s">
        <v>205</v>
      </c>
      <c r="T44" t="s">
        <v>359</v>
      </c>
      <c r="U44" s="7">
        <v>21.282</v>
      </c>
      <c r="V44" s="7">
        <v>3.2</v>
      </c>
      <c r="W44" s="7">
        <v>4.3</v>
      </c>
      <c r="X44" s="7">
        <v>47.3</v>
      </c>
      <c r="Y44">
        <v>292.84032000000002</v>
      </c>
      <c r="Z44">
        <v>10.650985298717547</v>
      </c>
      <c r="AA44">
        <v>47.3</v>
      </c>
      <c r="AB44">
        <v>292.84032000000002</v>
      </c>
      <c r="AC44">
        <v>10.650985298717547</v>
      </c>
      <c r="AD44" t="s">
        <v>138</v>
      </c>
      <c r="AE44">
        <v>67</v>
      </c>
      <c r="AF44">
        <v>0.3533</v>
      </c>
      <c r="AG44">
        <v>67.353300000000004</v>
      </c>
      <c r="AH44">
        <v>0</v>
      </c>
      <c r="AI44">
        <v>19723.761925056002</v>
      </c>
      <c r="AJ44">
        <v>1851.8251008600002</v>
      </c>
      <c r="AK44" t="s">
        <v>226</v>
      </c>
      <c r="AL44">
        <v>0</v>
      </c>
      <c r="AM44">
        <v>0</v>
      </c>
      <c r="AN44">
        <v>0</v>
      </c>
      <c r="AO44" t="s">
        <v>360</v>
      </c>
      <c r="AP44" t="s">
        <v>188</v>
      </c>
      <c r="AQ44" t="s">
        <v>139</v>
      </c>
      <c r="AR44" t="s">
        <v>159</v>
      </c>
      <c r="AS44" t="s">
        <v>126</v>
      </c>
      <c r="AT44" t="s">
        <v>127</v>
      </c>
      <c r="AU44">
        <v>44959.412590162035</v>
      </c>
      <c r="AV44" t="s">
        <v>255</v>
      </c>
      <c r="AW44" t="s">
        <v>150</v>
      </c>
      <c r="AX44" t="s">
        <v>126</v>
      </c>
      <c r="AY44" t="s">
        <v>126</v>
      </c>
      <c r="AZ44" t="s">
        <v>126</v>
      </c>
      <c r="BA44" t="s">
        <v>126</v>
      </c>
      <c r="BB44" t="s">
        <v>126</v>
      </c>
      <c r="BC44" t="s">
        <v>358</v>
      </c>
      <c r="BD44" t="s">
        <v>358</v>
      </c>
      <c r="BF44" t="s">
        <v>67</v>
      </c>
    </row>
    <row r="45" spans="2:58" x14ac:dyDescent="0.2">
      <c r="B45" t="s">
        <v>302</v>
      </c>
      <c r="C45" t="s">
        <v>210</v>
      </c>
      <c r="D45" t="s">
        <v>200</v>
      </c>
      <c r="E45" s="145">
        <v>2</v>
      </c>
      <c r="F45" t="s">
        <v>131</v>
      </c>
      <c r="G45" t="s">
        <v>131</v>
      </c>
      <c r="H45" t="s">
        <v>160</v>
      </c>
      <c r="I45" t="s">
        <v>160</v>
      </c>
      <c r="J45" t="s">
        <v>202</v>
      </c>
      <c r="K45" t="s">
        <v>217</v>
      </c>
      <c r="L45" t="s">
        <v>203</v>
      </c>
      <c r="M45" t="s">
        <v>73</v>
      </c>
      <c r="N45" t="s">
        <v>358</v>
      </c>
      <c r="O45">
        <v>1</v>
      </c>
      <c r="P45" t="s">
        <v>33</v>
      </c>
      <c r="Q45" t="s">
        <v>33</v>
      </c>
      <c r="R45" t="s">
        <v>204</v>
      </c>
      <c r="S45" t="s">
        <v>205</v>
      </c>
      <c r="T45" t="s">
        <v>361</v>
      </c>
      <c r="U45" s="7">
        <v>14.23</v>
      </c>
      <c r="V45" s="7">
        <v>3.2</v>
      </c>
      <c r="W45" s="7">
        <v>4.3</v>
      </c>
      <c r="X45" s="7">
        <v>18</v>
      </c>
      <c r="Y45">
        <v>195.8048</v>
      </c>
      <c r="Z45">
        <v>7.1216765717860495</v>
      </c>
      <c r="AA45">
        <v>18</v>
      </c>
      <c r="AB45">
        <v>195.8048</v>
      </c>
      <c r="AC45">
        <v>7.1216765717860495</v>
      </c>
      <c r="AD45" t="s">
        <v>138</v>
      </c>
      <c r="AE45">
        <v>67</v>
      </c>
      <c r="AF45">
        <v>0.3533</v>
      </c>
      <c r="AG45">
        <v>67.353300000000004</v>
      </c>
      <c r="AH45">
        <v>0</v>
      </c>
      <c r="AI45">
        <v>13188.09943584</v>
      </c>
      <c r="AJ45">
        <v>1851.82510086</v>
      </c>
      <c r="AK45" t="s">
        <v>226</v>
      </c>
      <c r="AL45">
        <v>0</v>
      </c>
      <c r="AM45">
        <v>0</v>
      </c>
      <c r="AN45">
        <v>0</v>
      </c>
      <c r="AO45" t="s">
        <v>360</v>
      </c>
      <c r="AP45" t="s">
        <v>188</v>
      </c>
      <c r="AQ45" t="s">
        <v>139</v>
      </c>
      <c r="AR45" t="s">
        <v>159</v>
      </c>
      <c r="AS45" t="s">
        <v>126</v>
      </c>
      <c r="AT45" t="s">
        <v>127</v>
      </c>
      <c r="AU45">
        <v>44959.412590162035</v>
      </c>
      <c r="AV45" t="s">
        <v>255</v>
      </c>
      <c r="AW45" t="s">
        <v>150</v>
      </c>
      <c r="AX45" t="s">
        <v>126</v>
      </c>
      <c r="AY45" t="s">
        <v>126</v>
      </c>
      <c r="AZ45" t="s">
        <v>126</v>
      </c>
      <c r="BA45" t="s">
        <v>126</v>
      </c>
      <c r="BB45" t="s">
        <v>126</v>
      </c>
      <c r="BC45" t="s">
        <v>358</v>
      </c>
      <c r="BD45" t="s">
        <v>358</v>
      </c>
      <c r="BF45" t="s">
        <v>67</v>
      </c>
    </row>
    <row r="46" spans="2:58" x14ac:dyDescent="0.2">
      <c r="B46" t="s">
        <v>302</v>
      </c>
      <c r="C46" t="s">
        <v>210</v>
      </c>
      <c r="D46" t="s">
        <v>200</v>
      </c>
      <c r="E46" s="145">
        <v>2</v>
      </c>
      <c r="F46" t="s">
        <v>131</v>
      </c>
      <c r="G46" t="s">
        <v>131</v>
      </c>
      <c r="H46" t="s">
        <v>160</v>
      </c>
      <c r="I46" t="s">
        <v>160</v>
      </c>
      <c r="J46" t="s">
        <v>202</v>
      </c>
      <c r="K46" t="s">
        <v>217</v>
      </c>
      <c r="L46" t="s">
        <v>207</v>
      </c>
      <c r="M46" t="s">
        <v>66</v>
      </c>
      <c r="N46" t="s">
        <v>157</v>
      </c>
      <c r="O46">
        <v>0</v>
      </c>
      <c r="P46" t="s">
        <v>62</v>
      </c>
      <c r="Q46" t="s">
        <v>62</v>
      </c>
      <c r="R46" t="s">
        <v>214</v>
      </c>
      <c r="S46" t="s">
        <v>209</v>
      </c>
      <c r="T46" t="s">
        <v>83</v>
      </c>
      <c r="U46" s="7">
        <v>4.1989999999999998</v>
      </c>
      <c r="V46" s="7">
        <v>1.8089999999999999</v>
      </c>
      <c r="W46" s="7">
        <v>1.57</v>
      </c>
      <c r="X46" s="7">
        <v>1.292</v>
      </c>
      <c r="Y46">
        <v>11.92570587</v>
      </c>
      <c r="Z46">
        <v>1.1879873318736314</v>
      </c>
      <c r="AA46">
        <v>0</v>
      </c>
      <c r="AB46">
        <v>0</v>
      </c>
      <c r="AC46">
        <v>0</v>
      </c>
      <c r="AD46" t="s">
        <v>142</v>
      </c>
      <c r="AE46">
        <v>320</v>
      </c>
      <c r="AF46">
        <v>-2.5000000000000001E-2</v>
      </c>
      <c r="AG46">
        <v>312</v>
      </c>
      <c r="AH46">
        <v>0</v>
      </c>
      <c r="AI46">
        <v>0</v>
      </c>
      <c r="AJ46">
        <v>0</v>
      </c>
      <c r="AK46" t="s">
        <v>187</v>
      </c>
      <c r="AL46">
        <v>0</v>
      </c>
      <c r="AM46">
        <v>0</v>
      </c>
      <c r="AN46">
        <v>0</v>
      </c>
      <c r="AO46" t="s">
        <v>128</v>
      </c>
      <c r="AP46" t="s">
        <v>188</v>
      </c>
      <c r="AQ46" t="s">
        <v>139</v>
      </c>
      <c r="AR46" t="s">
        <v>143</v>
      </c>
      <c r="AS46" t="s">
        <v>347</v>
      </c>
      <c r="AT46" t="s">
        <v>127</v>
      </c>
      <c r="AU46">
        <v>44959.412590162035</v>
      </c>
      <c r="AV46" t="s">
        <v>255</v>
      </c>
      <c r="AW46" t="s">
        <v>150</v>
      </c>
      <c r="AX46" t="s">
        <v>332</v>
      </c>
      <c r="AY46" t="s">
        <v>126</v>
      </c>
      <c r="AZ46" t="s">
        <v>126</v>
      </c>
      <c r="BA46" t="s">
        <v>126</v>
      </c>
      <c r="BB46" t="s">
        <v>126</v>
      </c>
      <c r="BC46" t="s">
        <v>126</v>
      </c>
      <c r="BD46" t="s">
        <v>126</v>
      </c>
      <c r="BE46" t="s">
        <v>126</v>
      </c>
      <c r="BF46" t="s">
        <v>126</v>
      </c>
    </row>
    <row r="47" spans="2:58" x14ac:dyDescent="0.2">
      <c r="B47" t="s">
        <v>302</v>
      </c>
      <c r="C47" t="s">
        <v>210</v>
      </c>
      <c r="D47" t="s">
        <v>200</v>
      </c>
      <c r="E47" s="145">
        <v>2</v>
      </c>
      <c r="F47" t="s">
        <v>131</v>
      </c>
      <c r="G47" t="s">
        <v>131</v>
      </c>
      <c r="H47" t="s">
        <v>130</v>
      </c>
      <c r="I47" t="s">
        <v>130</v>
      </c>
      <c r="J47" t="s">
        <v>202</v>
      </c>
      <c r="K47" t="s">
        <v>206</v>
      </c>
      <c r="L47" t="s">
        <v>207</v>
      </c>
      <c r="M47" t="s">
        <v>74</v>
      </c>
      <c r="N47" t="s">
        <v>75</v>
      </c>
      <c r="O47">
        <v>1</v>
      </c>
      <c r="P47" t="s">
        <v>33</v>
      </c>
      <c r="Q47" t="s">
        <v>33</v>
      </c>
      <c r="R47" t="s">
        <v>321</v>
      </c>
      <c r="S47" t="s">
        <v>205</v>
      </c>
      <c r="T47" t="s">
        <v>362</v>
      </c>
      <c r="U47" s="7">
        <v>7.18</v>
      </c>
      <c r="V47" s="7">
        <v>2.31</v>
      </c>
      <c r="W47" s="7">
        <v>2.84</v>
      </c>
      <c r="X47" s="7">
        <v>7.72</v>
      </c>
      <c r="Y47">
        <v>47.103671999999996</v>
      </c>
      <c r="Z47">
        <v>2.593963090397247</v>
      </c>
      <c r="AA47">
        <v>7.72</v>
      </c>
      <c r="AB47">
        <v>47.103671999999996</v>
      </c>
      <c r="AC47">
        <v>2.593963090397247</v>
      </c>
      <c r="AD47" t="s">
        <v>138</v>
      </c>
      <c r="AE47">
        <v>35</v>
      </c>
      <c r="AF47">
        <v>4.6500000000000004</v>
      </c>
      <c r="AG47">
        <v>39.65</v>
      </c>
      <c r="AH47">
        <v>0</v>
      </c>
      <c r="AI47">
        <v>1867.6605947999997</v>
      </c>
      <c r="AJ47">
        <v>720.00276399999996</v>
      </c>
      <c r="AK47" t="s">
        <v>187</v>
      </c>
      <c r="AL47">
        <v>0</v>
      </c>
      <c r="AM47">
        <v>0</v>
      </c>
      <c r="AN47">
        <v>0</v>
      </c>
      <c r="AO47" t="s">
        <v>128</v>
      </c>
      <c r="AP47" t="s">
        <v>188</v>
      </c>
      <c r="AQ47" t="s">
        <v>139</v>
      </c>
      <c r="AR47" t="s">
        <v>129</v>
      </c>
      <c r="AS47" t="s">
        <v>342</v>
      </c>
      <c r="AT47" t="s">
        <v>127</v>
      </c>
      <c r="AU47">
        <v>44959.412590162035</v>
      </c>
      <c r="AV47" t="s">
        <v>255</v>
      </c>
      <c r="AW47" t="s">
        <v>150</v>
      </c>
      <c r="AX47" t="s">
        <v>126</v>
      </c>
      <c r="AY47" t="s">
        <v>126</v>
      </c>
      <c r="AZ47" t="s">
        <v>126</v>
      </c>
      <c r="BA47" t="s">
        <v>126</v>
      </c>
      <c r="BB47" t="s">
        <v>126</v>
      </c>
      <c r="BC47" t="s">
        <v>126</v>
      </c>
      <c r="BD47" t="s">
        <v>126</v>
      </c>
      <c r="BE47" t="s">
        <v>126</v>
      </c>
      <c r="BF47" t="s">
        <v>126</v>
      </c>
    </row>
    <row r="48" spans="2:58" x14ac:dyDescent="0.2">
      <c r="B48" t="s">
        <v>302</v>
      </c>
      <c r="C48" t="s">
        <v>210</v>
      </c>
      <c r="D48" t="s">
        <v>200</v>
      </c>
      <c r="E48" s="145">
        <v>2</v>
      </c>
      <c r="F48" t="s">
        <v>131</v>
      </c>
      <c r="G48" t="s">
        <v>131</v>
      </c>
      <c r="H48" t="s">
        <v>130</v>
      </c>
      <c r="I48" t="s">
        <v>130</v>
      </c>
      <c r="J48" t="s">
        <v>202</v>
      </c>
      <c r="K48" t="s">
        <v>206</v>
      </c>
      <c r="L48" t="s">
        <v>207</v>
      </c>
      <c r="M48" t="s">
        <v>74</v>
      </c>
      <c r="N48" t="s">
        <v>75</v>
      </c>
      <c r="O48">
        <v>1</v>
      </c>
      <c r="P48" t="s">
        <v>33</v>
      </c>
      <c r="Q48" t="s">
        <v>33</v>
      </c>
      <c r="R48" t="s">
        <v>321</v>
      </c>
      <c r="S48" t="s">
        <v>205</v>
      </c>
      <c r="T48" t="s">
        <v>363</v>
      </c>
      <c r="U48" s="7">
        <v>7.18</v>
      </c>
      <c r="V48" s="7">
        <v>2.31</v>
      </c>
      <c r="W48" s="7">
        <v>2.84</v>
      </c>
      <c r="X48" s="7">
        <v>7.84</v>
      </c>
      <c r="Y48">
        <v>47.103671999999996</v>
      </c>
      <c r="Z48">
        <v>2.593963090397247</v>
      </c>
      <c r="AA48">
        <v>7.84</v>
      </c>
      <c r="AB48">
        <v>47.103671999999996</v>
      </c>
      <c r="AC48">
        <v>2.593963090397247</v>
      </c>
      <c r="AD48" t="s">
        <v>138</v>
      </c>
      <c r="AE48">
        <v>35</v>
      </c>
      <c r="AF48">
        <v>4.6500000000000004</v>
      </c>
      <c r="AG48">
        <v>39.65</v>
      </c>
      <c r="AH48">
        <v>0</v>
      </c>
      <c r="AI48">
        <v>1867.6605947999997</v>
      </c>
      <c r="AJ48">
        <v>720.00276399999996</v>
      </c>
      <c r="AK48" t="s">
        <v>187</v>
      </c>
      <c r="AL48">
        <v>0</v>
      </c>
      <c r="AM48">
        <v>0</v>
      </c>
      <c r="AN48">
        <v>0</v>
      </c>
      <c r="AO48" t="s">
        <v>128</v>
      </c>
      <c r="AP48" t="s">
        <v>188</v>
      </c>
      <c r="AQ48" t="s">
        <v>139</v>
      </c>
      <c r="AR48" t="s">
        <v>129</v>
      </c>
      <c r="AS48" t="s">
        <v>342</v>
      </c>
      <c r="AT48" t="s">
        <v>127</v>
      </c>
      <c r="AU48">
        <v>44959.412590162035</v>
      </c>
      <c r="AV48" t="s">
        <v>255</v>
      </c>
      <c r="AW48" t="s">
        <v>150</v>
      </c>
      <c r="AX48" t="s">
        <v>126</v>
      </c>
      <c r="AY48" t="s">
        <v>126</v>
      </c>
      <c r="AZ48" t="s">
        <v>126</v>
      </c>
      <c r="BA48" t="s">
        <v>126</v>
      </c>
      <c r="BB48" t="s">
        <v>126</v>
      </c>
      <c r="BC48" t="s">
        <v>126</v>
      </c>
      <c r="BD48" t="s">
        <v>126</v>
      </c>
      <c r="BE48" t="s">
        <v>126</v>
      </c>
      <c r="BF48" t="s">
        <v>126</v>
      </c>
    </row>
    <row r="49" spans="2:58" x14ac:dyDescent="0.2">
      <c r="B49" t="s">
        <v>302</v>
      </c>
      <c r="C49" t="s">
        <v>210</v>
      </c>
      <c r="D49" t="s">
        <v>200</v>
      </c>
      <c r="E49" s="145">
        <v>2</v>
      </c>
      <c r="F49" t="s">
        <v>131</v>
      </c>
      <c r="G49" t="s">
        <v>131</v>
      </c>
      <c r="H49" t="s">
        <v>130</v>
      </c>
      <c r="I49" t="s">
        <v>130</v>
      </c>
      <c r="J49" t="s">
        <v>202</v>
      </c>
      <c r="K49" t="s">
        <v>206</v>
      </c>
      <c r="L49" t="s">
        <v>207</v>
      </c>
      <c r="M49" t="s">
        <v>74</v>
      </c>
      <c r="N49" t="s">
        <v>75</v>
      </c>
      <c r="O49">
        <v>1</v>
      </c>
      <c r="P49" t="s">
        <v>33</v>
      </c>
      <c r="Q49" t="s">
        <v>33</v>
      </c>
      <c r="R49" t="s">
        <v>321</v>
      </c>
      <c r="S49" t="s">
        <v>205</v>
      </c>
      <c r="T49" t="s">
        <v>364</v>
      </c>
      <c r="U49" s="7">
        <v>7.18</v>
      </c>
      <c r="V49" s="7">
        <v>2.31</v>
      </c>
      <c r="W49" s="7">
        <v>2.84</v>
      </c>
      <c r="X49" s="7">
        <v>7.32</v>
      </c>
      <c r="Y49">
        <v>47.103671999999996</v>
      </c>
      <c r="Z49">
        <v>2.593963090397247</v>
      </c>
      <c r="AA49">
        <v>7.32</v>
      </c>
      <c r="AB49">
        <v>47.103671999999996</v>
      </c>
      <c r="AC49">
        <v>2.593963090397247</v>
      </c>
      <c r="AD49" t="s">
        <v>138</v>
      </c>
      <c r="AE49">
        <v>35</v>
      </c>
      <c r="AF49">
        <v>4.6500000000000004</v>
      </c>
      <c r="AG49">
        <v>39.65</v>
      </c>
      <c r="AH49">
        <v>0</v>
      </c>
      <c r="AI49">
        <v>1867.6605947999997</v>
      </c>
      <c r="AJ49">
        <v>720.00276399999996</v>
      </c>
      <c r="AK49" t="s">
        <v>187</v>
      </c>
      <c r="AL49">
        <v>0</v>
      </c>
      <c r="AM49">
        <v>0</v>
      </c>
      <c r="AN49">
        <v>0</v>
      </c>
      <c r="AO49" t="s">
        <v>128</v>
      </c>
      <c r="AP49" t="s">
        <v>188</v>
      </c>
      <c r="AQ49" t="s">
        <v>139</v>
      </c>
      <c r="AR49" t="s">
        <v>129</v>
      </c>
      <c r="AS49" t="s">
        <v>342</v>
      </c>
      <c r="AT49" t="s">
        <v>127</v>
      </c>
      <c r="AU49">
        <v>44959.412590162035</v>
      </c>
      <c r="AV49" t="s">
        <v>255</v>
      </c>
      <c r="AW49" t="s">
        <v>150</v>
      </c>
      <c r="AX49" t="s">
        <v>126</v>
      </c>
      <c r="AY49" t="s">
        <v>126</v>
      </c>
      <c r="AZ49" t="s">
        <v>126</v>
      </c>
      <c r="BA49" t="s">
        <v>126</v>
      </c>
      <c r="BB49" t="s">
        <v>126</v>
      </c>
      <c r="BC49" t="s">
        <v>126</v>
      </c>
      <c r="BD49" t="s">
        <v>126</v>
      </c>
      <c r="BE49" t="s">
        <v>126</v>
      </c>
      <c r="BF49" t="s">
        <v>126</v>
      </c>
    </row>
    <row r="50" spans="2:58" x14ac:dyDescent="0.2">
      <c r="B50" t="s">
        <v>302</v>
      </c>
      <c r="C50" t="s">
        <v>210</v>
      </c>
      <c r="D50" t="s">
        <v>200</v>
      </c>
      <c r="E50" s="145">
        <v>2</v>
      </c>
      <c r="F50" t="s">
        <v>131</v>
      </c>
      <c r="G50" t="s">
        <v>131</v>
      </c>
      <c r="H50" t="s">
        <v>130</v>
      </c>
      <c r="I50" t="s">
        <v>130</v>
      </c>
      <c r="J50" t="s">
        <v>202</v>
      </c>
      <c r="K50" t="s">
        <v>206</v>
      </c>
      <c r="L50" t="s">
        <v>207</v>
      </c>
      <c r="M50" t="s">
        <v>74</v>
      </c>
      <c r="N50" t="s">
        <v>75</v>
      </c>
      <c r="O50">
        <v>1</v>
      </c>
      <c r="P50" t="s">
        <v>33</v>
      </c>
      <c r="Q50" t="s">
        <v>33</v>
      </c>
      <c r="R50" t="s">
        <v>321</v>
      </c>
      <c r="S50" t="s">
        <v>205</v>
      </c>
      <c r="T50" t="s">
        <v>365</v>
      </c>
      <c r="U50" s="7">
        <v>7.18</v>
      </c>
      <c r="V50" s="7">
        <v>2.31</v>
      </c>
      <c r="W50" s="7">
        <v>2.84</v>
      </c>
      <c r="X50" s="7">
        <v>7.32</v>
      </c>
      <c r="Y50">
        <v>47.103671999999996</v>
      </c>
      <c r="Z50">
        <v>2.593963090397247</v>
      </c>
      <c r="AA50">
        <v>7.32</v>
      </c>
      <c r="AB50">
        <v>47.103671999999996</v>
      </c>
      <c r="AC50">
        <v>2.593963090397247</v>
      </c>
      <c r="AD50" t="s">
        <v>138</v>
      </c>
      <c r="AE50">
        <v>35</v>
      </c>
      <c r="AF50">
        <v>4.6500000000000004</v>
      </c>
      <c r="AG50">
        <v>39.65</v>
      </c>
      <c r="AH50">
        <v>0</v>
      </c>
      <c r="AI50">
        <v>1867.6605947999997</v>
      </c>
      <c r="AJ50">
        <v>720.00276399999996</v>
      </c>
      <c r="AK50" t="s">
        <v>187</v>
      </c>
      <c r="AL50">
        <v>0</v>
      </c>
      <c r="AM50">
        <v>0</v>
      </c>
      <c r="AN50">
        <v>0</v>
      </c>
      <c r="AO50" t="s">
        <v>128</v>
      </c>
      <c r="AP50" t="s">
        <v>188</v>
      </c>
      <c r="AQ50" t="s">
        <v>139</v>
      </c>
      <c r="AR50" t="s">
        <v>129</v>
      </c>
      <c r="AS50" t="s">
        <v>342</v>
      </c>
      <c r="AT50" t="s">
        <v>127</v>
      </c>
      <c r="AU50">
        <v>44959.412590162035</v>
      </c>
      <c r="AV50" t="s">
        <v>255</v>
      </c>
      <c r="AW50" t="s">
        <v>150</v>
      </c>
      <c r="AX50" t="s">
        <v>126</v>
      </c>
      <c r="AY50" t="s">
        <v>126</v>
      </c>
      <c r="AZ50" t="s">
        <v>126</v>
      </c>
      <c r="BA50" t="s">
        <v>126</v>
      </c>
      <c r="BB50" t="s">
        <v>126</v>
      </c>
      <c r="BC50" t="s">
        <v>126</v>
      </c>
      <c r="BD50" t="s">
        <v>126</v>
      </c>
      <c r="BE50" t="s">
        <v>126</v>
      </c>
      <c r="BF50" t="s">
        <v>126</v>
      </c>
    </row>
    <row r="51" spans="2:58" x14ac:dyDescent="0.2">
      <c r="B51" t="s">
        <v>302</v>
      </c>
      <c r="C51" t="s">
        <v>210</v>
      </c>
      <c r="D51" t="s">
        <v>200</v>
      </c>
      <c r="E51" s="145">
        <v>2</v>
      </c>
      <c r="F51" t="s">
        <v>131</v>
      </c>
      <c r="G51" t="s">
        <v>131</v>
      </c>
      <c r="H51" t="s">
        <v>130</v>
      </c>
      <c r="I51" t="s">
        <v>130</v>
      </c>
      <c r="J51" t="s">
        <v>202</v>
      </c>
      <c r="K51" t="s">
        <v>206</v>
      </c>
      <c r="L51" t="s">
        <v>207</v>
      </c>
      <c r="M51" t="s">
        <v>74</v>
      </c>
      <c r="N51" t="s">
        <v>75</v>
      </c>
      <c r="O51">
        <v>1</v>
      </c>
      <c r="P51" t="s">
        <v>33</v>
      </c>
      <c r="Q51" t="s">
        <v>33</v>
      </c>
      <c r="R51" t="s">
        <v>321</v>
      </c>
      <c r="S51" t="s">
        <v>205</v>
      </c>
      <c r="T51" t="s">
        <v>366</v>
      </c>
      <c r="U51" s="7">
        <v>7.18</v>
      </c>
      <c r="V51" s="7">
        <v>2.31</v>
      </c>
      <c r="W51" s="7">
        <v>2.84</v>
      </c>
      <c r="X51" s="7">
        <v>7.92</v>
      </c>
      <c r="Y51">
        <v>47.103671999999996</v>
      </c>
      <c r="Z51">
        <v>2.593963090397247</v>
      </c>
      <c r="AA51">
        <v>7.92</v>
      </c>
      <c r="AB51">
        <v>47.103671999999996</v>
      </c>
      <c r="AC51">
        <v>2.593963090397247</v>
      </c>
      <c r="AD51" t="s">
        <v>138</v>
      </c>
      <c r="AE51">
        <v>35</v>
      </c>
      <c r="AF51">
        <v>4.6500000000000004</v>
      </c>
      <c r="AG51">
        <v>39.65</v>
      </c>
      <c r="AH51">
        <v>0</v>
      </c>
      <c r="AI51">
        <v>1867.6605947999997</v>
      </c>
      <c r="AJ51">
        <v>720.00276399999996</v>
      </c>
      <c r="AK51" t="s">
        <v>187</v>
      </c>
      <c r="AL51">
        <v>0</v>
      </c>
      <c r="AM51">
        <v>0</v>
      </c>
      <c r="AN51">
        <v>0</v>
      </c>
      <c r="AO51" t="s">
        <v>128</v>
      </c>
      <c r="AP51" t="s">
        <v>188</v>
      </c>
      <c r="AQ51" t="s">
        <v>139</v>
      </c>
      <c r="AR51" t="s">
        <v>129</v>
      </c>
      <c r="AS51" t="s">
        <v>342</v>
      </c>
      <c r="AT51" t="s">
        <v>127</v>
      </c>
      <c r="AU51">
        <v>44959.412590162035</v>
      </c>
      <c r="AV51" t="s">
        <v>255</v>
      </c>
      <c r="AW51" t="s">
        <v>150</v>
      </c>
      <c r="AX51" t="s">
        <v>126</v>
      </c>
      <c r="AY51" t="s">
        <v>126</v>
      </c>
      <c r="AZ51" t="s">
        <v>126</v>
      </c>
      <c r="BA51" t="s">
        <v>126</v>
      </c>
      <c r="BB51" t="s">
        <v>126</v>
      </c>
      <c r="BC51" t="s">
        <v>126</v>
      </c>
      <c r="BD51" t="s">
        <v>126</v>
      </c>
      <c r="BE51" t="s">
        <v>126</v>
      </c>
      <c r="BF51" t="s">
        <v>126</v>
      </c>
    </row>
    <row r="52" spans="2:58" x14ac:dyDescent="0.2">
      <c r="B52" t="s">
        <v>302</v>
      </c>
      <c r="C52" t="s">
        <v>210</v>
      </c>
      <c r="D52" t="s">
        <v>200</v>
      </c>
      <c r="E52" s="145">
        <v>2</v>
      </c>
      <c r="F52" t="s">
        <v>131</v>
      </c>
      <c r="G52" t="s">
        <v>131</v>
      </c>
      <c r="H52" t="s">
        <v>130</v>
      </c>
      <c r="I52" t="s">
        <v>130</v>
      </c>
      <c r="J52" t="s">
        <v>202</v>
      </c>
      <c r="K52" t="s">
        <v>206</v>
      </c>
      <c r="L52" t="s">
        <v>207</v>
      </c>
      <c r="M52" t="s">
        <v>74</v>
      </c>
      <c r="N52" t="s">
        <v>75</v>
      </c>
      <c r="O52">
        <v>1</v>
      </c>
      <c r="P52" t="s">
        <v>33</v>
      </c>
      <c r="Q52" t="s">
        <v>33</v>
      </c>
      <c r="R52" t="s">
        <v>321</v>
      </c>
      <c r="S52" t="s">
        <v>205</v>
      </c>
      <c r="T52" t="s">
        <v>367</v>
      </c>
      <c r="U52" s="7">
        <v>7.18</v>
      </c>
      <c r="V52" s="7">
        <v>2.31</v>
      </c>
      <c r="W52" s="7">
        <v>2.84</v>
      </c>
      <c r="X52" s="7">
        <v>7.92</v>
      </c>
      <c r="Y52">
        <v>47.103671999999996</v>
      </c>
      <c r="Z52">
        <v>2.593963090397247</v>
      </c>
      <c r="AA52">
        <v>7.92</v>
      </c>
      <c r="AB52">
        <v>47.103671999999996</v>
      </c>
      <c r="AC52">
        <v>2.593963090397247</v>
      </c>
      <c r="AD52" t="s">
        <v>138</v>
      </c>
      <c r="AE52">
        <v>35</v>
      </c>
      <c r="AF52">
        <v>4.6500000000000004</v>
      </c>
      <c r="AG52">
        <v>39.65</v>
      </c>
      <c r="AH52">
        <v>0</v>
      </c>
      <c r="AI52">
        <v>1867.6605947999997</v>
      </c>
      <c r="AJ52">
        <v>720.00276399999996</v>
      </c>
      <c r="AK52" t="s">
        <v>187</v>
      </c>
      <c r="AL52">
        <v>0</v>
      </c>
      <c r="AM52">
        <v>0</v>
      </c>
      <c r="AN52">
        <v>0</v>
      </c>
      <c r="AO52" t="s">
        <v>128</v>
      </c>
      <c r="AP52" t="s">
        <v>188</v>
      </c>
      <c r="AQ52" t="s">
        <v>139</v>
      </c>
      <c r="AR52" t="s">
        <v>129</v>
      </c>
      <c r="AS52" t="s">
        <v>342</v>
      </c>
      <c r="AT52" t="s">
        <v>127</v>
      </c>
      <c r="AU52">
        <v>44959.412590162035</v>
      </c>
      <c r="AV52" t="s">
        <v>255</v>
      </c>
      <c r="AW52" t="s">
        <v>150</v>
      </c>
      <c r="AX52" t="s">
        <v>126</v>
      </c>
      <c r="AY52" t="s">
        <v>126</v>
      </c>
      <c r="AZ52" t="s">
        <v>126</v>
      </c>
      <c r="BA52" t="s">
        <v>126</v>
      </c>
      <c r="BB52" t="s">
        <v>126</v>
      </c>
      <c r="BC52" t="s">
        <v>126</v>
      </c>
      <c r="BD52" t="s">
        <v>126</v>
      </c>
      <c r="BE52" t="s">
        <v>126</v>
      </c>
      <c r="BF52" t="s">
        <v>126</v>
      </c>
    </row>
    <row r="53" spans="2:58" x14ac:dyDescent="0.2">
      <c r="B53" t="s">
        <v>302</v>
      </c>
      <c r="C53" t="s">
        <v>210</v>
      </c>
      <c r="D53" t="s">
        <v>200</v>
      </c>
      <c r="E53" s="145">
        <v>2</v>
      </c>
      <c r="F53" t="s">
        <v>131</v>
      </c>
      <c r="G53" t="s">
        <v>131</v>
      </c>
      <c r="H53" t="s">
        <v>130</v>
      </c>
      <c r="I53" t="s">
        <v>130</v>
      </c>
      <c r="J53" t="s">
        <v>202</v>
      </c>
      <c r="K53" t="s">
        <v>206</v>
      </c>
      <c r="L53" t="s">
        <v>207</v>
      </c>
      <c r="M53" t="s">
        <v>74</v>
      </c>
      <c r="N53" t="s">
        <v>75</v>
      </c>
      <c r="O53">
        <v>1</v>
      </c>
      <c r="P53" t="s">
        <v>33</v>
      </c>
      <c r="Q53" t="s">
        <v>33</v>
      </c>
      <c r="R53" t="s">
        <v>321</v>
      </c>
      <c r="S53" t="s">
        <v>205</v>
      </c>
      <c r="T53" t="s">
        <v>368</v>
      </c>
      <c r="U53" s="7">
        <v>7.18</v>
      </c>
      <c r="V53" s="7">
        <v>2.31</v>
      </c>
      <c r="W53" s="7">
        <v>2.84</v>
      </c>
      <c r="X53" s="7">
        <v>7.34</v>
      </c>
      <c r="Y53">
        <v>47.103671999999996</v>
      </c>
      <c r="Z53">
        <v>2.593963090397247</v>
      </c>
      <c r="AA53">
        <v>7.34</v>
      </c>
      <c r="AB53">
        <v>47.103671999999996</v>
      </c>
      <c r="AC53">
        <v>2.593963090397247</v>
      </c>
      <c r="AD53" t="s">
        <v>138</v>
      </c>
      <c r="AE53">
        <v>35</v>
      </c>
      <c r="AF53">
        <v>4.6500000000000004</v>
      </c>
      <c r="AG53">
        <v>39.65</v>
      </c>
      <c r="AH53">
        <v>0</v>
      </c>
      <c r="AI53">
        <v>1867.6605947999997</v>
      </c>
      <c r="AJ53">
        <v>720.00276399999996</v>
      </c>
      <c r="AK53" t="s">
        <v>187</v>
      </c>
      <c r="AL53">
        <v>0</v>
      </c>
      <c r="AM53">
        <v>0</v>
      </c>
      <c r="AN53">
        <v>0</v>
      </c>
      <c r="AO53" t="s">
        <v>128</v>
      </c>
      <c r="AP53" t="s">
        <v>188</v>
      </c>
      <c r="AQ53" t="s">
        <v>139</v>
      </c>
      <c r="AR53" t="s">
        <v>129</v>
      </c>
      <c r="AS53" t="s">
        <v>342</v>
      </c>
      <c r="AT53" t="s">
        <v>127</v>
      </c>
      <c r="AU53">
        <v>44959.412590162035</v>
      </c>
      <c r="AV53" t="s">
        <v>255</v>
      </c>
      <c r="AW53" t="s">
        <v>150</v>
      </c>
      <c r="AX53" t="s">
        <v>126</v>
      </c>
      <c r="AY53" t="s">
        <v>126</v>
      </c>
      <c r="AZ53" t="s">
        <v>126</v>
      </c>
      <c r="BA53" t="s">
        <v>126</v>
      </c>
      <c r="BB53" t="s">
        <v>126</v>
      </c>
      <c r="BC53" t="s">
        <v>126</v>
      </c>
      <c r="BD53" t="s">
        <v>126</v>
      </c>
      <c r="BE53" t="s">
        <v>126</v>
      </c>
      <c r="BF53" t="s">
        <v>126</v>
      </c>
    </row>
    <row r="54" spans="2:58" x14ac:dyDescent="0.2">
      <c r="B54" t="s">
        <v>302</v>
      </c>
      <c r="C54" t="s">
        <v>210</v>
      </c>
      <c r="D54" t="s">
        <v>200</v>
      </c>
      <c r="E54" s="145">
        <v>2</v>
      </c>
      <c r="F54" t="s">
        <v>131</v>
      </c>
      <c r="G54" t="s">
        <v>131</v>
      </c>
      <c r="H54" t="s">
        <v>130</v>
      </c>
      <c r="I54" t="s">
        <v>130</v>
      </c>
      <c r="J54" t="s">
        <v>202</v>
      </c>
      <c r="K54" t="s">
        <v>206</v>
      </c>
      <c r="L54" t="s">
        <v>207</v>
      </c>
      <c r="M54" t="s">
        <v>74</v>
      </c>
      <c r="N54" t="s">
        <v>75</v>
      </c>
      <c r="O54">
        <v>1</v>
      </c>
      <c r="P54" t="s">
        <v>33</v>
      </c>
      <c r="Q54" t="s">
        <v>33</v>
      </c>
      <c r="R54" t="s">
        <v>321</v>
      </c>
      <c r="S54" t="s">
        <v>205</v>
      </c>
      <c r="T54" t="s">
        <v>369</v>
      </c>
      <c r="U54" s="7">
        <v>7.18</v>
      </c>
      <c r="V54" s="7">
        <v>2.31</v>
      </c>
      <c r="W54" s="7">
        <v>2.84</v>
      </c>
      <c r="X54" s="7">
        <v>7.34</v>
      </c>
      <c r="Y54">
        <v>47.103671999999996</v>
      </c>
      <c r="Z54">
        <v>2.593963090397247</v>
      </c>
      <c r="AA54">
        <v>7.34</v>
      </c>
      <c r="AB54">
        <v>47.103671999999996</v>
      </c>
      <c r="AC54">
        <v>2.593963090397247</v>
      </c>
      <c r="AD54" t="s">
        <v>138</v>
      </c>
      <c r="AE54">
        <v>35</v>
      </c>
      <c r="AF54">
        <v>4.6500000000000004</v>
      </c>
      <c r="AG54">
        <v>39.65</v>
      </c>
      <c r="AH54">
        <v>0</v>
      </c>
      <c r="AI54">
        <v>1867.6605947999997</v>
      </c>
      <c r="AJ54">
        <v>720.00276399999996</v>
      </c>
      <c r="AK54" t="s">
        <v>187</v>
      </c>
      <c r="AL54">
        <v>0</v>
      </c>
      <c r="AM54">
        <v>0</v>
      </c>
      <c r="AN54">
        <v>0</v>
      </c>
      <c r="AO54" t="s">
        <v>128</v>
      </c>
      <c r="AP54" t="s">
        <v>188</v>
      </c>
      <c r="AQ54" t="s">
        <v>139</v>
      </c>
      <c r="AR54" t="s">
        <v>129</v>
      </c>
      <c r="AS54" t="s">
        <v>342</v>
      </c>
      <c r="AT54" t="s">
        <v>127</v>
      </c>
      <c r="AU54">
        <v>44959.412590162035</v>
      </c>
      <c r="AV54" t="s">
        <v>255</v>
      </c>
      <c r="AW54" t="s">
        <v>150</v>
      </c>
      <c r="AX54" t="s">
        <v>126</v>
      </c>
      <c r="AY54" t="s">
        <v>126</v>
      </c>
      <c r="AZ54" t="s">
        <v>126</v>
      </c>
      <c r="BA54" t="s">
        <v>126</v>
      </c>
      <c r="BB54" t="s">
        <v>126</v>
      </c>
      <c r="BC54" t="s">
        <v>126</v>
      </c>
      <c r="BD54" t="s">
        <v>126</v>
      </c>
      <c r="BE54" t="s">
        <v>126</v>
      </c>
      <c r="BF54" t="s">
        <v>126</v>
      </c>
    </row>
    <row r="55" spans="2:58" x14ac:dyDescent="0.2">
      <c r="B55" t="s">
        <v>302</v>
      </c>
      <c r="C55" t="s">
        <v>210</v>
      </c>
      <c r="D55" t="s">
        <v>200</v>
      </c>
      <c r="E55" s="145">
        <v>2</v>
      </c>
      <c r="F55" t="s">
        <v>131</v>
      </c>
      <c r="G55" t="s">
        <v>131</v>
      </c>
      <c r="H55" t="s">
        <v>130</v>
      </c>
      <c r="I55" t="s">
        <v>130</v>
      </c>
      <c r="J55" t="s">
        <v>202</v>
      </c>
      <c r="K55" t="s">
        <v>206</v>
      </c>
      <c r="L55" t="s">
        <v>207</v>
      </c>
      <c r="M55" t="s">
        <v>74</v>
      </c>
      <c r="N55" t="s">
        <v>75</v>
      </c>
      <c r="O55">
        <v>1</v>
      </c>
      <c r="P55" t="s">
        <v>33</v>
      </c>
      <c r="Q55" t="s">
        <v>33</v>
      </c>
      <c r="R55" t="s">
        <v>321</v>
      </c>
      <c r="S55" t="s">
        <v>205</v>
      </c>
      <c r="T55" t="s">
        <v>370</v>
      </c>
      <c r="U55" s="7">
        <v>7.18</v>
      </c>
      <c r="V55" s="7">
        <v>2.31</v>
      </c>
      <c r="W55" s="7">
        <v>2.84</v>
      </c>
      <c r="X55" s="7">
        <v>7.88</v>
      </c>
      <c r="Y55">
        <v>47.103671999999996</v>
      </c>
      <c r="Z55">
        <v>2.593963090397247</v>
      </c>
      <c r="AA55">
        <v>7.88</v>
      </c>
      <c r="AB55">
        <v>47.103671999999996</v>
      </c>
      <c r="AC55">
        <v>2.593963090397247</v>
      </c>
      <c r="AD55" t="s">
        <v>138</v>
      </c>
      <c r="AE55">
        <v>35</v>
      </c>
      <c r="AF55">
        <v>4.6500000000000004</v>
      </c>
      <c r="AG55">
        <v>39.65</v>
      </c>
      <c r="AH55">
        <v>0</v>
      </c>
      <c r="AI55">
        <v>1867.6605947999997</v>
      </c>
      <c r="AJ55">
        <v>720.00276399999996</v>
      </c>
      <c r="AK55" t="s">
        <v>187</v>
      </c>
      <c r="AL55">
        <v>0</v>
      </c>
      <c r="AM55">
        <v>0</v>
      </c>
      <c r="AN55">
        <v>0</v>
      </c>
      <c r="AO55" t="s">
        <v>128</v>
      </c>
      <c r="AP55" t="s">
        <v>188</v>
      </c>
      <c r="AQ55" t="s">
        <v>139</v>
      </c>
      <c r="AR55" t="s">
        <v>129</v>
      </c>
      <c r="AS55" t="s">
        <v>342</v>
      </c>
      <c r="AT55" t="s">
        <v>127</v>
      </c>
      <c r="AU55">
        <v>44959.412590162035</v>
      </c>
      <c r="AV55" t="s">
        <v>255</v>
      </c>
      <c r="AW55" t="s">
        <v>150</v>
      </c>
      <c r="AX55" t="s">
        <v>126</v>
      </c>
      <c r="AY55" t="s">
        <v>126</v>
      </c>
      <c r="AZ55" t="s">
        <v>126</v>
      </c>
      <c r="BA55" t="s">
        <v>126</v>
      </c>
      <c r="BB55" t="s">
        <v>126</v>
      </c>
      <c r="BC55" t="s">
        <v>126</v>
      </c>
      <c r="BD55" t="s">
        <v>126</v>
      </c>
      <c r="BE55" t="s">
        <v>126</v>
      </c>
      <c r="BF55" t="s">
        <v>126</v>
      </c>
    </row>
    <row r="56" spans="2:58" x14ac:dyDescent="0.2">
      <c r="B56" t="s">
        <v>302</v>
      </c>
      <c r="C56" t="s">
        <v>210</v>
      </c>
      <c r="D56" t="s">
        <v>200</v>
      </c>
      <c r="E56" s="145">
        <v>2</v>
      </c>
      <c r="F56" t="s">
        <v>131</v>
      </c>
      <c r="G56" t="s">
        <v>131</v>
      </c>
      <c r="H56" t="s">
        <v>130</v>
      </c>
      <c r="I56" t="s">
        <v>130</v>
      </c>
      <c r="J56" t="s">
        <v>202</v>
      </c>
      <c r="K56" t="s">
        <v>206</v>
      </c>
      <c r="L56" t="s">
        <v>207</v>
      </c>
      <c r="M56" t="s">
        <v>74</v>
      </c>
      <c r="N56" t="s">
        <v>75</v>
      </c>
      <c r="O56">
        <v>1</v>
      </c>
      <c r="P56" t="s">
        <v>33</v>
      </c>
      <c r="Q56" t="s">
        <v>33</v>
      </c>
      <c r="R56" t="s">
        <v>321</v>
      </c>
      <c r="S56" t="s">
        <v>205</v>
      </c>
      <c r="T56" t="s">
        <v>371</v>
      </c>
      <c r="U56" s="7">
        <v>7.18</v>
      </c>
      <c r="V56" s="7">
        <v>2.31</v>
      </c>
      <c r="W56" s="7">
        <v>2.84</v>
      </c>
      <c r="X56" s="7">
        <v>7.34</v>
      </c>
      <c r="Y56">
        <v>47.103671999999996</v>
      </c>
      <c r="Z56">
        <v>2.593963090397247</v>
      </c>
      <c r="AA56">
        <v>7.34</v>
      </c>
      <c r="AB56">
        <v>47.103671999999996</v>
      </c>
      <c r="AC56">
        <v>2.593963090397247</v>
      </c>
      <c r="AD56" t="s">
        <v>138</v>
      </c>
      <c r="AE56">
        <v>35</v>
      </c>
      <c r="AF56">
        <v>4.6500000000000004</v>
      </c>
      <c r="AG56">
        <v>39.65</v>
      </c>
      <c r="AH56">
        <v>0</v>
      </c>
      <c r="AI56">
        <v>1867.6605947999997</v>
      </c>
      <c r="AJ56">
        <v>720.00276399999996</v>
      </c>
      <c r="AK56" t="s">
        <v>187</v>
      </c>
      <c r="AL56">
        <v>0</v>
      </c>
      <c r="AM56">
        <v>0</v>
      </c>
      <c r="AN56">
        <v>0</v>
      </c>
      <c r="AO56" t="s">
        <v>128</v>
      </c>
      <c r="AP56" t="s">
        <v>188</v>
      </c>
      <c r="AQ56" t="s">
        <v>139</v>
      </c>
      <c r="AR56" t="s">
        <v>129</v>
      </c>
      <c r="AS56" t="s">
        <v>342</v>
      </c>
      <c r="AT56" t="s">
        <v>127</v>
      </c>
      <c r="AU56">
        <v>44959.412590162035</v>
      </c>
      <c r="AV56" t="s">
        <v>255</v>
      </c>
      <c r="AW56" t="s">
        <v>150</v>
      </c>
      <c r="AX56" t="s">
        <v>126</v>
      </c>
      <c r="AY56" t="s">
        <v>126</v>
      </c>
      <c r="AZ56" t="s">
        <v>126</v>
      </c>
      <c r="BA56" t="s">
        <v>126</v>
      </c>
      <c r="BB56" t="s">
        <v>126</v>
      </c>
      <c r="BC56" t="s">
        <v>126</v>
      </c>
      <c r="BD56" t="s">
        <v>126</v>
      </c>
      <c r="BE56" t="s">
        <v>126</v>
      </c>
      <c r="BF56" t="s">
        <v>126</v>
      </c>
    </row>
    <row r="57" spans="2:58" x14ac:dyDescent="0.2">
      <c r="B57" t="s">
        <v>302</v>
      </c>
      <c r="C57" t="s">
        <v>210</v>
      </c>
      <c r="D57" t="s">
        <v>200</v>
      </c>
      <c r="E57" s="145">
        <v>2</v>
      </c>
      <c r="F57" t="s">
        <v>131</v>
      </c>
      <c r="G57" t="s">
        <v>131</v>
      </c>
      <c r="H57" t="s">
        <v>130</v>
      </c>
      <c r="I57" t="s">
        <v>130</v>
      </c>
      <c r="J57" t="s">
        <v>202</v>
      </c>
      <c r="K57" t="s">
        <v>206</v>
      </c>
      <c r="L57" t="s">
        <v>207</v>
      </c>
      <c r="M57" t="s">
        <v>74</v>
      </c>
      <c r="N57" t="s">
        <v>75</v>
      </c>
      <c r="O57">
        <v>1</v>
      </c>
      <c r="P57" t="s">
        <v>33</v>
      </c>
      <c r="Q57" t="s">
        <v>33</v>
      </c>
      <c r="R57" t="s">
        <v>321</v>
      </c>
      <c r="S57" t="s">
        <v>205</v>
      </c>
      <c r="T57">
        <v>416</v>
      </c>
      <c r="U57" s="7">
        <v>7.18</v>
      </c>
      <c r="V57" s="7">
        <v>2.31</v>
      </c>
      <c r="W57" s="7">
        <v>2.84</v>
      </c>
      <c r="X57" s="7">
        <v>7.92</v>
      </c>
      <c r="Y57">
        <v>47.103671999999996</v>
      </c>
      <c r="Z57">
        <v>2.593963090397247</v>
      </c>
      <c r="AA57">
        <v>7.92</v>
      </c>
      <c r="AB57">
        <v>47.103671999999996</v>
      </c>
      <c r="AC57">
        <v>2.593963090397247</v>
      </c>
      <c r="AD57" t="s">
        <v>138</v>
      </c>
      <c r="AE57">
        <v>35</v>
      </c>
      <c r="AF57">
        <v>4.6500000000000004</v>
      </c>
      <c r="AG57">
        <v>39.65</v>
      </c>
      <c r="AH57">
        <v>0</v>
      </c>
      <c r="AI57">
        <v>1867.6605947999997</v>
      </c>
      <c r="AJ57">
        <v>720.00276399999996</v>
      </c>
      <c r="AK57" t="s">
        <v>187</v>
      </c>
      <c r="AL57">
        <v>0</v>
      </c>
      <c r="AM57">
        <v>0</v>
      </c>
      <c r="AN57">
        <v>0</v>
      </c>
      <c r="AO57" t="s">
        <v>128</v>
      </c>
      <c r="AP57" t="s">
        <v>188</v>
      </c>
      <c r="AQ57" t="s">
        <v>139</v>
      </c>
      <c r="AR57" t="s">
        <v>129</v>
      </c>
      <c r="AS57" t="s">
        <v>342</v>
      </c>
      <c r="AT57" t="s">
        <v>127</v>
      </c>
      <c r="AU57">
        <v>44959.412590162035</v>
      </c>
      <c r="AV57" t="s">
        <v>255</v>
      </c>
      <c r="AW57" t="s">
        <v>150</v>
      </c>
      <c r="AX57" t="s">
        <v>126</v>
      </c>
      <c r="AY57" t="s">
        <v>126</v>
      </c>
      <c r="AZ57" t="s">
        <v>126</v>
      </c>
      <c r="BA57" t="s">
        <v>126</v>
      </c>
      <c r="BB57" t="s">
        <v>126</v>
      </c>
      <c r="BC57" t="s">
        <v>126</v>
      </c>
      <c r="BD57" t="s">
        <v>126</v>
      </c>
      <c r="BE57" t="s">
        <v>126</v>
      </c>
      <c r="BF57" t="s">
        <v>126</v>
      </c>
    </row>
    <row r="58" spans="2:58" x14ac:dyDescent="0.2">
      <c r="B58" t="s">
        <v>302</v>
      </c>
      <c r="C58" t="s">
        <v>210</v>
      </c>
      <c r="D58" t="s">
        <v>200</v>
      </c>
      <c r="E58" s="145">
        <v>2</v>
      </c>
      <c r="F58" t="s">
        <v>131</v>
      </c>
      <c r="G58" t="s">
        <v>131</v>
      </c>
      <c r="H58" t="s">
        <v>130</v>
      </c>
      <c r="I58" t="s">
        <v>130</v>
      </c>
      <c r="J58" t="s">
        <v>202</v>
      </c>
      <c r="K58" t="s">
        <v>206</v>
      </c>
      <c r="L58" t="s">
        <v>207</v>
      </c>
      <c r="M58" t="s">
        <v>74</v>
      </c>
      <c r="N58" t="s">
        <v>75</v>
      </c>
      <c r="O58">
        <v>1</v>
      </c>
      <c r="P58" t="s">
        <v>33</v>
      </c>
      <c r="Q58" t="s">
        <v>33</v>
      </c>
      <c r="R58" t="s">
        <v>321</v>
      </c>
      <c r="S58" t="s">
        <v>205</v>
      </c>
      <c r="T58">
        <v>416</v>
      </c>
      <c r="U58" s="7">
        <v>7.18</v>
      </c>
      <c r="V58" s="7">
        <v>2.31</v>
      </c>
      <c r="W58" s="7">
        <v>2.84</v>
      </c>
      <c r="X58" s="7">
        <v>7.34</v>
      </c>
      <c r="Y58">
        <v>47.103671999999996</v>
      </c>
      <c r="Z58">
        <v>2.593963090397247</v>
      </c>
      <c r="AA58">
        <v>7.34</v>
      </c>
      <c r="AB58">
        <v>47.103671999999996</v>
      </c>
      <c r="AC58">
        <v>2.593963090397247</v>
      </c>
      <c r="AD58" t="s">
        <v>138</v>
      </c>
      <c r="AE58">
        <v>35</v>
      </c>
      <c r="AF58">
        <v>4.6500000000000004</v>
      </c>
      <c r="AG58">
        <v>39.65</v>
      </c>
      <c r="AH58">
        <v>0</v>
      </c>
      <c r="AI58">
        <v>1867.6605947999997</v>
      </c>
      <c r="AJ58">
        <v>720.00276399999996</v>
      </c>
      <c r="AK58" t="s">
        <v>187</v>
      </c>
      <c r="AL58">
        <v>0</v>
      </c>
      <c r="AM58">
        <v>0</v>
      </c>
      <c r="AN58">
        <v>0</v>
      </c>
      <c r="AO58" t="s">
        <v>128</v>
      </c>
      <c r="AP58" t="s">
        <v>188</v>
      </c>
      <c r="AQ58" t="s">
        <v>139</v>
      </c>
      <c r="AR58" t="s">
        <v>129</v>
      </c>
      <c r="AS58" t="s">
        <v>342</v>
      </c>
      <c r="AT58" t="s">
        <v>127</v>
      </c>
      <c r="AU58">
        <v>44959.412590162035</v>
      </c>
      <c r="AV58" t="s">
        <v>255</v>
      </c>
      <c r="AW58" t="s">
        <v>150</v>
      </c>
      <c r="AX58" t="s">
        <v>126</v>
      </c>
      <c r="AY58" t="s">
        <v>126</v>
      </c>
      <c r="AZ58" t="s">
        <v>126</v>
      </c>
      <c r="BA58" t="s">
        <v>126</v>
      </c>
      <c r="BB58" t="s">
        <v>126</v>
      </c>
      <c r="BC58" t="s">
        <v>126</v>
      </c>
      <c r="BD58" t="s">
        <v>126</v>
      </c>
      <c r="BE58" t="s">
        <v>126</v>
      </c>
      <c r="BF58" t="s">
        <v>126</v>
      </c>
    </row>
    <row r="59" spans="2:58" x14ac:dyDescent="0.2">
      <c r="B59" t="s">
        <v>302</v>
      </c>
      <c r="C59" t="s">
        <v>210</v>
      </c>
      <c r="D59" t="s">
        <v>200</v>
      </c>
      <c r="E59" s="145">
        <v>2</v>
      </c>
      <c r="F59" t="s">
        <v>131</v>
      </c>
      <c r="G59" t="s">
        <v>131</v>
      </c>
      <c r="H59" t="s">
        <v>130</v>
      </c>
      <c r="I59" t="s">
        <v>130</v>
      </c>
      <c r="J59" t="s">
        <v>202</v>
      </c>
      <c r="K59" t="s">
        <v>206</v>
      </c>
      <c r="L59" t="s">
        <v>207</v>
      </c>
      <c r="M59" t="s">
        <v>74</v>
      </c>
      <c r="N59" t="s">
        <v>75</v>
      </c>
      <c r="O59">
        <v>1</v>
      </c>
      <c r="P59" t="s">
        <v>33</v>
      </c>
      <c r="Q59" t="s">
        <v>33</v>
      </c>
      <c r="R59" t="s">
        <v>321</v>
      </c>
      <c r="S59" t="s">
        <v>205</v>
      </c>
      <c r="T59" t="s">
        <v>372</v>
      </c>
      <c r="U59" s="7">
        <v>7.23</v>
      </c>
      <c r="V59" s="7">
        <v>2.31</v>
      </c>
      <c r="W59" s="7">
        <v>2.84</v>
      </c>
      <c r="X59" s="7">
        <v>8.2899999999999991</v>
      </c>
      <c r="Y59">
        <v>47.431691999999998</v>
      </c>
      <c r="Z59">
        <v>2.6120269002189551</v>
      </c>
      <c r="AA59">
        <v>8.2899999999999991</v>
      </c>
      <c r="AB59">
        <v>47.431691999999998</v>
      </c>
      <c r="AC59">
        <v>2.6120269002189551</v>
      </c>
      <c r="AD59" t="s">
        <v>138</v>
      </c>
      <c r="AE59">
        <v>35</v>
      </c>
      <c r="AF59">
        <v>4.6500000000000004</v>
      </c>
      <c r="AG59">
        <v>39.65</v>
      </c>
      <c r="AH59">
        <v>0</v>
      </c>
      <c r="AI59">
        <v>1880.6665877999999</v>
      </c>
      <c r="AJ59">
        <v>720.00276399999996</v>
      </c>
      <c r="AK59" t="s">
        <v>187</v>
      </c>
      <c r="AL59">
        <v>0</v>
      </c>
      <c r="AM59">
        <v>0</v>
      </c>
      <c r="AN59">
        <v>0</v>
      </c>
      <c r="AO59" t="s">
        <v>128</v>
      </c>
      <c r="AP59" t="s">
        <v>188</v>
      </c>
      <c r="AQ59" t="s">
        <v>139</v>
      </c>
      <c r="AR59" t="s">
        <v>129</v>
      </c>
      <c r="AS59" t="s">
        <v>342</v>
      </c>
      <c r="AT59" t="s">
        <v>127</v>
      </c>
      <c r="AU59">
        <v>44959.412590162035</v>
      </c>
      <c r="AV59" t="s">
        <v>255</v>
      </c>
      <c r="AW59" t="s">
        <v>150</v>
      </c>
      <c r="AX59" t="s">
        <v>126</v>
      </c>
      <c r="AY59" t="s">
        <v>126</v>
      </c>
      <c r="AZ59" t="s">
        <v>126</v>
      </c>
      <c r="BA59" t="s">
        <v>126</v>
      </c>
      <c r="BB59" t="s">
        <v>126</v>
      </c>
      <c r="BC59" t="s">
        <v>126</v>
      </c>
      <c r="BD59" t="s">
        <v>126</v>
      </c>
      <c r="BE59" t="s">
        <v>126</v>
      </c>
      <c r="BF59" t="s">
        <v>126</v>
      </c>
    </row>
    <row r="60" spans="2:58" x14ac:dyDescent="0.2">
      <c r="B60" t="s">
        <v>302</v>
      </c>
      <c r="C60" t="s">
        <v>210</v>
      </c>
      <c r="D60" t="s">
        <v>200</v>
      </c>
      <c r="E60" s="145">
        <v>2</v>
      </c>
      <c r="F60" t="s">
        <v>131</v>
      </c>
      <c r="G60" t="s">
        <v>131</v>
      </c>
      <c r="H60" t="s">
        <v>130</v>
      </c>
      <c r="I60" t="s">
        <v>130</v>
      </c>
      <c r="J60" t="s">
        <v>202</v>
      </c>
      <c r="K60" t="s">
        <v>206</v>
      </c>
      <c r="L60" t="s">
        <v>207</v>
      </c>
      <c r="M60" t="s">
        <v>74</v>
      </c>
      <c r="N60" t="s">
        <v>75</v>
      </c>
      <c r="O60">
        <v>1</v>
      </c>
      <c r="P60" t="s">
        <v>33</v>
      </c>
      <c r="Q60" t="s">
        <v>33</v>
      </c>
      <c r="R60" t="s">
        <v>321</v>
      </c>
      <c r="S60" t="s">
        <v>205</v>
      </c>
      <c r="T60">
        <v>420</v>
      </c>
      <c r="U60" s="7">
        <v>7.23</v>
      </c>
      <c r="V60" s="7">
        <v>2.31</v>
      </c>
      <c r="W60" s="7">
        <v>2.84</v>
      </c>
      <c r="X60" s="7">
        <v>8.2899999999999991</v>
      </c>
      <c r="Y60">
        <v>47.431691999999998</v>
      </c>
      <c r="Z60">
        <v>2.6120269002189551</v>
      </c>
      <c r="AA60">
        <v>8.2899999999999991</v>
      </c>
      <c r="AB60">
        <v>47.431691999999998</v>
      </c>
      <c r="AC60">
        <v>2.6120269002189551</v>
      </c>
      <c r="AD60" t="s">
        <v>138</v>
      </c>
      <c r="AE60">
        <v>35</v>
      </c>
      <c r="AF60">
        <v>4.6500000000000004</v>
      </c>
      <c r="AG60">
        <v>39.65</v>
      </c>
      <c r="AH60">
        <v>0</v>
      </c>
      <c r="AI60">
        <v>1880.6665877999999</v>
      </c>
      <c r="AJ60">
        <v>720.00276399999996</v>
      </c>
      <c r="AK60" t="s">
        <v>187</v>
      </c>
      <c r="AL60">
        <v>0</v>
      </c>
      <c r="AM60">
        <v>0</v>
      </c>
      <c r="AN60">
        <v>0</v>
      </c>
      <c r="AO60" t="s">
        <v>128</v>
      </c>
      <c r="AP60" t="s">
        <v>188</v>
      </c>
      <c r="AQ60" t="s">
        <v>139</v>
      </c>
      <c r="AR60" t="s">
        <v>129</v>
      </c>
      <c r="AS60" t="s">
        <v>342</v>
      </c>
      <c r="AT60" t="s">
        <v>127</v>
      </c>
      <c r="AU60">
        <v>44959.412590162035</v>
      </c>
      <c r="AV60" t="s">
        <v>255</v>
      </c>
      <c r="AW60" t="s">
        <v>150</v>
      </c>
      <c r="AX60" t="s">
        <v>126</v>
      </c>
      <c r="AY60" t="s">
        <v>126</v>
      </c>
      <c r="AZ60" t="s">
        <v>126</v>
      </c>
      <c r="BA60" t="s">
        <v>126</v>
      </c>
      <c r="BB60" t="s">
        <v>126</v>
      </c>
      <c r="BC60" t="s">
        <v>126</v>
      </c>
      <c r="BD60" t="s">
        <v>126</v>
      </c>
      <c r="BE60" t="s">
        <v>126</v>
      </c>
      <c r="BF60" t="s">
        <v>126</v>
      </c>
    </row>
    <row r="61" spans="2:58" x14ac:dyDescent="0.2">
      <c r="B61" t="s">
        <v>302</v>
      </c>
      <c r="C61" t="s">
        <v>210</v>
      </c>
      <c r="D61" t="s">
        <v>200</v>
      </c>
      <c r="E61" s="145">
        <v>2</v>
      </c>
      <c r="F61" t="s">
        <v>131</v>
      </c>
      <c r="G61" t="s">
        <v>131</v>
      </c>
      <c r="H61" t="s">
        <v>130</v>
      </c>
      <c r="I61" t="s">
        <v>130</v>
      </c>
      <c r="J61" t="s">
        <v>202</v>
      </c>
      <c r="K61" t="s">
        <v>206</v>
      </c>
      <c r="L61" t="s">
        <v>207</v>
      </c>
      <c r="M61" t="s">
        <v>74</v>
      </c>
      <c r="N61" t="s">
        <v>75</v>
      </c>
      <c r="O61">
        <v>1</v>
      </c>
      <c r="P61" t="s">
        <v>33</v>
      </c>
      <c r="Q61" t="s">
        <v>33</v>
      </c>
      <c r="R61" t="s">
        <v>321</v>
      </c>
      <c r="S61" t="s">
        <v>205</v>
      </c>
      <c r="T61" t="s">
        <v>373</v>
      </c>
      <c r="U61" s="7">
        <v>7.39</v>
      </c>
      <c r="V61" s="7">
        <v>2.64</v>
      </c>
      <c r="W61" s="7">
        <v>3.35</v>
      </c>
      <c r="X61" s="7">
        <v>12.07</v>
      </c>
      <c r="Y61">
        <v>65.357159999999993</v>
      </c>
      <c r="Z61">
        <v>3.0512355333124801</v>
      </c>
      <c r="AA61">
        <v>12.07</v>
      </c>
      <c r="AB61">
        <v>65.357159999999993</v>
      </c>
      <c r="AC61">
        <v>3.0512355333124801</v>
      </c>
      <c r="AD61" t="s">
        <v>138</v>
      </c>
      <c r="AE61">
        <v>35</v>
      </c>
      <c r="AF61">
        <v>4.6500000000000004</v>
      </c>
      <c r="AG61">
        <v>39.65</v>
      </c>
      <c r="AH61">
        <v>0</v>
      </c>
      <c r="AI61">
        <v>2591.4113939999997</v>
      </c>
      <c r="AJ61">
        <v>849.299035</v>
      </c>
      <c r="AK61" t="s">
        <v>187</v>
      </c>
      <c r="AL61">
        <v>0</v>
      </c>
      <c r="AM61">
        <v>0</v>
      </c>
      <c r="AN61">
        <v>0</v>
      </c>
      <c r="AO61" t="s">
        <v>128</v>
      </c>
      <c r="AP61" t="s">
        <v>188</v>
      </c>
      <c r="AQ61" t="s">
        <v>139</v>
      </c>
      <c r="AR61" t="s">
        <v>129</v>
      </c>
      <c r="AS61" t="s">
        <v>342</v>
      </c>
      <c r="AT61" t="s">
        <v>127</v>
      </c>
      <c r="AU61">
        <v>44959.412590162035</v>
      </c>
      <c r="AV61" t="s">
        <v>255</v>
      </c>
      <c r="AW61" t="s">
        <v>150</v>
      </c>
      <c r="AX61" t="s">
        <v>126</v>
      </c>
      <c r="AY61" t="s">
        <v>126</v>
      </c>
      <c r="AZ61" t="s">
        <v>126</v>
      </c>
      <c r="BA61" t="s">
        <v>126</v>
      </c>
      <c r="BB61" t="s">
        <v>126</v>
      </c>
      <c r="BC61" t="s">
        <v>126</v>
      </c>
      <c r="BD61" t="s">
        <v>126</v>
      </c>
      <c r="BE61" t="s">
        <v>126</v>
      </c>
      <c r="BF61" t="s">
        <v>126</v>
      </c>
    </row>
    <row r="62" spans="2:58" x14ac:dyDescent="0.2">
      <c r="B62" t="s">
        <v>302</v>
      </c>
      <c r="C62" t="s">
        <v>210</v>
      </c>
      <c r="D62" t="s">
        <v>200</v>
      </c>
      <c r="E62" s="145">
        <v>2</v>
      </c>
      <c r="F62" t="s">
        <v>131</v>
      </c>
      <c r="G62" t="s">
        <v>131</v>
      </c>
      <c r="H62" t="s">
        <v>130</v>
      </c>
      <c r="I62" t="s">
        <v>130</v>
      </c>
      <c r="J62" t="s">
        <v>202</v>
      </c>
      <c r="K62" t="s">
        <v>206</v>
      </c>
      <c r="L62" t="s">
        <v>207</v>
      </c>
      <c r="M62" t="s">
        <v>66</v>
      </c>
      <c r="N62" t="s">
        <v>157</v>
      </c>
      <c r="O62">
        <v>398</v>
      </c>
      <c r="P62" t="s">
        <v>62</v>
      </c>
      <c r="Q62" t="s">
        <v>62</v>
      </c>
      <c r="R62" t="s">
        <v>214</v>
      </c>
      <c r="S62" t="s">
        <v>209</v>
      </c>
      <c r="T62" t="s">
        <v>83</v>
      </c>
      <c r="U62" s="7">
        <v>4.1989999999999998</v>
      </c>
      <c r="V62" s="7">
        <v>1.8089999999999999</v>
      </c>
      <c r="W62" s="7">
        <v>1.57</v>
      </c>
      <c r="X62" s="7">
        <v>1.292</v>
      </c>
      <c r="Y62">
        <v>11.92570587</v>
      </c>
      <c r="Z62">
        <v>1.1879873318736314</v>
      </c>
      <c r="AA62">
        <v>514.21600000000001</v>
      </c>
      <c r="AB62">
        <v>4746.4309362599997</v>
      </c>
      <c r="AC62">
        <v>472.81895808570528</v>
      </c>
      <c r="AD62" t="s">
        <v>142</v>
      </c>
      <c r="AE62">
        <v>210</v>
      </c>
      <c r="AF62">
        <v>-2.5000000000000001E-2</v>
      </c>
      <c r="AG62">
        <v>204.75</v>
      </c>
      <c r="AH62">
        <v>0</v>
      </c>
      <c r="AI62">
        <v>81490.5</v>
      </c>
      <c r="AJ62">
        <v>172.35032268995582</v>
      </c>
      <c r="AK62" t="s">
        <v>187</v>
      </c>
      <c r="AL62">
        <v>0</v>
      </c>
      <c r="AM62">
        <v>0</v>
      </c>
      <c r="AN62">
        <v>0</v>
      </c>
      <c r="AO62" t="s">
        <v>128</v>
      </c>
      <c r="AP62" t="s">
        <v>188</v>
      </c>
      <c r="AQ62" t="s">
        <v>139</v>
      </c>
      <c r="AR62" t="s">
        <v>143</v>
      </c>
      <c r="AS62" t="s">
        <v>347</v>
      </c>
      <c r="AT62" t="s">
        <v>127</v>
      </c>
      <c r="AU62">
        <v>44959.412590162035</v>
      </c>
      <c r="AV62" t="s">
        <v>255</v>
      </c>
      <c r="AW62" t="s">
        <v>150</v>
      </c>
      <c r="AX62" t="s">
        <v>374</v>
      </c>
      <c r="AY62" t="s">
        <v>126</v>
      </c>
      <c r="AZ62" t="s">
        <v>126</v>
      </c>
      <c r="BA62" t="s">
        <v>126</v>
      </c>
      <c r="BB62" t="s">
        <v>126</v>
      </c>
      <c r="BC62" t="s">
        <v>126</v>
      </c>
      <c r="BD62" t="s">
        <v>126</v>
      </c>
      <c r="BE62" t="s">
        <v>126</v>
      </c>
      <c r="BF62" t="s">
        <v>126</v>
      </c>
    </row>
    <row r="63" spans="2:58" x14ac:dyDescent="0.2">
      <c r="B63" t="s">
        <v>302</v>
      </c>
      <c r="C63" t="s">
        <v>210</v>
      </c>
      <c r="D63" t="s">
        <v>200</v>
      </c>
      <c r="E63" s="145">
        <v>3</v>
      </c>
      <c r="F63" t="s">
        <v>151</v>
      </c>
      <c r="G63" t="s">
        <v>151</v>
      </c>
      <c r="H63" t="s">
        <v>124</v>
      </c>
      <c r="I63" t="s">
        <v>124</v>
      </c>
      <c r="J63" t="s">
        <v>202</v>
      </c>
      <c r="K63" t="s">
        <v>201</v>
      </c>
      <c r="L63" t="s">
        <v>207</v>
      </c>
      <c r="M63" t="s">
        <v>74</v>
      </c>
      <c r="N63" t="s">
        <v>75</v>
      </c>
      <c r="O63">
        <v>1</v>
      </c>
      <c r="P63" t="s">
        <v>33</v>
      </c>
      <c r="Q63" t="s">
        <v>33</v>
      </c>
      <c r="R63" t="s">
        <v>321</v>
      </c>
      <c r="S63" t="s">
        <v>205</v>
      </c>
      <c r="T63">
        <v>120</v>
      </c>
      <c r="U63" s="7">
        <v>9.83</v>
      </c>
      <c r="V63" s="7">
        <v>2.64</v>
      </c>
      <c r="W63" s="7">
        <v>3.48</v>
      </c>
      <c r="X63" s="7">
        <v>16.5</v>
      </c>
      <c r="Y63">
        <v>90.310175999999998</v>
      </c>
      <c r="Z63">
        <v>4.0586800125117293</v>
      </c>
      <c r="AA63">
        <v>16.5</v>
      </c>
      <c r="AB63">
        <v>90.310175999999998</v>
      </c>
      <c r="AC63">
        <v>4.0586800125117293</v>
      </c>
      <c r="AD63" t="s">
        <v>138</v>
      </c>
      <c r="AE63">
        <v>35</v>
      </c>
      <c r="AF63">
        <v>4.6500000000000004</v>
      </c>
      <c r="AG63">
        <v>39.65</v>
      </c>
      <c r="AH63">
        <v>0</v>
      </c>
      <c r="AI63">
        <v>3580.7984784</v>
      </c>
      <c r="AJ63">
        <v>882.25690800000007</v>
      </c>
      <c r="AK63" t="s">
        <v>187</v>
      </c>
      <c r="AL63">
        <v>0</v>
      </c>
      <c r="AM63">
        <v>0</v>
      </c>
      <c r="AN63">
        <v>0</v>
      </c>
      <c r="AO63" t="s">
        <v>128</v>
      </c>
      <c r="AP63" t="s">
        <v>188</v>
      </c>
      <c r="AQ63" t="s">
        <v>139</v>
      </c>
      <c r="AR63" t="s">
        <v>129</v>
      </c>
      <c r="AS63" t="s">
        <v>375</v>
      </c>
      <c r="AT63" t="s">
        <v>127</v>
      </c>
      <c r="AU63">
        <v>44959.412590162035</v>
      </c>
      <c r="AV63" t="s">
        <v>255</v>
      </c>
      <c r="AW63" t="s">
        <v>150</v>
      </c>
      <c r="AX63" t="s">
        <v>126</v>
      </c>
      <c r="AY63" t="s">
        <v>126</v>
      </c>
      <c r="AZ63" t="s">
        <v>126</v>
      </c>
      <c r="BA63" t="s">
        <v>126</v>
      </c>
      <c r="BB63" t="s">
        <v>126</v>
      </c>
      <c r="BC63" t="s">
        <v>126</v>
      </c>
      <c r="BD63" t="s">
        <v>126</v>
      </c>
      <c r="BE63" t="s">
        <v>126</v>
      </c>
      <c r="BF63" t="s">
        <v>126</v>
      </c>
    </row>
    <row r="64" spans="2:58" x14ac:dyDescent="0.2">
      <c r="B64" t="s">
        <v>302</v>
      </c>
      <c r="C64" t="s">
        <v>210</v>
      </c>
      <c r="D64" t="s">
        <v>200</v>
      </c>
      <c r="E64" s="145">
        <v>3</v>
      </c>
      <c r="F64" t="s">
        <v>151</v>
      </c>
      <c r="G64" t="s">
        <v>151</v>
      </c>
      <c r="H64" t="s">
        <v>124</v>
      </c>
      <c r="I64" t="s">
        <v>124</v>
      </c>
      <c r="J64" t="s">
        <v>202</v>
      </c>
      <c r="K64" t="s">
        <v>201</v>
      </c>
      <c r="L64" t="s">
        <v>207</v>
      </c>
      <c r="M64" t="s">
        <v>74</v>
      </c>
      <c r="N64" t="s">
        <v>75</v>
      </c>
      <c r="O64">
        <v>1</v>
      </c>
      <c r="P64" t="s">
        <v>33</v>
      </c>
      <c r="Q64" t="s">
        <v>33</v>
      </c>
      <c r="R64" t="s">
        <v>321</v>
      </c>
      <c r="S64" t="s">
        <v>205</v>
      </c>
      <c r="T64">
        <v>120</v>
      </c>
      <c r="U64" s="7">
        <v>9.83</v>
      </c>
      <c r="V64" s="7">
        <v>2.64</v>
      </c>
      <c r="W64" s="7">
        <v>3.48</v>
      </c>
      <c r="X64" s="7">
        <v>16.5</v>
      </c>
      <c r="Y64">
        <v>90.310175999999998</v>
      </c>
      <c r="Z64">
        <v>4.0586800125117293</v>
      </c>
      <c r="AA64">
        <v>16.5</v>
      </c>
      <c r="AB64">
        <v>90.310175999999998</v>
      </c>
      <c r="AC64">
        <v>4.0586800125117293</v>
      </c>
      <c r="AD64" t="s">
        <v>138</v>
      </c>
      <c r="AE64">
        <v>35</v>
      </c>
      <c r="AF64">
        <v>4.6500000000000004</v>
      </c>
      <c r="AG64">
        <v>39.65</v>
      </c>
      <c r="AH64">
        <v>0</v>
      </c>
      <c r="AI64">
        <v>3580.7984784</v>
      </c>
      <c r="AJ64">
        <v>882.25690800000007</v>
      </c>
      <c r="AK64" t="s">
        <v>187</v>
      </c>
      <c r="AL64">
        <v>0</v>
      </c>
      <c r="AM64">
        <v>0</v>
      </c>
      <c r="AN64">
        <v>0</v>
      </c>
      <c r="AO64" t="s">
        <v>128</v>
      </c>
      <c r="AP64" t="s">
        <v>188</v>
      </c>
      <c r="AQ64" t="s">
        <v>139</v>
      </c>
      <c r="AR64" t="s">
        <v>129</v>
      </c>
      <c r="AS64" t="s">
        <v>375</v>
      </c>
      <c r="AT64" t="s">
        <v>127</v>
      </c>
      <c r="AU64">
        <v>44959.412590162035</v>
      </c>
      <c r="AV64" t="s">
        <v>255</v>
      </c>
      <c r="AW64" t="s">
        <v>150</v>
      </c>
      <c r="AX64" t="s">
        <v>126</v>
      </c>
      <c r="AY64" t="s">
        <v>126</v>
      </c>
      <c r="AZ64" t="s">
        <v>126</v>
      </c>
      <c r="BA64" t="s">
        <v>126</v>
      </c>
      <c r="BB64" t="s">
        <v>126</v>
      </c>
      <c r="BC64" t="s">
        <v>126</v>
      </c>
      <c r="BD64" t="s">
        <v>126</v>
      </c>
      <c r="BE64" t="s">
        <v>126</v>
      </c>
      <c r="BF64" t="s">
        <v>126</v>
      </c>
    </row>
    <row r="65" spans="2:58" x14ac:dyDescent="0.2">
      <c r="B65" t="s">
        <v>302</v>
      </c>
      <c r="C65" t="s">
        <v>210</v>
      </c>
      <c r="D65" t="s">
        <v>200</v>
      </c>
      <c r="E65" s="145">
        <v>3</v>
      </c>
      <c r="F65" t="s">
        <v>151</v>
      </c>
      <c r="G65" t="s">
        <v>151</v>
      </c>
      <c r="H65" t="s">
        <v>124</v>
      </c>
      <c r="I65" t="s">
        <v>124</v>
      </c>
      <c r="J65" t="s">
        <v>202</v>
      </c>
      <c r="K65" t="s">
        <v>201</v>
      </c>
      <c r="L65" t="s">
        <v>207</v>
      </c>
      <c r="M65" t="s">
        <v>74</v>
      </c>
      <c r="N65" t="s">
        <v>75</v>
      </c>
      <c r="O65">
        <v>1</v>
      </c>
      <c r="P65" t="s">
        <v>33</v>
      </c>
      <c r="Q65" t="s">
        <v>33</v>
      </c>
      <c r="R65" t="s">
        <v>321</v>
      </c>
      <c r="S65" t="s">
        <v>205</v>
      </c>
      <c r="T65">
        <v>120</v>
      </c>
      <c r="U65" s="7">
        <v>9.83</v>
      </c>
      <c r="V65" s="7">
        <v>2.64</v>
      </c>
      <c r="W65" s="7">
        <v>3.48</v>
      </c>
      <c r="X65" s="7">
        <v>16.63</v>
      </c>
      <c r="Y65">
        <v>90.310175999999998</v>
      </c>
      <c r="Z65">
        <v>4.0586800125117293</v>
      </c>
      <c r="AA65">
        <v>16.63</v>
      </c>
      <c r="AB65">
        <v>90.310175999999998</v>
      </c>
      <c r="AC65">
        <v>4.0586800125117293</v>
      </c>
      <c r="AD65" t="s">
        <v>138</v>
      </c>
      <c r="AE65">
        <v>35</v>
      </c>
      <c r="AF65">
        <v>4.6500000000000004</v>
      </c>
      <c r="AG65">
        <v>39.65</v>
      </c>
      <c r="AH65">
        <v>0</v>
      </c>
      <c r="AI65">
        <v>3580.7984784</v>
      </c>
      <c r="AJ65">
        <v>882.25690800000007</v>
      </c>
      <c r="AK65" t="s">
        <v>187</v>
      </c>
      <c r="AL65">
        <v>0</v>
      </c>
      <c r="AM65">
        <v>0</v>
      </c>
      <c r="AN65">
        <v>0</v>
      </c>
      <c r="AO65" t="s">
        <v>128</v>
      </c>
      <c r="AP65" t="s">
        <v>188</v>
      </c>
      <c r="AQ65" t="s">
        <v>139</v>
      </c>
      <c r="AR65" t="s">
        <v>129</v>
      </c>
      <c r="AS65" t="s">
        <v>375</v>
      </c>
      <c r="AT65" t="s">
        <v>127</v>
      </c>
      <c r="AU65">
        <v>44959.412590162035</v>
      </c>
      <c r="AV65" t="s">
        <v>255</v>
      </c>
      <c r="AW65" t="s">
        <v>150</v>
      </c>
      <c r="AX65" t="s">
        <v>126</v>
      </c>
      <c r="AY65" t="s">
        <v>126</v>
      </c>
      <c r="AZ65" t="s">
        <v>126</v>
      </c>
      <c r="BA65" t="s">
        <v>126</v>
      </c>
      <c r="BB65" t="s">
        <v>126</v>
      </c>
      <c r="BC65" t="s">
        <v>126</v>
      </c>
      <c r="BD65" t="s">
        <v>126</v>
      </c>
      <c r="BE65" t="s">
        <v>126</v>
      </c>
      <c r="BF65" t="s">
        <v>126</v>
      </c>
    </row>
    <row r="66" spans="2:58" x14ac:dyDescent="0.2">
      <c r="B66" t="s">
        <v>302</v>
      </c>
      <c r="C66" t="s">
        <v>210</v>
      </c>
      <c r="D66" t="s">
        <v>200</v>
      </c>
      <c r="E66" s="145">
        <v>3</v>
      </c>
      <c r="F66" t="s">
        <v>151</v>
      </c>
      <c r="G66" t="s">
        <v>151</v>
      </c>
      <c r="H66" t="s">
        <v>124</v>
      </c>
      <c r="I66" t="s">
        <v>124</v>
      </c>
      <c r="J66" t="s">
        <v>202</v>
      </c>
      <c r="K66" t="s">
        <v>201</v>
      </c>
      <c r="L66" t="s">
        <v>207</v>
      </c>
      <c r="M66" t="s">
        <v>74</v>
      </c>
      <c r="N66" t="s">
        <v>75</v>
      </c>
      <c r="O66">
        <v>1</v>
      </c>
      <c r="P66" t="s">
        <v>33</v>
      </c>
      <c r="Q66" t="s">
        <v>33</v>
      </c>
      <c r="R66" t="s">
        <v>321</v>
      </c>
      <c r="S66" t="s">
        <v>205</v>
      </c>
      <c r="T66" t="s">
        <v>376</v>
      </c>
      <c r="U66" s="7">
        <v>9.14</v>
      </c>
      <c r="V66" s="7">
        <v>2.66</v>
      </c>
      <c r="W66" s="7">
        <v>3.37</v>
      </c>
      <c r="X66" s="7">
        <v>18.149999999999999</v>
      </c>
      <c r="Y66">
        <v>81.932788000000016</v>
      </c>
      <c r="Z66">
        <v>3.8023772286518618</v>
      </c>
      <c r="AA66">
        <v>18.149999999999999</v>
      </c>
      <c r="AB66">
        <v>81.932788000000016</v>
      </c>
      <c r="AC66">
        <v>3.8023772286518618</v>
      </c>
      <c r="AD66" t="s">
        <v>138</v>
      </c>
      <c r="AE66">
        <v>35</v>
      </c>
      <c r="AF66">
        <v>4.6500000000000004</v>
      </c>
      <c r="AG66">
        <v>39.65</v>
      </c>
      <c r="AH66">
        <v>0</v>
      </c>
      <c r="AI66">
        <v>3248.6350442000007</v>
      </c>
      <c r="AJ66">
        <v>854.36947700000007</v>
      </c>
      <c r="AK66" t="s">
        <v>187</v>
      </c>
      <c r="AL66">
        <v>0</v>
      </c>
      <c r="AM66">
        <v>0</v>
      </c>
      <c r="AN66">
        <v>0</v>
      </c>
      <c r="AO66" t="s">
        <v>128</v>
      </c>
      <c r="AP66" t="s">
        <v>188</v>
      </c>
      <c r="AQ66" t="s">
        <v>139</v>
      </c>
      <c r="AR66" t="s">
        <v>129</v>
      </c>
      <c r="AS66" t="s">
        <v>375</v>
      </c>
      <c r="AT66" t="s">
        <v>127</v>
      </c>
      <c r="AU66">
        <v>44959.412590162035</v>
      </c>
      <c r="AV66" t="s">
        <v>255</v>
      </c>
      <c r="AW66" t="s">
        <v>150</v>
      </c>
      <c r="AX66" t="s">
        <v>126</v>
      </c>
      <c r="AY66" t="s">
        <v>126</v>
      </c>
      <c r="AZ66" t="s">
        <v>126</v>
      </c>
      <c r="BA66" t="s">
        <v>126</v>
      </c>
      <c r="BB66" t="s">
        <v>126</v>
      </c>
      <c r="BC66" t="s">
        <v>126</v>
      </c>
      <c r="BD66" t="s">
        <v>126</v>
      </c>
      <c r="BE66" t="s">
        <v>126</v>
      </c>
      <c r="BF66" t="s">
        <v>126</v>
      </c>
    </row>
    <row r="67" spans="2:58" x14ac:dyDescent="0.2">
      <c r="B67" t="s">
        <v>302</v>
      </c>
      <c r="C67" t="s">
        <v>210</v>
      </c>
      <c r="D67" t="s">
        <v>200</v>
      </c>
      <c r="E67" s="145">
        <v>3</v>
      </c>
      <c r="F67" t="s">
        <v>151</v>
      </c>
      <c r="G67" t="s">
        <v>151</v>
      </c>
      <c r="H67" t="s">
        <v>124</v>
      </c>
      <c r="I67" t="s">
        <v>124</v>
      </c>
      <c r="J67" t="s">
        <v>202</v>
      </c>
      <c r="K67" t="s">
        <v>201</v>
      </c>
      <c r="L67" t="s">
        <v>207</v>
      </c>
      <c r="M67" t="s">
        <v>74</v>
      </c>
      <c r="N67" t="s">
        <v>75</v>
      </c>
      <c r="O67">
        <v>1</v>
      </c>
      <c r="P67" t="s">
        <v>33</v>
      </c>
      <c r="Q67" t="s">
        <v>33</v>
      </c>
      <c r="R67" t="s">
        <v>321</v>
      </c>
      <c r="S67" t="s">
        <v>205</v>
      </c>
      <c r="T67">
        <v>140</v>
      </c>
      <c r="U67" s="7">
        <v>9.65</v>
      </c>
      <c r="V67" s="7">
        <v>2.54</v>
      </c>
      <c r="W67" s="7">
        <v>3.4</v>
      </c>
      <c r="X67" s="7">
        <v>18.55</v>
      </c>
      <c r="Y67">
        <v>83.337400000000002</v>
      </c>
      <c r="Z67">
        <v>3.8334375977478889</v>
      </c>
      <c r="AA67">
        <v>18.55</v>
      </c>
      <c r="AB67">
        <v>83.337400000000002</v>
      </c>
      <c r="AC67">
        <v>3.8334375977478889</v>
      </c>
      <c r="AD67" t="s">
        <v>138</v>
      </c>
      <c r="AE67">
        <v>35</v>
      </c>
      <c r="AF67">
        <v>4.6500000000000004</v>
      </c>
      <c r="AG67">
        <v>39.65</v>
      </c>
      <c r="AH67">
        <v>0</v>
      </c>
      <c r="AI67">
        <v>3304.32791</v>
      </c>
      <c r="AJ67">
        <v>861.9751399999999</v>
      </c>
      <c r="AK67" t="s">
        <v>187</v>
      </c>
      <c r="AL67">
        <v>0</v>
      </c>
      <c r="AM67">
        <v>0</v>
      </c>
      <c r="AN67">
        <v>0</v>
      </c>
      <c r="AO67" t="s">
        <v>128</v>
      </c>
      <c r="AP67" t="s">
        <v>188</v>
      </c>
      <c r="AQ67" t="s">
        <v>139</v>
      </c>
      <c r="AR67" t="s">
        <v>129</v>
      </c>
      <c r="AS67" t="s">
        <v>375</v>
      </c>
      <c r="AT67" t="s">
        <v>127</v>
      </c>
      <c r="AU67">
        <v>44959.412590162035</v>
      </c>
      <c r="AV67" t="s">
        <v>255</v>
      </c>
      <c r="AW67" t="s">
        <v>150</v>
      </c>
      <c r="AX67" t="s">
        <v>126</v>
      </c>
      <c r="AY67" t="s">
        <v>126</v>
      </c>
      <c r="AZ67" t="s">
        <v>126</v>
      </c>
      <c r="BA67" t="s">
        <v>126</v>
      </c>
      <c r="BB67" t="s">
        <v>126</v>
      </c>
      <c r="BC67" t="s">
        <v>126</v>
      </c>
      <c r="BD67" t="s">
        <v>126</v>
      </c>
      <c r="BE67" t="s">
        <v>126</v>
      </c>
      <c r="BF67" t="s">
        <v>126</v>
      </c>
    </row>
    <row r="68" spans="2:58" x14ac:dyDescent="0.2">
      <c r="B68" t="s">
        <v>302</v>
      </c>
      <c r="C68" t="s">
        <v>210</v>
      </c>
      <c r="D68" t="s">
        <v>200</v>
      </c>
      <c r="E68" s="145">
        <v>3</v>
      </c>
      <c r="F68" t="s">
        <v>151</v>
      </c>
      <c r="G68" t="s">
        <v>151</v>
      </c>
      <c r="H68" t="s">
        <v>124</v>
      </c>
      <c r="I68" t="s">
        <v>124</v>
      </c>
      <c r="J68" t="s">
        <v>202</v>
      </c>
      <c r="K68" t="s">
        <v>201</v>
      </c>
      <c r="L68" t="s">
        <v>207</v>
      </c>
      <c r="M68" t="s">
        <v>74</v>
      </c>
      <c r="N68" t="s">
        <v>75</v>
      </c>
      <c r="O68">
        <v>1</v>
      </c>
      <c r="P68" t="s">
        <v>33</v>
      </c>
      <c r="Q68" t="s">
        <v>33</v>
      </c>
      <c r="R68" t="s">
        <v>321</v>
      </c>
      <c r="S68" t="s">
        <v>205</v>
      </c>
      <c r="T68">
        <v>140</v>
      </c>
      <c r="U68" s="7">
        <v>9.65</v>
      </c>
      <c r="V68" s="7">
        <v>2.54</v>
      </c>
      <c r="W68" s="7">
        <v>3.4</v>
      </c>
      <c r="X68" s="7">
        <v>18.55</v>
      </c>
      <c r="Y68">
        <v>83.337400000000002</v>
      </c>
      <c r="Z68">
        <v>3.8334375977478889</v>
      </c>
      <c r="AA68">
        <v>18.55</v>
      </c>
      <c r="AB68">
        <v>83.337400000000002</v>
      </c>
      <c r="AC68">
        <v>3.8334375977478889</v>
      </c>
      <c r="AD68" t="s">
        <v>138</v>
      </c>
      <c r="AE68">
        <v>35</v>
      </c>
      <c r="AF68">
        <v>4.6500000000000004</v>
      </c>
      <c r="AG68">
        <v>39.65</v>
      </c>
      <c r="AH68">
        <v>0</v>
      </c>
      <c r="AI68">
        <v>3304.32791</v>
      </c>
      <c r="AJ68">
        <v>861.9751399999999</v>
      </c>
      <c r="AK68" t="s">
        <v>187</v>
      </c>
      <c r="AL68">
        <v>0</v>
      </c>
      <c r="AM68">
        <v>0</v>
      </c>
      <c r="AN68">
        <v>0</v>
      </c>
      <c r="AO68" t="s">
        <v>128</v>
      </c>
      <c r="AP68" t="s">
        <v>188</v>
      </c>
      <c r="AQ68" t="s">
        <v>139</v>
      </c>
      <c r="AR68" t="s">
        <v>129</v>
      </c>
      <c r="AS68" t="s">
        <v>375</v>
      </c>
      <c r="AT68" t="s">
        <v>127</v>
      </c>
      <c r="AU68">
        <v>44959.412590162035</v>
      </c>
      <c r="AV68" t="s">
        <v>255</v>
      </c>
      <c r="AW68" t="s">
        <v>150</v>
      </c>
      <c r="AX68" t="s">
        <v>126</v>
      </c>
      <c r="AY68" t="s">
        <v>126</v>
      </c>
      <c r="AZ68" t="s">
        <v>126</v>
      </c>
      <c r="BA68" t="s">
        <v>126</v>
      </c>
      <c r="BB68" t="s">
        <v>126</v>
      </c>
      <c r="BC68" t="s">
        <v>126</v>
      </c>
      <c r="BD68" t="s">
        <v>126</v>
      </c>
      <c r="BE68" t="s">
        <v>126</v>
      </c>
      <c r="BF68" t="s">
        <v>126</v>
      </c>
    </row>
    <row r="69" spans="2:58" x14ac:dyDescent="0.2">
      <c r="B69" t="s">
        <v>302</v>
      </c>
      <c r="C69" t="s">
        <v>210</v>
      </c>
      <c r="D69" t="s">
        <v>200</v>
      </c>
      <c r="E69" s="145">
        <v>3</v>
      </c>
      <c r="F69" t="s">
        <v>151</v>
      </c>
      <c r="G69" t="s">
        <v>151</v>
      </c>
      <c r="H69" t="s">
        <v>124</v>
      </c>
      <c r="I69" t="s">
        <v>124</v>
      </c>
      <c r="J69" t="s">
        <v>202</v>
      </c>
      <c r="K69" t="s">
        <v>201</v>
      </c>
      <c r="L69" t="s">
        <v>207</v>
      </c>
      <c r="M69" t="s">
        <v>74</v>
      </c>
      <c r="N69" t="s">
        <v>75</v>
      </c>
      <c r="O69">
        <v>1</v>
      </c>
      <c r="P69" t="s">
        <v>33</v>
      </c>
      <c r="Q69" t="s">
        <v>33</v>
      </c>
      <c r="R69" t="s">
        <v>321</v>
      </c>
      <c r="S69" t="s">
        <v>205</v>
      </c>
      <c r="T69">
        <v>140</v>
      </c>
      <c r="U69" s="7">
        <v>8.89</v>
      </c>
      <c r="V69" s="7">
        <v>2.56</v>
      </c>
      <c r="W69" s="7">
        <v>3.37</v>
      </c>
      <c r="X69" s="7">
        <v>16.829999999999998</v>
      </c>
      <c r="Y69">
        <v>76.695808000000014</v>
      </c>
      <c r="Z69">
        <v>3.5593368783234283</v>
      </c>
      <c r="AA69">
        <v>16.829999999999998</v>
      </c>
      <c r="AB69">
        <v>76.695808000000014</v>
      </c>
      <c r="AC69">
        <v>3.5593368783234283</v>
      </c>
      <c r="AD69" t="s">
        <v>138</v>
      </c>
      <c r="AE69">
        <v>35</v>
      </c>
      <c r="AF69">
        <v>4.6500000000000004</v>
      </c>
      <c r="AG69">
        <v>39.65</v>
      </c>
      <c r="AH69">
        <v>0</v>
      </c>
      <c r="AI69">
        <v>3040.9887872000004</v>
      </c>
      <c r="AJ69">
        <v>854.36947700000007</v>
      </c>
      <c r="AK69" t="s">
        <v>187</v>
      </c>
      <c r="AL69">
        <v>0</v>
      </c>
      <c r="AM69">
        <v>0</v>
      </c>
      <c r="AN69">
        <v>0</v>
      </c>
      <c r="AO69" t="s">
        <v>128</v>
      </c>
      <c r="AP69" t="s">
        <v>188</v>
      </c>
      <c r="AQ69" t="s">
        <v>139</v>
      </c>
      <c r="AR69" t="s">
        <v>129</v>
      </c>
      <c r="AS69" t="s">
        <v>375</v>
      </c>
      <c r="AT69" t="s">
        <v>127</v>
      </c>
      <c r="AU69">
        <v>44959.412590162035</v>
      </c>
      <c r="AV69" t="s">
        <v>255</v>
      </c>
      <c r="AW69" t="s">
        <v>150</v>
      </c>
      <c r="AX69" t="s">
        <v>126</v>
      </c>
      <c r="AY69" t="s">
        <v>126</v>
      </c>
      <c r="AZ69" t="s">
        <v>126</v>
      </c>
      <c r="BA69" t="s">
        <v>126</v>
      </c>
      <c r="BB69" t="s">
        <v>126</v>
      </c>
      <c r="BC69" t="s">
        <v>126</v>
      </c>
      <c r="BD69" t="s">
        <v>126</v>
      </c>
      <c r="BE69" t="s">
        <v>126</v>
      </c>
      <c r="BF69" t="s">
        <v>126</v>
      </c>
    </row>
    <row r="70" spans="2:58" x14ac:dyDescent="0.2">
      <c r="B70" t="s">
        <v>302</v>
      </c>
      <c r="C70" t="s">
        <v>210</v>
      </c>
      <c r="D70" t="s">
        <v>200</v>
      </c>
      <c r="E70" s="145">
        <v>3</v>
      </c>
      <c r="F70" t="s">
        <v>151</v>
      </c>
      <c r="G70" t="s">
        <v>151</v>
      </c>
      <c r="H70" t="s">
        <v>124</v>
      </c>
      <c r="I70" t="s">
        <v>124</v>
      </c>
      <c r="J70" t="s">
        <v>202</v>
      </c>
      <c r="K70" t="s">
        <v>201</v>
      </c>
      <c r="L70" t="s">
        <v>207</v>
      </c>
      <c r="M70" t="s">
        <v>74</v>
      </c>
      <c r="N70" t="s">
        <v>75</v>
      </c>
      <c r="O70">
        <v>1</v>
      </c>
      <c r="P70" t="s">
        <v>33</v>
      </c>
      <c r="Q70" t="s">
        <v>33</v>
      </c>
      <c r="R70" t="s">
        <v>321</v>
      </c>
      <c r="S70" t="s">
        <v>205</v>
      </c>
      <c r="T70" t="s">
        <v>282</v>
      </c>
      <c r="U70" s="7">
        <v>8.89</v>
      </c>
      <c r="V70" s="7">
        <v>2.66</v>
      </c>
      <c r="W70" s="7">
        <v>3.37</v>
      </c>
      <c r="X70" s="7">
        <v>18.86</v>
      </c>
      <c r="Y70">
        <v>79.691738000000001</v>
      </c>
      <c r="Z70">
        <v>3.6983734751329371</v>
      </c>
      <c r="AA70">
        <v>18.86</v>
      </c>
      <c r="AB70">
        <v>79.691738000000001</v>
      </c>
      <c r="AC70">
        <v>3.6983734751329371</v>
      </c>
      <c r="AD70" t="s">
        <v>138</v>
      </c>
      <c r="AE70">
        <v>35</v>
      </c>
      <c r="AF70">
        <v>4.6500000000000004</v>
      </c>
      <c r="AG70">
        <v>39.65</v>
      </c>
      <c r="AH70">
        <v>0</v>
      </c>
      <c r="AI70">
        <v>3159.7774116999999</v>
      </c>
      <c r="AJ70">
        <v>854.36947699999996</v>
      </c>
      <c r="AK70" t="s">
        <v>187</v>
      </c>
      <c r="AL70">
        <v>0</v>
      </c>
      <c r="AM70">
        <v>0</v>
      </c>
      <c r="AN70">
        <v>0</v>
      </c>
      <c r="AO70" t="s">
        <v>128</v>
      </c>
      <c r="AP70" t="s">
        <v>188</v>
      </c>
      <c r="AQ70" t="s">
        <v>139</v>
      </c>
      <c r="AR70" t="s">
        <v>129</v>
      </c>
      <c r="AS70" t="s">
        <v>375</v>
      </c>
      <c r="AT70" t="s">
        <v>127</v>
      </c>
      <c r="AU70">
        <v>44959.412590162035</v>
      </c>
      <c r="AV70" t="s">
        <v>255</v>
      </c>
      <c r="AW70" t="s">
        <v>150</v>
      </c>
      <c r="AX70" t="s">
        <v>126</v>
      </c>
      <c r="AY70" t="s">
        <v>126</v>
      </c>
      <c r="AZ70" t="s">
        <v>126</v>
      </c>
      <c r="BA70" t="s">
        <v>126</v>
      </c>
      <c r="BB70" t="s">
        <v>126</v>
      </c>
      <c r="BC70" t="s">
        <v>126</v>
      </c>
      <c r="BD70" t="s">
        <v>126</v>
      </c>
      <c r="BE70" t="s">
        <v>126</v>
      </c>
      <c r="BF70" t="s">
        <v>126</v>
      </c>
    </row>
    <row r="71" spans="2:58" x14ac:dyDescent="0.2">
      <c r="B71" t="s">
        <v>302</v>
      </c>
      <c r="C71" t="s">
        <v>210</v>
      </c>
      <c r="D71" t="s">
        <v>200</v>
      </c>
      <c r="E71" s="145">
        <v>3</v>
      </c>
      <c r="F71" t="s">
        <v>151</v>
      </c>
      <c r="G71" t="s">
        <v>151</v>
      </c>
      <c r="H71" t="s">
        <v>124</v>
      </c>
      <c r="I71" t="s">
        <v>124</v>
      </c>
      <c r="J71" t="s">
        <v>202</v>
      </c>
      <c r="K71" t="s">
        <v>201</v>
      </c>
      <c r="L71" t="s">
        <v>207</v>
      </c>
      <c r="M71" t="s">
        <v>74</v>
      </c>
      <c r="N71" t="s">
        <v>75</v>
      </c>
      <c r="O71">
        <v>1</v>
      </c>
      <c r="P71" t="s">
        <v>33</v>
      </c>
      <c r="Q71" t="s">
        <v>33</v>
      </c>
      <c r="R71" t="s">
        <v>321</v>
      </c>
      <c r="S71" t="s">
        <v>205</v>
      </c>
      <c r="T71" t="s">
        <v>282</v>
      </c>
      <c r="U71" s="7">
        <v>8.89</v>
      </c>
      <c r="V71" s="7">
        <v>2.66</v>
      </c>
      <c r="W71" s="7">
        <v>3.37</v>
      </c>
      <c r="X71" s="7">
        <v>18.2</v>
      </c>
      <c r="Y71">
        <v>79.691738000000001</v>
      </c>
      <c r="Z71">
        <v>3.6983734751329371</v>
      </c>
      <c r="AA71">
        <v>18.2</v>
      </c>
      <c r="AB71">
        <v>79.691738000000001</v>
      </c>
      <c r="AC71">
        <v>3.6983734751329371</v>
      </c>
      <c r="AD71" t="s">
        <v>138</v>
      </c>
      <c r="AE71">
        <v>35</v>
      </c>
      <c r="AF71">
        <v>4.6500000000000004</v>
      </c>
      <c r="AG71">
        <v>39.65</v>
      </c>
      <c r="AH71">
        <v>0</v>
      </c>
      <c r="AI71">
        <v>3159.7774116999999</v>
      </c>
      <c r="AJ71">
        <v>854.36947699999996</v>
      </c>
      <c r="AK71" t="s">
        <v>187</v>
      </c>
      <c r="AL71">
        <v>0</v>
      </c>
      <c r="AM71">
        <v>0</v>
      </c>
      <c r="AN71">
        <v>0</v>
      </c>
      <c r="AO71" t="s">
        <v>128</v>
      </c>
      <c r="AP71" t="s">
        <v>188</v>
      </c>
      <c r="AQ71" t="s">
        <v>139</v>
      </c>
      <c r="AR71" t="s">
        <v>129</v>
      </c>
      <c r="AS71" t="s">
        <v>375</v>
      </c>
      <c r="AT71" t="s">
        <v>127</v>
      </c>
      <c r="AU71">
        <v>44959.412590162035</v>
      </c>
      <c r="AV71" t="s">
        <v>255</v>
      </c>
      <c r="AW71" t="s">
        <v>150</v>
      </c>
      <c r="AX71" t="s">
        <v>126</v>
      </c>
      <c r="AY71" t="s">
        <v>126</v>
      </c>
      <c r="AZ71" t="s">
        <v>126</v>
      </c>
      <c r="BA71" t="s">
        <v>126</v>
      </c>
      <c r="BB71" t="s">
        <v>126</v>
      </c>
      <c r="BC71" t="s">
        <v>126</v>
      </c>
      <c r="BD71" t="s">
        <v>126</v>
      </c>
      <c r="BE71" t="s">
        <v>126</v>
      </c>
      <c r="BF71" t="s">
        <v>126</v>
      </c>
    </row>
    <row r="72" spans="2:58" x14ac:dyDescent="0.2">
      <c r="B72" t="s">
        <v>302</v>
      </c>
      <c r="C72" t="s">
        <v>210</v>
      </c>
      <c r="D72" t="s">
        <v>200</v>
      </c>
      <c r="E72" s="145">
        <v>3</v>
      </c>
      <c r="F72" t="s">
        <v>151</v>
      </c>
      <c r="G72" t="s">
        <v>151</v>
      </c>
      <c r="H72" t="s">
        <v>124</v>
      </c>
      <c r="I72" t="s">
        <v>124</v>
      </c>
      <c r="J72" t="s">
        <v>202</v>
      </c>
      <c r="K72" t="s">
        <v>201</v>
      </c>
      <c r="L72" t="s">
        <v>207</v>
      </c>
      <c r="M72" t="s">
        <v>74</v>
      </c>
      <c r="N72" t="s">
        <v>75</v>
      </c>
      <c r="O72">
        <v>1</v>
      </c>
      <c r="P72" t="s">
        <v>33</v>
      </c>
      <c r="Q72" t="s">
        <v>33</v>
      </c>
      <c r="R72" t="s">
        <v>321</v>
      </c>
      <c r="S72" t="s">
        <v>205</v>
      </c>
      <c r="T72">
        <v>150</v>
      </c>
      <c r="U72" s="7">
        <v>10.130000000000001</v>
      </c>
      <c r="V72" s="7">
        <v>2.69</v>
      </c>
      <c r="W72" s="7">
        <v>3.37</v>
      </c>
      <c r="X72" s="7">
        <v>19.82</v>
      </c>
      <c r="Y72">
        <v>91.831489000000005</v>
      </c>
      <c r="Z72">
        <v>4.2617610259618388</v>
      </c>
      <c r="AA72">
        <v>19.82</v>
      </c>
      <c r="AB72">
        <v>91.831489000000005</v>
      </c>
      <c r="AC72">
        <v>4.2617610259618388</v>
      </c>
      <c r="AD72" t="s">
        <v>138</v>
      </c>
      <c r="AE72">
        <v>35</v>
      </c>
      <c r="AF72">
        <v>4.6500000000000004</v>
      </c>
      <c r="AG72">
        <v>39.65</v>
      </c>
      <c r="AH72">
        <v>0</v>
      </c>
      <c r="AI72">
        <v>3641.1185388500003</v>
      </c>
      <c r="AJ72">
        <v>854.36947700000019</v>
      </c>
      <c r="AK72" t="s">
        <v>187</v>
      </c>
      <c r="AL72">
        <v>0</v>
      </c>
      <c r="AM72">
        <v>0</v>
      </c>
      <c r="AN72">
        <v>0</v>
      </c>
      <c r="AO72" t="s">
        <v>128</v>
      </c>
      <c r="AP72" t="s">
        <v>188</v>
      </c>
      <c r="AQ72" t="s">
        <v>139</v>
      </c>
      <c r="AR72" t="s">
        <v>129</v>
      </c>
      <c r="AS72" t="s">
        <v>375</v>
      </c>
      <c r="AT72" t="s">
        <v>127</v>
      </c>
      <c r="AU72">
        <v>44959.412590162035</v>
      </c>
      <c r="AV72" t="s">
        <v>255</v>
      </c>
      <c r="AW72" t="s">
        <v>150</v>
      </c>
      <c r="AX72" t="s">
        <v>126</v>
      </c>
      <c r="AY72" t="s">
        <v>126</v>
      </c>
      <c r="AZ72" t="s">
        <v>126</v>
      </c>
      <c r="BA72" t="s">
        <v>126</v>
      </c>
      <c r="BB72" t="s">
        <v>126</v>
      </c>
      <c r="BC72" t="s">
        <v>126</v>
      </c>
      <c r="BD72" t="s">
        <v>126</v>
      </c>
      <c r="BE72" t="s">
        <v>126</v>
      </c>
      <c r="BF72" t="s">
        <v>126</v>
      </c>
    </row>
    <row r="73" spans="2:58" x14ac:dyDescent="0.2">
      <c r="B73" t="s">
        <v>302</v>
      </c>
      <c r="C73" t="s">
        <v>210</v>
      </c>
      <c r="D73" t="s">
        <v>200</v>
      </c>
      <c r="E73" s="145">
        <v>3</v>
      </c>
      <c r="F73" t="s">
        <v>151</v>
      </c>
      <c r="G73" t="s">
        <v>151</v>
      </c>
      <c r="H73" t="s">
        <v>124</v>
      </c>
      <c r="I73" t="s">
        <v>124</v>
      </c>
      <c r="J73" t="s">
        <v>202</v>
      </c>
      <c r="K73" t="s">
        <v>201</v>
      </c>
      <c r="L73" t="s">
        <v>207</v>
      </c>
      <c r="M73" t="s">
        <v>74</v>
      </c>
      <c r="N73" t="s">
        <v>75</v>
      </c>
      <c r="O73">
        <v>1</v>
      </c>
      <c r="P73" t="s">
        <v>33</v>
      </c>
      <c r="Q73" t="s">
        <v>33</v>
      </c>
      <c r="R73" t="s">
        <v>321</v>
      </c>
      <c r="S73" t="s">
        <v>205</v>
      </c>
      <c r="T73">
        <v>150</v>
      </c>
      <c r="U73" s="7">
        <v>10.130000000000001</v>
      </c>
      <c r="V73" s="7">
        <v>2.69</v>
      </c>
      <c r="W73" s="7">
        <v>3.37</v>
      </c>
      <c r="X73" s="7">
        <v>19.82</v>
      </c>
      <c r="Y73">
        <v>91.831489000000005</v>
      </c>
      <c r="Z73">
        <v>4.2617610259618388</v>
      </c>
      <c r="AA73">
        <v>19.82</v>
      </c>
      <c r="AB73">
        <v>91.831489000000005</v>
      </c>
      <c r="AC73">
        <v>4.2617610259618388</v>
      </c>
      <c r="AD73" t="s">
        <v>138</v>
      </c>
      <c r="AE73">
        <v>35</v>
      </c>
      <c r="AF73">
        <v>4.6500000000000004</v>
      </c>
      <c r="AG73">
        <v>39.65</v>
      </c>
      <c r="AH73">
        <v>0</v>
      </c>
      <c r="AI73">
        <v>3641.1185388500003</v>
      </c>
      <c r="AJ73">
        <v>854.36947700000019</v>
      </c>
      <c r="AK73" t="s">
        <v>187</v>
      </c>
      <c r="AL73">
        <v>0</v>
      </c>
      <c r="AM73">
        <v>0</v>
      </c>
      <c r="AN73">
        <v>0</v>
      </c>
      <c r="AO73" t="s">
        <v>128</v>
      </c>
      <c r="AP73" t="s">
        <v>188</v>
      </c>
      <c r="AQ73" t="s">
        <v>139</v>
      </c>
      <c r="AR73" t="s">
        <v>129</v>
      </c>
      <c r="AS73" t="s">
        <v>375</v>
      </c>
      <c r="AT73" t="s">
        <v>127</v>
      </c>
      <c r="AU73">
        <v>44959.412590162035</v>
      </c>
      <c r="AV73" t="s">
        <v>255</v>
      </c>
      <c r="AW73" t="s">
        <v>150</v>
      </c>
      <c r="AX73" t="s">
        <v>126</v>
      </c>
      <c r="AY73" t="s">
        <v>126</v>
      </c>
      <c r="AZ73" t="s">
        <v>126</v>
      </c>
      <c r="BA73" t="s">
        <v>126</v>
      </c>
      <c r="BB73" t="s">
        <v>126</v>
      </c>
      <c r="BC73" t="s">
        <v>126</v>
      </c>
      <c r="BD73" t="s">
        <v>126</v>
      </c>
      <c r="BE73" t="s">
        <v>126</v>
      </c>
      <c r="BF73" t="s">
        <v>126</v>
      </c>
    </row>
    <row r="74" spans="2:58" x14ac:dyDescent="0.2">
      <c r="B74" t="s">
        <v>302</v>
      </c>
      <c r="C74" t="s">
        <v>210</v>
      </c>
      <c r="D74" t="s">
        <v>200</v>
      </c>
      <c r="E74" s="145">
        <v>3</v>
      </c>
      <c r="F74" t="s">
        <v>151</v>
      </c>
      <c r="G74" t="s">
        <v>151</v>
      </c>
      <c r="H74" t="s">
        <v>124</v>
      </c>
      <c r="I74" t="s">
        <v>124</v>
      </c>
      <c r="J74" t="s">
        <v>202</v>
      </c>
      <c r="K74" t="s">
        <v>201</v>
      </c>
      <c r="L74" t="s">
        <v>207</v>
      </c>
      <c r="M74" t="s">
        <v>74</v>
      </c>
      <c r="N74" t="s">
        <v>75</v>
      </c>
      <c r="O74">
        <v>1</v>
      </c>
      <c r="P74" t="s">
        <v>33</v>
      </c>
      <c r="Q74" t="s">
        <v>33</v>
      </c>
      <c r="R74" t="s">
        <v>321</v>
      </c>
      <c r="S74" t="s">
        <v>205</v>
      </c>
      <c r="T74">
        <v>150</v>
      </c>
      <c r="U74" s="7">
        <v>9.2899999999999991</v>
      </c>
      <c r="V74" s="7">
        <v>2.59</v>
      </c>
      <c r="W74" s="7">
        <v>3.37</v>
      </c>
      <c r="X74" s="7">
        <v>17.190000000000001</v>
      </c>
      <c r="Y74">
        <v>81.085906999999992</v>
      </c>
      <c r="Z74">
        <v>3.7630747575852355</v>
      </c>
      <c r="AA74">
        <v>17.190000000000001</v>
      </c>
      <c r="AB74">
        <v>81.085906999999992</v>
      </c>
      <c r="AC74">
        <v>3.7630747575852355</v>
      </c>
      <c r="AD74" t="s">
        <v>138</v>
      </c>
      <c r="AE74">
        <v>35</v>
      </c>
      <c r="AF74">
        <v>4.6500000000000004</v>
      </c>
      <c r="AG74">
        <v>39.65</v>
      </c>
      <c r="AH74">
        <v>0</v>
      </c>
      <c r="AI74">
        <v>3215.0562125499996</v>
      </c>
      <c r="AJ74">
        <v>854.36947700000007</v>
      </c>
      <c r="AK74" t="s">
        <v>187</v>
      </c>
      <c r="AL74">
        <v>0</v>
      </c>
      <c r="AM74">
        <v>0</v>
      </c>
      <c r="AN74">
        <v>0</v>
      </c>
      <c r="AO74" t="s">
        <v>128</v>
      </c>
      <c r="AP74" t="s">
        <v>188</v>
      </c>
      <c r="AQ74" t="s">
        <v>139</v>
      </c>
      <c r="AR74" t="s">
        <v>129</v>
      </c>
      <c r="AS74" t="s">
        <v>375</v>
      </c>
      <c r="AT74" t="s">
        <v>127</v>
      </c>
      <c r="AU74">
        <v>44959.412590162035</v>
      </c>
      <c r="AV74" t="s">
        <v>255</v>
      </c>
      <c r="AW74" t="s">
        <v>150</v>
      </c>
      <c r="AX74" t="s">
        <v>126</v>
      </c>
      <c r="AY74" t="s">
        <v>126</v>
      </c>
      <c r="AZ74" t="s">
        <v>126</v>
      </c>
      <c r="BA74" t="s">
        <v>126</v>
      </c>
      <c r="BB74" t="s">
        <v>126</v>
      </c>
      <c r="BC74" t="s">
        <v>126</v>
      </c>
      <c r="BD74" t="s">
        <v>126</v>
      </c>
      <c r="BE74" t="s">
        <v>126</v>
      </c>
      <c r="BF74" t="s">
        <v>126</v>
      </c>
    </row>
    <row r="75" spans="2:58" x14ac:dyDescent="0.2">
      <c r="B75" t="s">
        <v>302</v>
      </c>
      <c r="C75" t="s">
        <v>210</v>
      </c>
      <c r="D75" t="s">
        <v>200</v>
      </c>
      <c r="E75" s="145">
        <v>3</v>
      </c>
      <c r="F75" t="s">
        <v>151</v>
      </c>
      <c r="G75" t="s">
        <v>151</v>
      </c>
      <c r="H75" t="s">
        <v>124</v>
      </c>
      <c r="I75" t="s">
        <v>124</v>
      </c>
      <c r="J75" t="s">
        <v>202</v>
      </c>
      <c r="K75" t="s">
        <v>201</v>
      </c>
      <c r="L75" t="s">
        <v>207</v>
      </c>
      <c r="M75" t="s">
        <v>74</v>
      </c>
      <c r="N75" t="s">
        <v>75</v>
      </c>
      <c r="O75">
        <v>1</v>
      </c>
      <c r="P75" t="s">
        <v>33</v>
      </c>
      <c r="Q75" t="s">
        <v>33</v>
      </c>
      <c r="R75" t="s">
        <v>321</v>
      </c>
      <c r="S75" t="s">
        <v>205</v>
      </c>
      <c r="T75" t="s">
        <v>377</v>
      </c>
      <c r="U75" s="7">
        <v>8.89</v>
      </c>
      <c r="V75" s="7">
        <v>2.81</v>
      </c>
      <c r="W75" s="7">
        <v>3.37</v>
      </c>
      <c r="X75" s="7">
        <v>18.2</v>
      </c>
      <c r="Y75">
        <v>84.18563300000001</v>
      </c>
      <c r="Z75">
        <v>3.9069283703472006</v>
      </c>
      <c r="AA75">
        <v>18.2</v>
      </c>
      <c r="AB75">
        <v>84.18563300000001</v>
      </c>
      <c r="AC75">
        <v>3.9069283703472006</v>
      </c>
      <c r="AD75" t="s">
        <v>138</v>
      </c>
      <c r="AE75">
        <v>35</v>
      </c>
      <c r="AF75">
        <v>4.6500000000000004</v>
      </c>
      <c r="AG75">
        <v>39.65</v>
      </c>
      <c r="AH75">
        <v>0</v>
      </c>
      <c r="AI75">
        <v>3337.9603484500003</v>
      </c>
      <c r="AJ75">
        <v>854.36947700000007</v>
      </c>
      <c r="AK75" t="s">
        <v>187</v>
      </c>
      <c r="AL75">
        <v>0</v>
      </c>
      <c r="AM75">
        <v>0</v>
      </c>
      <c r="AN75">
        <v>0</v>
      </c>
      <c r="AO75" t="s">
        <v>128</v>
      </c>
      <c r="AP75" t="s">
        <v>188</v>
      </c>
      <c r="AQ75" t="s">
        <v>139</v>
      </c>
      <c r="AR75" t="s">
        <v>129</v>
      </c>
      <c r="AS75" t="s">
        <v>375</v>
      </c>
      <c r="AT75" t="s">
        <v>127</v>
      </c>
      <c r="AU75">
        <v>44959.412590162035</v>
      </c>
      <c r="AV75" t="s">
        <v>255</v>
      </c>
      <c r="AW75" t="s">
        <v>150</v>
      </c>
      <c r="AX75" t="s">
        <v>126</v>
      </c>
      <c r="AY75" t="s">
        <v>126</v>
      </c>
      <c r="AZ75" t="s">
        <v>126</v>
      </c>
      <c r="BA75" t="s">
        <v>126</v>
      </c>
      <c r="BB75" t="s">
        <v>126</v>
      </c>
      <c r="BC75" t="s">
        <v>126</v>
      </c>
      <c r="BD75" t="s">
        <v>126</v>
      </c>
      <c r="BE75" t="s">
        <v>126</v>
      </c>
      <c r="BF75" t="s">
        <v>126</v>
      </c>
    </row>
    <row r="76" spans="2:58" x14ac:dyDescent="0.2">
      <c r="B76" t="s">
        <v>302</v>
      </c>
      <c r="C76" t="s">
        <v>210</v>
      </c>
      <c r="D76" t="s">
        <v>200</v>
      </c>
      <c r="E76" s="145">
        <v>3</v>
      </c>
      <c r="F76" t="s">
        <v>151</v>
      </c>
      <c r="G76" t="s">
        <v>151</v>
      </c>
      <c r="H76" t="s">
        <v>124</v>
      </c>
      <c r="I76" t="s">
        <v>124</v>
      </c>
      <c r="J76" t="s">
        <v>202</v>
      </c>
      <c r="K76" t="s">
        <v>201</v>
      </c>
      <c r="L76" t="s">
        <v>207</v>
      </c>
      <c r="M76" t="s">
        <v>74</v>
      </c>
      <c r="N76" t="s">
        <v>75</v>
      </c>
      <c r="O76">
        <v>1</v>
      </c>
      <c r="P76" t="s">
        <v>33</v>
      </c>
      <c r="Q76" t="s">
        <v>33</v>
      </c>
      <c r="R76" t="s">
        <v>321</v>
      </c>
      <c r="S76" t="s">
        <v>205</v>
      </c>
      <c r="T76" t="s">
        <v>378</v>
      </c>
      <c r="U76" s="7">
        <v>8.89</v>
      </c>
      <c r="V76" s="7">
        <v>2.69</v>
      </c>
      <c r="W76" s="7">
        <v>3.37</v>
      </c>
      <c r="X76" s="7">
        <v>18.170000000000002</v>
      </c>
      <c r="Y76">
        <v>80.590517000000006</v>
      </c>
      <c r="Z76">
        <v>3.7400844541757898</v>
      </c>
      <c r="AA76">
        <v>18.170000000000002</v>
      </c>
      <c r="AB76">
        <v>80.590517000000006</v>
      </c>
      <c r="AC76">
        <v>3.7400844541757898</v>
      </c>
      <c r="AD76" t="s">
        <v>138</v>
      </c>
      <c r="AE76">
        <v>35</v>
      </c>
      <c r="AF76">
        <v>4.6500000000000004</v>
      </c>
      <c r="AG76">
        <v>39.65</v>
      </c>
      <c r="AH76">
        <v>0</v>
      </c>
      <c r="AI76">
        <v>3195.4139990500003</v>
      </c>
      <c r="AJ76">
        <v>854.36947700000007</v>
      </c>
      <c r="AK76" t="s">
        <v>187</v>
      </c>
      <c r="AL76">
        <v>0</v>
      </c>
      <c r="AM76">
        <v>0</v>
      </c>
      <c r="AN76">
        <v>0</v>
      </c>
      <c r="AO76" t="s">
        <v>128</v>
      </c>
      <c r="AP76" t="s">
        <v>188</v>
      </c>
      <c r="AQ76" t="s">
        <v>139</v>
      </c>
      <c r="AR76" t="s">
        <v>129</v>
      </c>
      <c r="AS76" t="s">
        <v>375</v>
      </c>
      <c r="AT76" t="s">
        <v>127</v>
      </c>
      <c r="AU76">
        <v>44959.412590162035</v>
      </c>
      <c r="AV76" t="s">
        <v>255</v>
      </c>
      <c r="AW76" t="s">
        <v>150</v>
      </c>
      <c r="AX76" t="s">
        <v>126</v>
      </c>
      <c r="AY76" t="s">
        <v>126</v>
      </c>
      <c r="AZ76" t="s">
        <v>126</v>
      </c>
      <c r="BA76" t="s">
        <v>126</v>
      </c>
      <c r="BB76" t="s">
        <v>126</v>
      </c>
      <c r="BC76" t="s">
        <v>126</v>
      </c>
      <c r="BD76" t="s">
        <v>126</v>
      </c>
      <c r="BE76" t="s">
        <v>126</v>
      </c>
      <c r="BF76" t="s">
        <v>126</v>
      </c>
    </row>
    <row r="77" spans="2:58" x14ac:dyDescent="0.2">
      <c r="B77" t="s">
        <v>302</v>
      </c>
      <c r="C77" t="s">
        <v>210</v>
      </c>
      <c r="D77" t="s">
        <v>200</v>
      </c>
      <c r="E77" s="145">
        <v>3</v>
      </c>
      <c r="F77" t="s">
        <v>151</v>
      </c>
      <c r="G77" t="s">
        <v>151</v>
      </c>
      <c r="H77" t="s">
        <v>124</v>
      </c>
      <c r="I77" t="s">
        <v>124</v>
      </c>
      <c r="J77" t="s">
        <v>202</v>
      </c>
      <c r="K77" t="s">
        <v>201</v>
      </c>
      <c r="L77" t="s">
        <v>207</v>
      </c>
      <c r="M77" t="s">
        <v>74</v>
      </c>
      <c r="N77" t="s">
        <v>75</v>
      </c>
      <c r="O77">
        <v>1</v>
      </c>
      <c r="P77" t="s">
        <v>33</v>
      </c>
      <c r="Q77" t="s">
        <v>33</v>
      </c>
      <c r="R77" t="s">
        <v>321</v>
      </c>
      <c r="S77" t="s">
        <v>205</v>
      </c>
      <c r="T77" t="s">
        <v>379</v>
      </c>
      <c r="U77" s="7">
        <v>8.89</v>
      </c>
      <c r="V77" s="7">
        <v>2.79</v>
      </c>
      <c r="W77" s="7">
        <v>3.37</v>
      </c>
      <c r="X77" s="7">
        <v>18.440000000000001</v>
      </c>
      <c r="Y77">
        <v>83.586447000000007</v>
      </c>
      <c r="Z77">
        <v>3.8791210509852987</v>
      </c>
      <c r="AA77">
        <v>18.440000000000001</v>
      </c>
      <c r="AB77">
        <v>83.586447000000007</v>
      </c>
      <c r="AC77">
        <v>3.8791210509852987</v>
      </c>
      <c r="AD77" t="s">
        <v>138</v>
      </c>
      <c r="AE77">
        <v>35</v>
      </c>
      <c r="AF77">
        <v>4.6500000000000004</v>
      </c>
      <c r="AG77">
        <v>39.65</v>
      </c>
      <c r="AH77">
        <v>0</v>
      </c>
      <c r="AI77">
        <v>3314.2026235500002</v>
      </c>
      <c r="AJ77">
        <v>854.36947700000007</v>
      </c>
      <c r="AK77" t="s">
        <v>187</v>
      </c>
      <c r="AL77">
        <v>0</v>
      </c>
      <c r="AM77">
        <v>0</v>
      </c>
      <c r="AN77">
        <v>0</v>
      </c>
      <c r="AO77" t="s">
        <v>128</v>
      </c>
      <c r="AP77" t="s">
        <v>188</v>
      </c>
      <c r="AQ77" t="s">
        <v>139</v>
      </c>
      <c r="AR77" t="s">
        <v>129</v>
      </c>
      <c r="AS77" t="s">
        <v>375</v>
      </c>
      <c r="AT77" t="s">
        <v>127</v>
      </c>
      <c r="AU77">
        <v>44959.412590162035</v>
      </c>
      <c r="AV77" t="s">
        <v>255</v>
      </c>
      <c r="AW77" t="s">
        <v>150</v>
      </c>
      <c r="AX77" t="s">
        <v>126</v>
      </c>
      <c r="AY77" t="s">
        <v>126</v>
      </c>
      <c r="AZ77" t="s">
        <v>126</v>
      </c>
      <c r="BA77" t="s">
        <v>126</v>
      </c>
      <c r="BB77" t="s">
        <v>126</v>
      </c>
      <c r="BC77" t="s">
        <v>126</v>
      </c>
      <c r="BD77" t="s">
        <v>126</v>
      </c>
      <c r="BE77" t="s">
        <v>126</v>
      </c>
      <c r="BF77" t="s">
        <v>126</v>
      </c>
    </row>
    <row r="78" spans="2:58" x14ac:dyDescent="0.2">
      <c r="B78" t="s">
        <v>302</v>
      </c>
      <c r="C78" t="s">
        <v>210</v>
      </c>
      <c r="D78" t="s">
        <v>200</v>
      </c>
      <c r="E78" s="145">
        <v>3</v>
      </c>
      <c r="F78" t="s">
        <v>151</v>
      </c>
      <c r="G78" t="s">
        <v>151</v>
      </c>
      <c r="H78" t="s">
        <v>124</v>
      </c>
      <c r="I78" t="s">
        <v>124</v>
      </c>
      <c r="J78" t="s">
        <v>202</v>
      </c>
      <c r="K78" t="s">
        <v>201</v>
      </c>
      <c r="L78" t="s">
        <v>207</v>
      </c>
      <c r="M78" t="s">
        <v>74</v>
      </c>
      <c r="N78" t="s">
        <v>75</v>
      </c>
      <c r="O78">
        <v>1</v>
      </c>
      <c r="P78" t="s">
        <v>33</v>
      </c>
      <c r="Q78" t="s">
        <v>33</v>
      </c>
      <c r="R78" t="s">
        <v>321</v>
      </c>
      <c r="S78" t="s">
        <v>205</v>
      </c>
      <c r="T78" t="s">
        <v>258</v>
      </c>
      <c r="U78" s="7">
        <v>10.130000000000001</v>
      </c>
      <c r="V78" s="7">
        <v>2.79</v>
      </c>
      <c r="W78" s="7">
        <v>3.37</v>
      </c>
      <c r="X78" s="7">
        <v>20.91</v>
      </c>
      <c r="Y78">
        <v>95.245299000000017</v>
      </c>
      <c r="Z78">
        <v>4.4201908038786364</v>
      </c>
      <c r="AA78">
        <v>20.91</v>
      </c>
      <c r="AB78">
        <v>95.245299000000017</v>
      </c>
      <c r="AC78">
        <v>4.4201908038786364</v>
      </c>
      <c r="AD78" t="s">
        <v>138</v>
      </c>
      <c r="AE78">
        <v>35</v>
      </c>
      <c r="AF78">
        <v>4.6500000000000004</v>
      </c>
      <c r="AG78">
        <v>39.65</v>
      </c>
      <c r="AH78">
        <v>0</v>
      </c>
      <c r="AI78">
        <v>3776.4761053500006</v>
      </c>
      <c r="AJ78">
        <v>854.36947700000007</v>
      </c>
      <c r="AK78" t="s">
        <v>187</v>
      </c>
      <c r="AL78">
        <v>0</v>
      </c>
      <c r="AM78">
        <v>0</v>
      </c>
      <c r="AN78">
        <v>0</v>
      </c>
      <c r="AO78" t="s">
        <v>128</v>
      </c>
      <c r="AP78" t="s">
        <v>188</v>
      </c>
      <c r="AQ78" t="s">
        <v>139</v>
      </c>
      <c r="AR78" t="s">
        <v>129</v>
      </c>
      <c r="AS78" t="s">
        <v>375</v>
      </c>
      <c r="AT78" t="s">
        <v>127</v>
      </c>
      <c r="AU78">
        <v>44959.412590162035</v>
      </c>
      <c r="AV78" t="s">
        <v>255</v>
      </c>
      <c r="AW78" t="s">
        <v>150</v>
      </c>
      <c r="AX78" t="s">
        <v>126</v>
      </c>
      <c r="AY78" t="s">
        <v>126</v>
      </c>
      <c r="AZ78" t="s">
        <v>126</v>
      </c>
      <c r="BA78" t="s">
        <v>126</v>
      </c>
      <c r="BB78" t="s">
        <v>126</v>
      </c>
      <c r="BC78" t="s">
        <v>126</v>
      </c>
      <c r="BD78" t="s">
        <v>126</v>
      </c>
      <c r="BE78" t="s">
        <v>126</v>
      </c>
      <c r="BF78" t="s">
        <v>126</v>
      </c>
    </row>
    <row r="79" spans="2:58" x14ac:dyDescent="0.2">
      <c r="B79" t="s">
        <v>302</v>
      </c>
      <c r="C79" t="s">
        <v>210</v>
      </c>
      <c r="D79" t="s">
        <v>200</v>
      </c>
      <c r="E79" s="145">
        <v>3</v>
      </c>
      <c r="F79" t="s">
        <v>151</v>
      </c>
      <c r="G79" t="s">
        <v>151</v>
      </c>
      <c r="H79" t="s">
        <v>124</v>
      </c>
      <c r="I79" t="s">
        <v>124</v>
      </c>
      <c r="J79" t="s">
        <v>202</v>
      </c>
      <c r="K79" t="s">
        <v>201</v>
      </c>
      <c r="L79" t="s">
        <v>207</v>
      </c>
      <c r="M79" t="s">
        <v>74</v>
      </c>
      <c r="N79" t="s">
        <v>75</v>
      </c>
      <c r="O79">
        <v>1</v>
      </c>
      <c r="P79" t="s">
        <v>33</v>
      </c>
      <c r="Q79" t="s">
        <v>33</v>
      </c>
      <c r="R79" t="s">
        <v>321</v>
      </c>
      <c r="S79" t="s">
        <v>205</v>
      </c>
      <c r="T79" t="s">
        <v>380</v>
      </c>
      <c r="U79" s="7">
        <v>10.130000000000001</v>
      </c>
      <c r="V79" s="7">
        <v>3.17</v>
      </c>
      <c r="W79" s="7">
        <v>3.37</v>
      </c>
      <c r="X79" s="7">
        <v>21.39</v>
      </c>
      <c r="Y79">
        <v>108.21777700000003</v>
      </c>
      <c r="Z79">
        <v>5.0222239599624654</v>
      </c>
      <c r="AA79">
        <v>21.39</v>
      </c>
      <c r="AB79">
        <v>108.21777700000003</v>
      </c>
      <c r="AC79">
        <v>5.0222239599624654</v>
      </c>
      <c r="AD79" t="s">
        <v>138</v>
      </c>
      <c r="AE79">
        <v>35</v>
      </c>
      <c r="AF79">
        <v>4.6500000000000004</v>
      </c>
      <c r="AG79">
        <v>39.65</v>
      </c>
      <c r="AH79">
        <v>0</v>
      </c>
      <c r="AI79">
        <v>4290.8348580500005</v>
      </c>
      <c r="AJ79">
        <v>854.36947699999996</v>
      </c>
      <c r="AK79" t="s">
        <v>187</v>
      </c>
      <c r="AL79">
        <v>0</v>
      </c>
      <c r="AM79">
        <v>0</v>
      </c>
      <c r="AN79">
        <v>0</v>
      </c>
      <c r="AO79" t="s">
        <v>128</v>
      </c>
      <c r="AP79" t="s">
        <v>188</v>
      </c>
      <c r="AQ79" t="s">
        <v>139</v>
      </c>
      <c r="AR79" t="s">
        <v>129</v>
      </c>
      <c r="AS79" t="s">
        <v>375</v>
      </c>
      <c r="AT79" t="s">
        <v>127</v>
      </c>
      <c r="AU79">
        <v>44959.412590162035</v>
      </c>
      <c r="AV79" t="s">
        <v>255</v>
      </c>
      <c r="AW79" t="s">
        <v>150</v>
      </c>
      <c r="AX79" t="s">
        <v>126</v>
      </c>
      <c r="AY79" t="s">
        <v>126</v>
      </c>
      <c r="AZ79" t="s">
        <v>126</v>
      </c>
      <c r="BA79" t="s">
        <v>126</v>
      </c>
      <c r="BB79" t="s">
        <v>126</v>
      </c>
      <c r="BC79" t="s">
        <v>126</v>
      </c>
      <c r="BD79" t="s">
        <v>126</v>
      </c>
      <c r="BE79" t="s">
        <v>126</v>
      </c>
      <c r="BF79" t="s">
        <v>126</v>
      </c>
    </row>
    <row r="80" spans="2:58" x14ac:dyDescent="0.2">
      <c r="B80" t="s">
        <v>302</v>
      </c>
      <c r="C80" t="s">
        <v>210</v>
      </c>
      <c r="D80" t="s">
        <v>200</v>
      </c>
      <c r="E80" s="145">
        <v>3</v>
      </c>
      <c r="F80" t="s">
        <v>151</v>
      </c>
      <c r="G80" t="s">
        <v>151</v>
      </c>
      <c r="H80" t="s">
        <v>124</v>
      </c>
      <c r="I80" t="s">
        <v>124</v>
      </c>
      <c r="J80" t="s">
        <v>202</v>
      </c>
      <c r="K80" t="s">
        <v>201</v>
      </c>
      <c r="L80" t="s">
        <v>207</v>
      </c>
      <c r="M80" t="s">
        <v>74</v>
      </c>
      <c r="N80" t="s">
        <v>75</v>
      </c>
      <c r="O80">
        <v>1</v>
      </c>
      <c r="P80" t="s">
        <v>33</v>
      </c>
      <c r="Q80" t="s">
        <v>33</v>
      </c>
      <c r="R80" t="s">
        <v>321</v>
      </c>
      <c r="S80" t="s">
        <v>205</v>
      </c>
      <c r="T80" t="s">
        <v>381</v>
      </c>
      <c r="U80" s="7">
        <v>6.9</v>
      </c>
      <c r="V80" s="7">
        <v>2.76</v>
      </c>
      <c r="W80" s="7">
        <v>3.48</v>
      </c>
      <c r="X80" s="7">
        <v>17.489999999999998</v>
      </c>
      <c r="Y80">
        <v>66.273120000000006</v>
      </c>
      <c r="Z80">
        <v>2.9784172661870505</v>
      </c>
      <c r="AA80">
        <v>17.489999999999998</v>
      </c>
      <c r="AB80">
        <v>66.273120000000006</v>
      </c>
      <c r="AC80">
        <v>2.9784172661870505</v>
      </c>
      <c r="AD80" t="s">
        <v>138</v>
      </c>
      <c r="AE80">
        <v>35</v>
      </c>
      <c r="AF80">
        <v>4.6500000000000004</v>
      </c>
      <c r="AG80">
        <v>39.65</v>
      </c>
      <c r="AH80">
        <v>0</v>
      </c>
      <c r="AI80">
        <v>2627.7292080000002</v>
      </c>
      <c r="AJ80">
        <v>882.25690800000007</v>
      </c>
      <c r="AK80" t="s">
        <v>187</v>
      </c>
      <c r="AL80">
        <v>0</v>
      </c>
      <c r="AM80">
        <v>0</v>
      </c>
      <c r="AN80">
        <v>0</v>
      </c>
      <c r="AO80" t="s">
        <v>128</v>
      </c>
      <c r="AP80" t="s">
        <v>188</v>
      </c>
      <c r="AQ80" t="s">
        <v>139</v>
      </c>
      <c r="AR80" t="s">
        <v>129</v>
      </c>
      <c r="AS80" t="s">
        <v>375</v>
      </c>
      <c r="AT80" t="s">
        <v>127</v>
      </c>
      <c r="AU80">
        <v>44959.412590162035</v>
      </c>
      <c r="AV80" t="s">
        <v>255</v>
      </c>
      <c r="AW80" t="s">
        <v>150</v>
      </c>
      <c r="AX80" t="s">
        <v>126</v>
      </c>
      <c r="AY80" t="s">
        <v>126</v>
      </c>
      <c r="AZ80" t="s">
        <v>126</v>
      </c>
      <c r="BA80" t="s">
        <v>126</v>
      </c>
      <c r="BB80" t="s">
        <v>126</v>
      </c>
      <c r="BC80" t="s">
        <v>126</v>
      </c>
      <c r="BD80" t="s">
        <v>126</v>
      </c>
      <c r="BE80" t="s">
        <v>126</v>
      </c>
      <c r="BF80" t="s">
        <v>126</v>
      </c>
    </row>
    <row r="81" spans="2:58" x14ac:dyDescent="0.2">
      <c r="B81" t="s">
        <v>302</v>
      </c>
      <c r="C81" t="s">
        <v>210</v>
      </c>
      <c r="D81" t="s">
        <v>200</v>
      </c>
      <c r="E81" s="145">
        <v>3</v>
      </c>
      <c r="F81" t="s">
        <v>151</v>
      </c>
      <c r="G81" t="s">
        <v>151</v>
      </c>
      <c r="H81" t="s">
        <v>124</v>
      </c>
      <c r="I81" t="s">
        <v>124</v>
      </c>
      <c r="J81" t="s">
        <v>202</v>
      </c>
      <c r="K81" t="s">
        <v>201</v>
      </c>
      <c r="L81" t="s">
        <v>207</v>
      </c>
      <c r="M81" t="s">
        <v>74</v>
      </c>
      <c r="N81" t="s">
        <v>75</v>
      </c>
      <c r="O81">
        <v>1</v>
      </c>
      <c r="P81" t="s">
        <v>33</v>
      </c>
      <c r="Q81" t="s">
        <v>33</v>
      </c>
      <c r="R81" t="s">
        <v>321</v>
      </c>
      <c r="S81" t="s">
        <v>205</v>
      </c>
      <c r="T81" t="s">
        <v>382</v>
      </c>
      <c r="U81" s="7">
        <v>6.9</v>
      </c>
      <c r="V81" s="7">
        <v>2.76</v>
      </c>
      <c r="W81" s="7">
        <v>3.48</v>
      </c>
      <c r="X81" s="7">
        <v>17.489999999999998</v>
      </c>
      <c r="Y81">
        <v>66.273120000000006</v>
      </c>
      <c r="Z81">
        <v>2.9784172661870505</v>
      </c>
      <c r="AA81">
        <v>17.489999999999998</v>
      </c>
      <c r="AB81">
        <v>66.273120000000006</v>
      </c>
      <c r="AC81">
        <v>2.9784172661870505</v>
      </c>
      <c r="AD81" t="s">
        <v>138</v>
      </c>
      <c r="AE81">
        <v>35</v>
      </c>
      <c r="AF81">
        <v>4.6500000000000004</v>
      </c>
      <c r="AG81">
        <v>39.65</v>
      </c>
      <c r="AH81">
        <v>0</v>
      </c>
      <c r="AI81">
        <v>2627.7292080000002</v>
      </c>
      <c r="AJ81">
        <v>882.25690800000007</v>
      </c>
      <c r="AK81" t="s">
        <v>187</v>
      </c>
      <c r="AL81">
        <v>0</v>
      </c>
      <c r="AM81">
        <v>0</v>
      </c>
      <c r="AN81">
        <v>0</v>
      </c>
      <c r="AO81" t="s">
        <v>128</v>
      </c>
      <c r="AP81" t="s">
        <v>188</v>
      </c>
      <c r="AQ81" t="s">
        <v>139</v>
      </c>
      <c r="AR81" t="s">
        <v>129</v>
      </c>
      <c r="AS81" t="s">
        <v>375</v>
      </c>
      <c r="AT81" t="s">
        <v>127</v>
      </c>
      <c r="AU81">
        <v>44959.412590162035</v>
      </c>
      <c r="AV81" t="s">
        <v>255</v>
      </c>
      <c r="AW81" t="s">
        <v>150</v>
      </c>
      <c r="AX81" t="s">
        <v>126</v>
      </c>
      <c r="AY81" t="s">
        <v>126</v>
      </c>
      <c r="AZ81" t="s">
        <v>126</v>
      </c>
      <c r="BA81" t="s">
        <v>126</v>
      </c>
      <c r="BB81" t="s">
        <v>126</v>
      </c>
      <c r="BC81" t="s">
        <v>126</v>
      </c>
      <c r="BD81" t="s">
        <v>126</v>
      </c>
      <c r="BE81" t="s">
        <v>126</v>
      </c>
      <c r="BF81" t="s">
        <v>126</v>
      </c>
    </row>
    <row r="82" spans="2:58" x14ac:dyDescent="0.2">
      <c r="B82" t="s">
        <v>302</v>
      </c>
      <c r="C82" t="s">
        <v>210</v>
      </c>
      <c r="D82" t="s">
        <v>200</v>
      </c>
      <c r="E82" s="145">
        <v>3</v>
      </c>
      <c r="F82" t="s">
        <v>151</v>
      </c>
      <c r="G82" t="s">
        <v>151</v>
      </c>
      <c r="H82" t="s">
        <v>124</v>
      </c>
      <c r="I82" t="s">
        <v>124</v>
      </c>
      <c r="J82" t="s">
        <v>202</v>
      </c>
      <c r="K82" t="s">
        <v>201</v>
      </c>
      <c r="L82" t="s">
        <v>207</v>
      </c>
      <c r="M82" t="s">
        <v>74</v>
      </c>
      <c r="N82" t="s">
        <v>75</v>
      </c>
      <c r="O82">
        <v>1</v>
      </c>
      <c r="P82" t="s">
        <v>33</v>
      </c>
      <c r="Q82" t="s">
        <v>33</v>
      </c>
      <c r="R82" t="s">
        <v>321</v>
      </c>
      <c r="S82" t="s">
        <v>205</v>
      </c>
      <c r="T82" t="s">
        <v>383</v>
      </c>
      <c r="U82" s="7">
        <v>8.1999999999999993</v>
      </c>
      <c r="V82" s="7">
        <v>2.92</v>
      </c>
      <c r="W82" s="7">
        <v>3.48</v>
      </c>
      <c r="X82" s="7">
        <v>19.739999999999998</v>
      </c>
      <c r="Y82">
        <v>83.325119999999998</v>
      </c>
      <c r="Z82">
        <v>3.7447607131685952</v>
      </c>
      <c r="AA82">
        <v>19.739999999999998</v>
      </c>
      <c r="AB82">
        <v>83.325119999999998</v>
      </c>
      <c r="AC82">
        <v>3.7447607131685952</v>
      </c>
      <c r="AD82" t="s">
        <v>138</v>
      </c>
      <c r="AE82">
        <v>35</v>
      </c>
      <c r="AF82">
        <v>4.6500000000000004</v>
      </c>
      <c r="AG82">
        <v>39.65</v>
      </c>
      <c r="AH82">
        <v>0</v>
      </c>
      <c r="AI82">
        <v>3303.8410079999999</v>
      </c>
      <c r="AJ82">
        <v>882.25690800000007</v>
      </c>
      <c r="AK82" t="s">
        <v>187</v>
      </c>
      <c r="AL82">
        <v>0</v>
      </c>
      <c r="AM82">
        <v>0</v>
      </c>
      <c r="AN82">
        <v>0</v>
      </c>
      <c r="AO82" t="s">
        <v>128</v>
      </c>
      <c r="AP82" t="s">
        <v>188</v>
      </c>
      <c r="AQ82" t="s">
        <v>139</v>
      </c>
      <c r="AR82" t="s">
        <v>129</v>
      </c>
      <c r="AS82" t="s">
        <v>375</v>
      </c>
      <c r="AT82" t="s">
        <v>127</v>
      </c>
      <c r="AU82">
        <v>44959.412590162035</v>
      </c>
      <c r="AV82" t="s">
        <v>255</v>
      </c>
      <c r="AW82" t="s">
        <v>150</v>
      </c>
      <c r="AX82" t="s">
        <v>126</v>
      </c>
      <c r="AY82" t="s">
        <v>126</v>
      </c>
      <c r="AZ82" t="s">
        <v>126</v>
      </c>
      <c r="BA82" t="s">
        <v>126</v>
      </c>
      <c r="BB82" t="s">
        <v>126</v>
      </c>
      <c r="BC82" t="s">
        <v>126</v>
      </c>
      <c r="BD82" t="s">
        <v>126</v>
      </c>
      <c r="BE82" t="s">
        <v>126</v>
      </c>
      <c r="BF82" t="s">
        <v>126</v>
      </c>
    </row>
    <row r="83" spans="2:58" x14ac:dyDescent="0.2">
      <c r="B83" t="s">
        <v>302</v>
      </c>
      <c r="C83" t="s">
        <v>210</v>
      </c>
      <c r="D83" t="s">
        <v>200</v>
      </c>
      <c r="E83" s="145">
        <v>3</v>
      </c>
      <c r="F83" t="s">
        <v>151</v>
      </c>
      <c r="G83" t="s">
        <v>151</v>
      </c>
      <c r="H83" t="s">
        <v>124</v>
      </c>
      <c r="I83" t="s">
        <v>124</v>
      </c>
      <c r="J83" t="s">
        <v>202</v>
      </c>
      <c r="K83" t="s">
        <v>201</v>
      </c>
      <c r="L83" t="s">
        <v>207</v>
      </c>
      <c r="M83" t="s">
        <v>74</v>
      </c>
      <c r="N83" t="s">
        <v>75</v>
      </c>
      <c r="O83">
        <v>1</v>
      </c>
      <c r="P83" t="s">
        <v>33</v>
      </c>
      <c r="Q83" t="s">
        <v>33</v>
      </c>
      <c r="R83" t="s">
        <v>321</v>
      </c>
      <c r="S83" t="s">
        <v>205</v>
      </c>
      <c r="T83" t="s">
        <v>384</v>
      </c>
      <c r="U83" s="7">
        <v>8.1999999999999993</v>
      </c>
      <c r="V83" s="7">
        <v>2.92</v>
      </c>
      <c r="W83" s="7">
        <v>3.48</v>
      </c>
      <c r="X83" s="7">
        <v>19.739999999999998</v>
      </c>
      <c r="Y83">
        <v>83.325119999999998</v>
      </c>
      <c r="Z83">
        <v>3.7447607131685952</v>
      </c>
      <c r="AA83">
        <v>19.739999999999998</v>
      </c>
      <c r="AB83">
        <v>83.325119999999998</v>
      </c>
      <c r="AC83">
        <v>3.7447607131685952</v>
      </c>
      <c r="AD83" t="s">
        <v>138</v>
      </c>
      <c r="AE83">
        <v>35</v>
      </c>
      <c r="AF83">
        <v>4.6500000000000004</v>
      </c>
      <c r="AG83">
        <v>39.65</v>
      </c>
      <c r="AH83">
        <v>0</v>
      </c>
      <c r="AI83">
        <v>3303.8410079999999</v>
      </c>
      <c r="AJ83">
        <v>882.25690800000007</v>
      </c>
      <c r="AK83" t="s">
        <v>187</v>
      </c>
      <c r="AL83">
        <v>0</v>
      </c>
      <c r="AM83">
        <v>0</v>
      </c>
      <c r="AN83">
        <v>0</v>
      </c>
      <c r="AO83" t="s">
        <v>128</v>
      </c>
      <c r="AP83" t="s">
        <v>188</v>
      </c>
      <c r="AQ83" t="s">
        <v>139</v>
      </c>
      <c r="AR83" t="s">
        <v>129</v>
      </c>
      <c r="AS83" t="s">
        <v>375</v>
      </c>
      <c r="AT83" t="s">
        <v>127</v>
      </c>
      <c r="AU83">
        <v>44959.412590162035</v>
      </c>
      <c r="AV83" t="s">
        <v>255</v>
      </c>
      <c r="AW83" t="s">
        <v>150</v>
      </c>
      <c r="AX83" t="s">
        <v>126</v>
      </c>
      <c r="AY83" t="s">
        <v>126</v>
      </c>
      <c r="AZ83" t="s">
        <v>126</v>
      </c>
      <c r="BA83" t="s">
        <v>126</v>
      </c>
      <c r="BB83" t="s">
        <v>126</v>
      </c>
      <c r="BC83" t="s">
        <v>126</v>
      </c>
      <c r="BD83" t="s">
        <v>126</v>
      </c>
      <c r="BE83" t="s">
        <v>126</v>
      </c>
      <c r="BF83" t="s">
        <v>126</v>
      </c>
    </row>
    <row r="84" spans="2:58" x14ac:dyDescent="0.2">
      <c r="B84" t="s">
        <v>302</v>
      </c>
      <c r="C84" t="s">
        <v>210</v>
      </c>
      <c r="D84" t="s">
        <v>200</v>
      </c>
      <c r="E84" s="145">
        <v>3</v>
      </c>
      <c r="F84" t="s">
        <v>151</v>
      </c>
      <c r="G84" t="s">
        <v>151</v>
      </c>
      <c r="H84" t="s">
        <v>124</v>
      </c>
      <c r="I84" t="s">
        <v>124</v>
      </c>
      <c r="J84" t="s">
        <v>202</v>
      </c>
      <c r="K84" t="s">
        <v>201</v>
      </c>
      <c r="L84" t="s">
        <v>207</v>
      </c>
      <c r="M84" t="s">
        <v>74</v>
      </c>
      <c r="N84" t="s">
        <v>75</v>
      </c>
      <c r="O84">
        <v>1</v>
      </c>
      <c r="P84" t="s">
        <v>33</v>
      </c>
      <c r="Q84" t="s">
        <v>33</v>
      </c>
      <c r="R84" t="s">
        <v>321</v>
      </c>
      <c r="S84" t="s">
        <v>205</v>
      </c>
      <c r="T84" t="s">
        <v>385</v>
      </c>
      <c r="U84" s="7">
        <v>8.1999999999999993</v>
      </c>
      <c r="V84" s="7">
        <v>2.92</v>
      </c>
      <c r="W84" s="7">
        <v>3.48</v>
      </c>
      <c r="X84" s="7">
        <v>19.739999999999998</v>
      </c>
      <c r="Y84">
        <v>83.325119999999998</v>
      </c>
      <c r="Z84">
        <v>3.7447607131685952</v>
      </c>
      <c r="AA84">
        <v>19.739999999999998</v>
      </c>
      <c r="AB84">
        <v>83.325119999999998</v>
      </c>
      <c r="AC84">
        <v>3.7447607131685952</v>
      </c>
      <c r="AD84" t="s">
        <v>138</v>
      </c>
      <c r="AE84">
        <v>35</v>
      </c>
      <c r="AF84">
        <v>4.6500000000000004</v>
      </c>
      <c r="AG84">
        <v>39.65</v>
      </c>
      <c r="AH84">
        <v>0</v>
      </c>
      <c r="AI84">
        <v>3303.8410079999999</v>
      </c>
      <c r="AJ84">
        <v>882.25690800000007</v>
      </c>
      <c r="AK84" t="s">
        <v>187</v>
      </c>
      <c r="AL84">
        <v>0</v>
      </c>
      <c r="AM84">
        <v>0</v>
      </c>
      <c r="AN84">
        <v>0</v>
      </c>
      <c r="AO84" t="s">
        <v>128</v>
      </c>
      <c r="AP84" t="s">
        <v>188</v>
      </c>
      <c r="AQ84" t="s">
        <v>139</v>
      </c>
      <c r="AR84" t="s">
        <v>129</v>
      </c>
      <c r="AS84" t="s">
        <v>375</v>
      </c>
      <c r="AT84" t="s">
        <v>127</v>
      </c>
      <c r="AU84">
        <v>44959.412590162035</v>
      </c>
      <c r="AV84" t="s">
        <v>255</v>
      </c>
      <c r="AW84" t="s">
        <v>150</v>
      </c>
      <c r="AX84" t="s">
        <v>126</v>
      </c>
      <c r="AY84" t="s">
        <v>126</v>
      </c>
      <c r="AZ84" t="s">
        <v>126</v>
      </c>
      <c r="BA84" t="s">
        <v>126</v>
      </c>
      <c r="BB84" t="s">
        <v>126</v>
      </c>
      <c r="BC84" t="s">
        <v>126</v>
      </c>
      <c r="BD84" t="s">
        <v>126</v>
      </c>
      <c r="BE84" t="s">
        <v>126</v>
      </c>
      <c r="BF84" t="s">
        <v>126</v>
      </c>
    </row>
    <row r="85" spans="2:58" x14ac:dyDescent="0.2">
      <c r="B85" t="s">
        <v>302</v>
      </c>
      <c r="C85" t="s">
        <v>210</v>
      </c>
      <c r="D85" t="s">
        <v>200</v>
      </c>
      <c r="E85" s="145">
        <v>3</v>
      </c>
      <c r="F85" t="s">
        <v>151</v>
      </c>
      <c r="G85" t="s">
        <v>151</v>
      </c>
      <c r="H85" t="s">
        <v>124</v>
      </c>
      <c r="I85" t="s">
        <v>124</v>
      </c>
      <c r="J85" t="s">
        <v>202</v>
      </c>
      <c r="K85" t="s">
        <v>201</v>
      </c>
      <c r="L85" t="s">
        <v>207</v>
      </c>
      <c r="M85" t="s">
        <v>74</v>
      </c>
      <c r="N85" t="s">
        <v>75</v>
      </c>
      <c r="O85">
        <v>1</v>
      </c>
      <c r="P85" t="s">
        <v>33</v>
      </c>
      <c r="Q85" t="s">
        <v>33</v>
      </c>
      <c r="R85" t="s">
        <v>321</v>
      </c>
      <c r="S85" t="s">
        <v>205</v>
      </c>
      <c r="T85" t="s">
        <v>386</v>
      </c>
      <c r="U85" s="7">
        <v>8.89</v>
      </c>
      <c r="V85" s="7">
        <v>2.92</v>
      </c>
      <c r="W85" s="7">
        <v>3.48</v>
      </c>
      <c r="X85" s="7">
        <v>20.96</v>
      </c>
      <c r="Y85">
        <v>90.336624</v>
      </c>
      <c r="Z85">
        <v>4.0598686268376598</v>
      </c>
      <c r="AA85">
        <v>20.96</v>
      </c>
      <c r="AB85">
        <v>90.336624</v>
      </c>
      <c r="AC85">
        <v>4.0598686268376598</v>
      </c>
      <c r="AD85" t="s">
        <v>138</v>
      </c>
      <c r="AE85">
        <v>35</v>
      </c>
      <c r="AF85">
        <v>4.6500000000000004</v>
      </c>
      <c r="AG85">
        <v>39.65</v>
      </c>
      <c r="AH85">
        <v>0</v>
      </c>
      <c r="AI85">
        <v>3581.8471415999998</v>
      </c>
      <c r="AJ85">
        <v>882.25690800000007</v>
      </c>
      <c r="AK85" t="s">
        <v>187</v>
      </c>
      <c r="AL85">
        <v>0</v>
      </c>
      <c r="AM85">
        <v>0</v>
      </c>
      <c r="AN85">
        <v>0</v>
      </c>
      <c r="AO85" t="s">
        <v>128</v>
      </c>
      <c r="AP85" t="s">
        <v>188</v>
      </c>
      <c r="AQ85" t="s">
        <v>139</v>
      </c>
      <c r="AR85" t="s">
        <v>129</v>
      </c>
      <c r="AS85" t="s">
        <v>375</v>
      </c>
      <c r="AT85" t="s">
        <v>127</v>
      </c>
      <c r="AU85">
        <v>44959.412590162035</v>
      </c>
      <c r="AV85" t="s">
        <v>255</v>
      </c>
      <c r="AW85" t="s">
        <v>150</v>
      </c>
      <c r="AX85" t="s">
        <v>126</v>
      </c>
      <c r="AY85" t="s">
        <v>126</v>
      </c>
      <c r="AZ85" t="s">
        <v>126</v>
      </c>
      <c r="BA85" t="s">
        <v>126</v>
      </c>
      <c r="BB85" t="s">
        <v>126</v>
      </c>
      <c r="BC85" t="s">
        <v>126</v>
      </c>
      <c r="BD85" t="s">
        <v>126</v>
      </c>
      <c r="BE85" t="s">
        <v>126</v>
      </c>
      <c r="BF85" t="s">
        <v>126</v>
      </c>
    </row>
    <row r="86" spans="2:58" x14ac:dyDescent="0.2">
      <c r="B86" t="s">
        <v>302</v>
      </c>
      <c r="C86" t="s">
        <v>210</v>
      </c>
      <c r="D86" t="s">
        <v>200</v>
      </c>
      <c r="E86" s="145">
        <v>3</v>
      </c>
      <c r="F86" t="s">
        <v>151</v>
      </c>
      <c r="G86" t="s">
        <v>151</v>
      </c>
      <c r="H86" t="s">
        <v>124</v>
      </c>
      <c r="I86" t="s">
        <v>124</v>
      </c>
      <c r="J86" t="s">
        <v>202</v>
      </c>
      <c r="K86" t="s">
        <v>201</v>
      </c>
      <c r="L86" t="s">
        <v>207</v>
      </c>
      <c r="M86" t="s">
        <v>74</v>
      </c>
      <c r="N86" t="s">
        <v>75</v>
      </c>
      <c r="O86">
        <v>1</v>
      </c>
      <c r="P86" t="s">
        <v>33</v>
      </c>
      <c r="Q86" t="s">
        <v>33</v>
      </c>
      <c r="R86" t="s">
        <v>321</v>
      </c>
      <c r="S86" t="s">
        <v>205</v>
      </c>
      <c r="T86" t="s">
        <v>283</v>
      </c>
      <c r="U86" s="7">
        <v>8.58</v>
      </c>
      <c r="V86" s="7">
        <v>2.92</v>
      </c>
      <c r="W86" s="7">
        <v>3.48</v>
      </c>
      <c r="X86" s="7">
        <v>19.63</v>
      </c>
      <c r="Y86">
        <v>87.186527999999996</v>
      </c>
      <c r="Z86">
        <v>3.9182984047544571</v>
      </c>
      <c r="AA86">
        <v>19.63</v>
      </c>
      <c r="AB86">
        <v>87.186527999999996</v>
      </c>
      <c r="AC86">
        <v>3.9182984047544571</v>
      </c>
      <c r="AD86" t="s">
        <v>138</v>
      </c>
      <c r="AE86">
        <v>35</v>
      </c>
      <c r="AF86">
        <v>4.6500000000000004</v>
      </c>
      <c r="AG86">
        <v>39.65</v>
      </c>
      <c r="AH86">
        <v>0</v>
      </c>
      <c r="AI86">
        <v>3456.9458351999997</v>
      </c>
      <c r="AJ86">
        <v>882.25690799999995</v>
      </c>
      <c r="AK86" t="s">
        <v>187</v>
      </c>
      <c r="AL86">
        <v>0</v>
      </c>
      <c r="AM86">
        <v>0</v>
      </c>
      <c r="AN86">
        <v>0</v>
      </c>
      <c r="AO86" t="s">
        <v>128</v>
      </c>
      <c r="AP86" t="s">
        <v>188</v>
      </c>
      <c r="AQ86" t="s">
        <v>139</v>
      </c>
      <c r="AR86" t="s">
        <v>129</v>
      </c>
      <c r="AS86" t="s">
        <v>375</v>
      </c>
      <c r="AT86" t="s">
        <v>127</v>
      </c>
      <c r="AU86">
        <v>44959.412590162035</v>
      </c>
      <c r="AV86" t="s">
        <v>255</v>
      </c>
      <c r="AW86" t="s">
        <v>150</v>
      </c>
      <c r="AX86" t="s">
        <v>126</v>
      </c>
      <c r="AY86" t="s">
        <v>126</v>
      </c>
      <c r="AZ86" t="s">
        <v>126</v>
      </c>
      <c r="BA86" t="s">
        <v>126</v>
      </c>
      <c r="BB86" t="s">
        <v>126</v>
      </c>
      <c r="BC86" t="s">
        <v>126</v>
      </c>
      <c r="BD86" t="s">
        <v>126</v>
      </c>
      <c r="BE86" t="s">
        <v>126</v>
      </c>
      <c r="BF86" t="s">
        <v>126</v>
      </c>
    </row>
    <row r="87" spans="2:58" x14ac:dyDescent="0.2">
      <c r="B87" t="s">
        <v>302</v>
      </c>
      <c r="C87" t="s">
        <v>210</v>
      </c>
      <c r="D87" t="s">
        <v>200</v>
      </c>
      <c r="E87" s="145">
        <v>3</v>
      </c>
      <c r="F87" t="s">
        <v>151</v>
      </c>
      <c r="G87" t="s">
        <v>151</v>
      </c>
      <c r="H87" t="s">
        <v>124</v>
      </c>
      <c r="I87" t="s">
        <v>124</v>
      </c>
      <c r="J87" t="s">
        <v>202</v>
      </c>
      <c r="K87" t="s">
        <v>201</v>
      </c>
      <c r="L87" t="s">
        <v>207</v>
      </c>
      <c r="M87" t="s">
        <v>74</v>
      </c>
      <c r="N87" t="s">
        <v>75</v>
      </c>
      <c r="O87">
        <v>1</v>
      </c>
      <c r="P87" t="s">
        <v>33</v>
      </c>
      <c r="Q87" t="s">
        <v>33</v>
      </c>
      <c r="R87" t="s">
        <v>321</v>
      </c>
      <c r="S87" t="s">
        <v>205</v>
      </c>
      <c r="T87" t="s">
        <v>387</v>
      </c>
      <c r="U87" s="7">
        <v>7.49</v>
      </c>
      <c r="V87" s="7">
        <v>2.97</v>
      </c>
      <c r="W87" s="7">
        <v>3.63</v>
      </c>
      <c r="X87" s="7">
        <v>20.82</v>
      </c>
      <c r="Y87">
        <v>80.750439000000014</v>
      </c>
      <c r="Z87">
        <v>3.4790897716609326</v>
      </c>
      <c r="AA87">
        <v>20.82</v>
      </c>
      <c r="AB87">
        <v>80.750439000000014</v>
      </c>
      <c r="AC87">
        <v>3.4790897716609326</v>
      </c>
      <c r="AD87" t="s">
        <v>138</v>
      </c>
      <c r="AE87">
        <v>35</v>
      </c>
      <c r="AF87">
        <v>4.6500000000000004</v>
      </c>
      <c r="AG87">
        <v>39.65</v>
      </c>
      <c r="AH87">
        <v>0</v>
      </c>
      <c r="AI87">
        <v>3201.7549063500005</v>
      </c>
      <c r="AJ87">
        <v>920.28522299999997</v>
      </c>
      <c r="AK87" t="s">
        <v>187</v>
      </c>
      <c r="AL87">
        <v>0</v>
      </c>
      <c r="AM87">
        <v>0</v>
      </c>
      <c r="AN87">
        <v>0</v>
      </c>
      <c r="AO87" t="s">
        <v>128</v>
      </c>
      <c r="AP87" t="s">
        <v>188</v>
      </c>
      <c r="AQ87" t="s">
        <v>139</v>
      </c>
      <c r="AR87" t="s">
        <v>129</v>
      </c>
      <c r="AS87" t="s">
        <v>375</v>
      </c>
      <c r="AT87" t="s">
        <v>127</v>
      </c>
      <c r="AU87">
        <v>44959.412590162035</v>
      </c>
      <c r="AV87" t="s">
        <v>255</v>
      </c>
      <c r="AW87" t="s">
        <v>150</v>
      </c>
      <c r="AX87" t="s">
        <v>126</v>
      </c>
      <c r="AY87" t="s">
        <v>126</v>
      </c>
      <c r="AZ87" t="s">
        <v>126</v>
      </c>
      <c r="BA87" t="s">
        <v>126</v>
      </c>
      <c r="BB87" t="s">
        <v>126</v>
      </c>
      <c r="BC87" t="s">
        <v>126</v>
      </c>
      <c r="BD87" t="s">
        <v>126</v>
      </c>
      <c r="BE87" t="s">
        <v>126</v>
      </c>
      <c r="BF87" t="s">
        <v>126</v>
      </c>
    </row>
    <row r="88" spans="2:58" x14ac:dyDescent="0.2">
      <c r="B88" t="s">
        <v>302</v>
      </c>
      <c r="C88" t="s">
        <v>210</v>
      </c>
      <c r="D88" t="s">
        <v>200</v>
      </c>
      <c r="E88" s="145">
        <v>3</v>
      </c>
      <c r="F88" t="s">
        <v>151</v>
      </c>
      <c r="G88" t="s">
        <v>151</v>
      </c>
      <c r="H88" t="s">
        <v>124</v>
      </c>
      <c r="I88" t="s">
        <v>124</v>
      </c>
      <c r="J88" t="s">
        <v>202</v>
      </c>
      <c r="K88" t="s">
        <v>201</v>
      </c>
      <c r="L88" t="s">
        <v>207</v>
      </c>
      <c r="M88" t="s">
        <v>74</v>
      </c>
      <c r="N88" t="s">
        <v>75</v>
      </c>
      <c r="O88">
        <v>1</v>
      </c>
      <c r="P88" t="s">
        <v>33</v>
      </c>
      <c r="Q88" t="s">
        <v>33</v>
      </c>
      <c r="R88" t="s">
        <v>321</v>
      </c>
      <c r="S88" t="s">
        <v>205</v>
      </c>
      <c r="T88" t="s">
        <v>388</v>
      </c>
      <c r="U88" s="7">
        <v>8.99</v>
      </c>
      <c r="V88" s="7">
        <v>3.22</v>
      </c>
      <c r="W88" s="7">
        <v>3.58</v>
      </c>
      <c r="X88" s="7">
        <v>23.83</v>
      </c>
      <c r="Y88">
        <v>103.63312400000001</v>
      </c>
      <c r="Z88">
        <v>4.5273381294964032</v>
      </c>
      <c r="AA88">
        <v>23.83</v>
      </c>
      <c r="AB88">
        <v>103.63312400000001</v>
      </c>
      <c r="AC88">
        <v>4.5273381294964032</v>
      </c>
      <c r="AD88" t="s">
        <v>138</v>
      </c>
      <c r="AE88">
        <v>35</v>
      </c>
      <c r="AF88">
        <v>4.6500000000000004</v>
      </c>
      <c r="AG88">
        <v>39.65</v>
      </c>
      <c r="AH88">
        <v>0</v>
      </c>
      <c r="AI88">
        <v>4109.0533666000001</v>
      </c>
      <c r="AJ88">
        <v>907.60911799999997</v>
      </c>
      <c r="AK88" t="s">
        <v>187</v>
      </c>
      <c r="AL88">
        <v>0</v>
      </c>
      <c r="AM88">
        <v>0</v>
      </c>
      <c r="AN88">
        <v>0</v>
      </c>
      <c r="AO88" t="s">
        <v>128</v>
      </c>
      <c r="AP88" t="s">
        <v>188</v>
      </c>
      <c r="AQ88" t="s">
        <v>139</v>
      </c>
      <c r="AR88" t="s">
        <v>129</v>
      </c>
      <c r="AS88" t="s">
        <v>375</v>
      </c>
      <c r="AT88" t="s">
        <v>127</v>
      </c>
      <c r="AU88">
        <v>44959.412590162035</v>
      </c>
      <c r="AV88" t="s">
        <v>255</v>
      </c>
      <c r="AW88" t="s">
        <v>150</v>
      </c>
      <c r="AX88" t="s">
        <v>126</v>
      </c>
      <c r="AY88" t="s">
        <v>126</v>
      </c>
      <c r="AZ88" t="s">
        <v>126</v>
      </c>
      <c r="BA88" t="s">
        <v>126</v>
      </c>
      <c r="BB88" t="s">
        <v>126</v>
      </c>
      <c r="BC88" t="s">
        <v>126</v>
      </c>
      <c r="BD88" t="s">
        <v>126</v>
      </c>
      <c r="BE88" t="s">
        <v>126</v>
      </c>
      <c r="BF88" t="s">
        <v>126</v>
      </c>
    </row>
    <row r="89" spans="2:58" x14ac:dyDescent="0.2">
      <c r="B89" t="s">
        <v>302</v>
      </c>
      <c r="C89" t="s">
        <v>210</v>
      </c>
      <c r="D89" t="s">
        <v>200</v>
      </c>
      <c r="E89" s="145">
        <v>3</v>
      </c>
      <c r="F89" t="s">
        <v>151</v>
      </c>
      <c r="G89" t="s">
        <v>151</v>
      </c>
      <c r="H89" t="s">
        <v>124</v>
      </c>
      <c r="I89" t="s">
        <v>124</v>
      </c>
      <c r="J89" t="s">
        <v>202</v>
      </c>
      <c r="K89" t="s">
        <v>201</v>
      </c>
      <c r="L89" t="s">
        <v>207</v>
      </c>
      <c r="M89" t="s">
        <v>74</v>
      </c>
      <c r="N89" t="s">
        <v>75</v>
      </c>
      <c r="O89">
        <v>1</v>
      </c>
      <c r="P89" t="s">
        <v>33</v>
      </c>
      <c r="Q89" t="s">
        <v>33</v>
      </c>
      <c r="R89" t="s">
        <v>321</v>
      </c>
      <c r="S89" t="s">
        <v>205</v>
      </c>
      <c r="T89">
        <v>966</v>
      </c>
      <c r="U89" s="7">
        <v>8.0500000000000007</v>
      </c>
      <c r="V89" s="7">
        <v>2.97</v>
      </c>
      <c r="W89" s="7">
        <v>3.63</v>
      </c>
      <c r="X89" s="7">
        <v>22.61</v>
      </c>
      <c r="Y89">
        <v>86.787855000000008</v>
      </c>
      <c r="Z89">
        <v>3.7392086330935257</v>
      </c>
      <c r="AA89">
        <v>22.61</v>
      </c>
      <c r="AB89">
        <v>86.787855000000008</v>
      </c>
      <c r="AC89">
        <v>3.7392086330935257</v>
      </c>
      <c r="AD89" t="s">
        <v>138</v>
      </c>
      <c r="AE89">
        <v>35</v>
      </c>
      <c r="AF89">
        <v>4.6500000000000004</v>
      </c>
      <c r="AG89">
        <v>39.65</v>
      </c>
      <c r="AH89">
        <v>0</v>
      </c>
      <c r="AI89">
        <v>3441.1384507500002</v>
      </c>
      <c r="AJ89">
        <v>920.28522299999997</v>
      </c>
      <c r="AK89" t="s">
        <v>187</v>
      </c>
      <c r="AL89">
        <v>0</v>
      </c>
      <c r="AM89">
        <v>0</v>
      </c>
      <c r="AN89">
        <v>0</v>
      </c>
      <c r="AO89" t="s">
        <v>128</v>
      </c>
      <c r="AP89" t="s">
        <v>188</v>
      </c>
      <c r="AQ89" t="s">
        <v>139</v>
      </c>
      <c r="AR89" t="s">
        <v>129</v>
      </c>
      <c r="AS89" t="s">
        <v>375</v>
      </c>
      <c r="AT89" t="s">
        <v>127</v>
      </c>
      <c r="AU89">
        <v>44959.412590162035</v>
      </c>
      <c r="AV89" t="s">
        <v>255</v>
      </c>
      <c r="AW89" t="s">
        <v>150</v>
      </c>
      <c r="AX89" t="s">
        <v>126</v>
      </c>
      <c r="AY89" t="s">
        <v>126</v>
      </c>
      <c r="AZ89" t="s">
        <v>126</v>
      </c>
      <c r="BA89" t="s">
        <v>126</v>
      </c>
      <c r="BB89" t="s">
        <v>126</v>
      </c>
      <c r="BC89" t="s">
        <v>126</v>
      </c>
      <c r="BD89" t="s">
        <v>126</v>
      </c>
      <c r="BE89" t="s">
        <v>126</v>
      </c>
      <c r="BF89" t="s">
        <v>126</v>
      </c>
    </row>
    <row r="90" spans="2:58" x14ac:dyDescent="0.2">
      <c r="B90" t="s">
        <v>302</v>
      </c>
      <c r="C90" t="s">
        <v>210</v>
      </c>
      <c r="D90" t="s">
        <v>200</v>
      </c>
      <c r="E90" s="145">
        <v>3</v>
      </c>
      <c r="F90" t="s">
        <v>151</v>
      </c>
      <c r="G90" t="s">
        <v>151</v>
      </c>
      <c r="H90" t="s">
        <v>124</v>
      </c>
      <c r="I90" t="s">
        <v>124</v>
      </c>
      <c r="J90" t="s">
        <v>202</v>
      </c>
      <c r="K90" t="s">
        <v>201</v>
      </c>
      <c r="L90" t="s">
        <v>207</v>
      </c>
      <c r="M90" t="s">
        <v>74</v>
      </c>
      <c r="N90" t="s">
        <v>75</v>
      </c>
      <c r="O90">
        <v>1</v>
      </c>
      <c r="P90" t="s">
        <v>33</v>
      </c>
      <c r="Q90" t="s">
        <v>33</v>
      </c>
      <c r="R90" t="s">
        <v>321</v>
      </c>
      <c r="S90" t="s">
        <v>205</v>
      </c>
      <c r="T90">
        <v>966</v>
      </c>
      <c r="U90" s="7">
        <v>8.0500000000000007</v>
      </c>
      <c r="V90" s="7">
        <v>2.97</v>
      </c>
      <c r="W90" s="7">
        <v>3.63</v>
      </c>
      <c r="X90" s="7">
        <v>22.61</v>
      </c>
      <c r="Y90">
        <v>86.787855000000008</v>
      </c>
      <c r="Z90">
        <v>3.7392086330935257</v>
      </c>
      <c r="AA90">
        <v>22.61</v>
      </c>
      <c r="AB90">
        <v>86.787855000000008</v>
      </c>
      <c r="AC90">
        <v>3.7392086330935257</v>
      </c>
      <c r="AD90" t="s">
        <v>138</v>
      </c>
      <c r="AE90">
        <v>35</v>
      </c>
      <c r="AF90">
        <v>4.6500000000000004</v>
      </c>
      <c r="AG90">
        <v>39.65</v>
      </c>
      <c r="AH90">
        <v>0</v>
      </c>
      <c r="AI90">
        <v>3441.1384507500002</v>
      </c>
      <c r="AJ90">
        <v>920.28522299999997</v>
      </c>
      <c r="AK90" t="s">
        <v>187</v>
      </c>
      <c r="AL90">
        <v>0</v>
      </c>
      <c r="AM90">
        <v>0</v>
      </c>
      <c r="AN90">
        <v>0</v>
      </c>
      <c r="AO90" t="s">
        <v>128</v>
      </c>
      <c r="AP90" t="s">
        <v>188</v>
      </c>
      <c r="AQ90" t="s">
        <v>139</v>
      </c>
      <c r="AR90" t="s">
        <v>129</v>
      </c>
      <c r="AS90" t="s">
        <v>375</v>
      </c>
      <c r="AT90" t="s">
        <v>127</v>
      </c>
      <c r="AU90">
        <v>44959.412590162035</v>
      </c>
      <c r="AV90" t="s">
        <v>255</v>
      </c>
      <c r="AW90" t="s">
        <v>150</v>
      </c>
      <c r="AX90" t="s">
        <v>126</v>
      </c>
      <c r="AY90" t="s">
        <v>126</v>
      </c>
      <c r="AZ90" t="s">
        <v>126</v>
      </c>
      <c r="BA90" t="s">
        <v>126</v>
      </c>
      <c r="BB90" t="s">
        <v>126</v>
      </c>
      <c r="BC90" t="s">
        <v>126</v>
      </c>
      <c r="BD90" t="s">
        <v>126</v>
      </c>
      <c r="BE90" t="s">
        <v>126</v>
      </c>
      <c r="BF90" t="s">
        <v>126</v>
      </c>
    </row>
    <row r="91" spans="2:58" x14ac:dyDescent="0.2">
      <c r="B91" t="s">
        <v>302</v>
      </c>
      <c r="C91" t="s">
        <v>210</v>
      </c>
      <c r="D91" t="s">
        <v>200</v>
      </c>
      <c r="E91" s="145">
        <v>3</v>
      </c>
      <c r="F91" t="s">
        <v>151</v>
      </c>
      <c r="G91" t="s">
        <v>151</v>
      </c>
      <c r="H91" t="s">
        <v>124</v>
      </c>
      <c r="I91" t="s">
        <v>124</v>
      </c>
      <c r="J91" t="s">
        <v>202</v>
      </c>
      <c r="K91" t="s">
        <v>201</v>
      </c>
      <c r="L91" t="s">
        <v>207</v>
      </c>
      <c r="M91" t="s">
        <v>74</v>
      </c>
      <c r="N91" t="s">
        <v>75</v>
      </c>
      <c r="O91">
        <v>1</v>
      </c>
      <c r="P91" t="s">
        <v>33</v>
      </c>
      <c r="Q91" t="s">
        <v>33</v>
      </c>
      <c r="R91" t="s">
        <v>321</v>
      </c>
      <c r="S91" t="s">
        <v>205</v>
      </c>
      <c r="T91">
        <v>966</v>
      </c>
      <c r="U91" s="7">
        <v>7.13</v>
      </c>
      <c r="V91" s="7">
        <v>2.97</v>
      </c>
      <c r="W91" s="7">
        <v>3.63</v>
      </c>
      <c r="X91" s="7">
        <v>20.14</v>
      </c>
      <c r="Y91">
        <v>76.869242999999997</v>
      </c>
      <c r="Z91">
        <v>3.3118705035971225</v>
      </c>
      <c r="AA91">
        <v>20.14</v>
      </c>
      <c r="AB91">
        <v>76.869242999999997</v>
      </c>
      <c r="AC91">
        <v>3.3118705035971225</v>
      </c>
      <c r="AD91" t="s">
        <v>138</v>
      </c>
      <c r="AE91">
        <v>35</v>
      </c>
      <c r="AF91">
        <v>4.6500000000000004</v>
      </c>
      <c r="AG91">
        <v>39.65</v>
      </c>
      <c r="AH91">
        <v>0</v>
      </c>
      <c r="AI91">
        <v>3047.8654849499999</v>
      </c>
      <c r="AJ91">
        <v>920.28522299999986</v>
      </c>
      <c r="AK91" t="s">
        <v>187</v>
      </c>
      <c r="AL91">
        <v>0</v>
      </c>
      <c r="AM91">
        <v>0</v>
      </c>
      <c r="AN91">
        <v>0</v>
      </c>
      <c r="AO91" t="s">
        <v>128</v>
      </c>
      <c r="AP91" t="s">
        <v>188</v>
      </c>
      <c r="AQ91" t="s">
        <v>139</v>
      </c>
      <c r="AR91" t="s">
        <v>129</v>
      </c>
      <c r="AS91" t="s">
        <v>375</v>
      </c>
      <c r="AT91" t="s">
        <v>127</v>
      </c>
      <c r="AU91">
        <v>44959.412590162035</v>
      </c>
      <c r="AV91" t="s">
        <v>255</v>
      </c>
      <c r="AW91" t="s">
        <v>150</v>
      </c>
      <c r="AX91" t="s">
        <v>126</v>
      </c>
      <c r="AY91" t="s">
        <v>126</v>
      </c>
      <c r="AZ91" t="s">
        <v>126</v>
      </c>
      <c r="BA91" t="s">
        <v>126</v>
      </c>
      <c r="BB91" t="s">
        <v>126</v>
      </c>
      <c r="BC91" t="s">
        <v>126</v>
      </c>
      <c r="BD91" t="s">
        <v>126</v>
      </c>
      <c r="BE91" t="s">
        <v>126</v>
      </c>
      <c r="BF91" t="s">
        <v>126</v>
      </c>
    </row>
    <row r="92" spans="2:58" x14ac:dyDescent="0.2">
      <c r="B92" t="s">
        <v>302</v>
      </c>
      <c r="C92" t="s">
        <v>210</v>
      </c>
      <c r="D92" t="s">
        <v>200</v>
      </c>
      <c r="E92" s="145">
        <v>3</v>
      </c>
      <c r="F92" t="s">
        <v>151</v>
      </c>
      <c r="G92" t="s">
        <v>151</v>
      </c>
      <c r="H92" t="s">
        <v>124</v>
      </c>
      <c r="I92" t="s">
        <v>124</v>
      </c>
      <c r="J92" t="s">
        <v>202</v>
      </c>
      <c r="K92" t="s">
        <v>201</v>
      </c>
      <c r="L92" t="s">
        <v>207</v>
      </c>
      <c r="M92" t="s">
        <v>74</v>
      </c>
      <c r="N92" t="s">
        <v>75</v>
      </c>
      <c r="O92">
        <v>1</v>
      </c>
      <c r="P92" t="s">
        <v>33</v>
      </c>
      <c r="Q92" t="s">
        <v>33</v>
      </c>
      <c r="R92" t="s">
        <v>321</v>
      </c>
      <c r="S92" t="s">
        <v>205</v>
      </c>
      <c r="T92">
        <v>966</v>
      </c>
      <c r="U92" s="7">
        <v>8.81</v>
      </c>
      <c r="V92" s="7">
        <v>3.22</v>
      </c>
      <c r="W92" s="7">
        <v>3.63</v>
      </c>
      <c r="X92" s="7">
        <v>27.85</v>
      </c>
      <c r="Y92">
        <v>102.97656600000001</v>
      </c>
      <c r="Z92">
        <v>4.4366906474820142</v>
      </c>
      <c r="AA92">
        <v>27.85</v>
      </c>
      <c r="AB92">
        <v>102.97656600000001</v>
      </c>
      <c r="AC92">
        <v>4.4366906474820142</v>
      </c>
      <c r="AD92" t="s">
        <v>138</v>
      </c>
      <c r="AE92">
        <v>35</v>
      </c>
      <c r="AF92">
        <v>4.6500000000000004</v>
      </c>
      <c r="AG92">
        <v>39.65</v>
      </c>
      <c r="AH92">
        <v>0</v>
      </c>
      <c r="AI92">
        <v>4083.0208419000001</v>
      </c>
      <c r="AJ92">
        <v>920.28522300000009</v>
      </c>
      <c r="AK92" t="s">
        <v>187</v>
      </c>
      <c r="AL92">
        <v>0</v>
      </c>
      <c r="AM92">
        <v>0</v>
      </c>
      <c r="AN92">
        <v>0</v>
      </c>
      <c r="AO92" t="s">
        <v>128</v>
      </c>
      <c r="AP92" t="s">
        <v>188</v>
      </c>
      <c r="AQ92" t="s">
        <v>139</v>
      </c>
      <c r="AR92" t="s">
        <v>129</v>
      </c>
      <c r="AS92" t="s">
        <v>375</v>
      </c>
      <c r="AT92" t="s">
        <v>127</v>
      </c>
      <c r="AU92">
        <v>44959.412590162035</v>
      </c>
      <c r="AV92" t="s">
        <v>255</v>
      </c>
      <c r="AW92" t="s">
        <v>150</v>
      </c>
      <c r="AX92" t="s">
        <v>126</v>
      </c>
      <c r="AY92" t="s">
        <v>126</v>
      </c>
      <c r="AZ92" t="s">
        <v>126</v>
      </c>
      <c r="BA92" t="s">
        <v>126</v>
      </c>
      <c r="BB92" t="s">
        <v>126</v>
      </c>
      <c r="BC92" t="s">
        <v>126</v>
      </c>
      <c r="BD92" t="s">
        <v>126</v>
      </c>
      <c r="BE92" t="s">
        <v>126</v>
      </c>
      <c r="BF92" t="s">
        <v>126</v>
      </c>
    </row>
    <row r="93" spans="2:58" x14ac:dyDescent="0.2">
      <c r="B93" t="s">
        <v>302</v>
      </c>
      <c r="C93" t="s">
        <v>210</v>
      </c>
      <c r="D93" t="s">
        <v>200</v>
      </c>
      <c r="E93" s="145">
        <v>3</v>
      </c>
      <c r="F93" t="s">
        <v>151</v>
      </c>
      <c r="G93" t="s">
        <v>151</v>
      </c>
      <c r="H93" t="s">
        <v>124</v>
      </c>
      <c r="I93" t="s">
        <v>124</v>
      </c>
      <c r="J93" t="s">
        <v>202</v>
      </c>
      <c r="K93" t="s">
        <v>201</v>
      </c>
      <c r="L93" t="s">
        <v>207</v>
      </c>
      <c r="M93" t="s">
        <v>74</v>
      </c>
      <c r="N93" t="s">
        <v>75</v>
      </c>
      <c r="O93">
        <v>1</v>
      </c>
      <c r="P93" t="s">
        <v>33</v>
      </c>
      <c r="Q93" t="s">
        <v>33</v>
      </c>
      <c r="R93" t="s">
        <v>321</v>
      </c>
      <c r="S93" t="s">
        <v>205</v>
      </c>
      <c r="T93">
        <v>966</v>
      </c>
      <c r="U93" s="7">
        <v>8.99</v>
      </c>
      <c r="V93" s="7">
        <v>3.22</v>
      </c>
      <c r="W93" s="7">
        <v>3.58</v>
      </c>
      <c r="X93" s="7">
        <v>23.83</v>
      </c>
      <c r="Y93">
        <v>103.63312400000001</v>
      </c>
      <c r="Z93">
        <v>4.5273381294964032</v>
      </c>
      <c r="AA93">
        <v>23.83</v>
      </c>
      <c r="AB93">
        <v>103.63312400000001</v>
      </c>
      <c r="AC93">
        <v>4.5273381294964032</v>
      </c>
      <c r="AD93" t="s">
        <v>138</v>
      </c>
      <c r="AE93">
        <v>35</v>
      </c>
      <c r="AF93">
        <v>4.6500000000000004</v>
      </c>
      <c r="AG93">
        <v>39.65</v>
      </c>
      <c r="AH93">
        <v>0</v>
      </c>
      <c r="AI93">
        <v>4109.0533666000001</v>
      </c>
      <c r="AJ93">
        <v>907.60911799999997</v>
      </c>
      <c r="AK93" t="s">
        <v>187</v>
      </c>
      <c r="AL93">
        <v>0</v>
      </c>
      <c r="AM93">
        <v>0</v>
      </c>
      <c r="AN93">
        <v>0</v>
      </c>
      <c r="AO93" t="s">
        <v>128</v>
      </c>
      <c r="AP93" t="s">
        <v>188</v>
      </c>
      <c r="AQ93" t="s">
        <v>139</v>
      </c>
      <c r="AR93" t="s">
        <v>129</v>
      </c>
      <c r="AS93" t="s">
        <v>375</v>
      </c>
      <c r="AT93" t="s">
        <v>127</v>
      </c>
      <c r="AU93">
        <v>44959.412590162035</v>
      </c>
      <c r="AV93" t="s">
        <v>255</v>
      </c>
      <c r="AW93" t="s">
        <v>150</v>
      </c>
      <c r="AX93" t="s">
        <v>126</v>
      </c>
      <c r="AY93" t="s">
        <v>126</v>
      </c>
      <c r="AZ93" t="s">
        <v>126</v>
      </c>
      <c r="BA93" t="s">
        <v>126</v>
      </c>
      <c r="BB93" t="s">
        <v>126</v>
      </c>
      <c r="BC93" t="s">
        <v>126</v>
      </c>
      <c r="BD93" t="s">
        <v>126</v>
      </c>
      <c r="BE93" t="s">
        <v>126</v>
      </c>
      <c r="BF93" t="s">
        <v>126</v>
      </c>
    </row>
    <row r="94" spans="2:58" x14ac:dyDescent="0.2">
      <c r="B94" t="s">
        <v>302</v>
      </c>
      <c r="C94" t="s">
        <v>210</v>
      </c>
      <c r="D94" t="s">
        <v>200</v>
      </c>
      <c r="E94" s="145">
        <v>3</v>
      </c>
      <c r="F94" t="s">
        <v>151</v>
      </c>
      <c r="G94" t="s">
        <v>151</v>
      </c>
      <c r="H94" t="s">
        <v>124</v>
      </c>
      <c r="I94" t="s">
        <v>124</v>
      </c>
      <c r="J94" t="s">
        <v>202</v>
      </c>
      <c r="K94" t="s">
        <v>201</v>
      </c>
      <c r="L94" t="s">
        <v>207</v>
      </c>
      <c r="M94" t="s">
        <v>74</v>
      </c>
      <c r="N94" t="s">
        <v>75</v>
      </c>
      <c r="O94">
        <v>1</v>
      </c>
      <c r="P94" t="s">
        <v>33</v>
      </c>
      <c r="Q94" t="s">
        <v>33</v>
      </c>
      <c r="R94" t="s">
        <v>321</v>
      </c>
      <c r="S94" t="s">
        <v>205</v>
      </c>
      <c r="T94" t="s">
        <v>389</v>
      </c>
      <c r="U94" s="7">
        <v>9.16</v>
      </c>
      <c r="V94" s="7">
        <v>3.35</v>
      </c>
      <c r="W94" s="7">
        <v>3.58</v>
      </c>
      <c r="X94" s="7">
        <v>25.32</v>
      </c>
      <c r="Y94">
        <v>109.85588</v>
      </c>
      <c r="Z94">
        <v>4.7991867375664681</v>
      </c>
      <c r="AA94">
        <v>25.32</v>
      </c>
      <c r="AB94">
        <v>109.85588</v>
      </c>
      <c r="AC94">
        <v>4.7991867375664681</v>
      </c>
      <c r="AD94" t="s">
        <v>138</v>
      </c>
      <c r="AE94">
        <v>35</v>
      </c>
      <c r="AF94">
        <v>4.6500000000000004</v>
      </c>
      <c r="AG94">
        <v>39.65</v>
      </c>
      <c r="AH94">
        <v>0</v>
      </c>
      <c r="AI94">
        <v>4355.7856419999998</v>
      </c>
      <c r="AJ94">
        <v>907.60911800000008</v>
      </c>
      <c r="AK94" t="s">
        <v>187</v>
      </c>
      <c r="AL94">
        <v>0</v>
      </c>
      <c r="AM94">
        <v>0</v>
      </c>
      <c r="AN94">
        <v>0</v>
      </c>
      <c r="AO94" t="s">
        <v>128</v>
      </c>
      <c r="AP94" t="s">
        <v>188</v>
      </c>
      <c r="AQ94" t="s">
        <v>139</v>
      </c>
      <c r="AR94" t="s">
        <v>129</v>
      </c>
      <c r="AS94" t="s">
        <v>375</v>
      </c>
      <c r="AT94" t="s">
        <v>127</v>
      </c>
      <c r="AU94">
        <v>44959.412590162035</v>
      </c>
      <c r="AV94" t="s">
        <v>255</v>
      </c>
      <c r="AW94" t="s">
        <v>150</v>
      </c>
      <c r="AX94" t="s">
        <v>126</v>
      </c>
      <c r="AY94" t="s">
        <v>126</v>
      </c>
      <c r="AZ94" t="s">
        <v>126</v>
      </c>
      <c r="BA94" t="s">
        <v>126</v>
      </c>
      <c r="BB94" t="s">
        <v>126</v>
      </c>
      <c r="BC94" t="s">
        <v>126</v>
      </c>
      <c r="BD94" t="s">
        <v>126</v>
      </c>
      <c r="BE94" t="s">
        <v>126</v>
      </c>
      <c r="BF94" t="s">
        <v>126</v>
      </c>
    </row>
    <row r="95" spans="2:58" x14ac:dyDescent="0.2">
      <c r="B95" t="s">
        <v>302</v>
      </c>
      <c r="C95" t="s">
        <v>210</v>
      </c>
      <c r="D95" t="s">
        <v>200</v>
      </c>
      <c r="E95" s="145">
        <v>3</v>
      </c>
      <c r="F95" t="s">
        <v>151</v>
      </c>
      <c r="G95" t="s">
        <v>151</v>
      </c>
      <c r="H95" t="s">
        <v>124</v>
      </c>
      <c r="I95" t="s">
        <v>124</v>
      </c>
      <c r="J95" t="s">
        <v>202</v>
      </c>
      <c r="K95" t="s">
        <v>201</v>
      </c>
      <c r="L95" t="s">
        <v>207</v>
      </c>
      <c r="M95" t="s">
        <v>74</v>
      </c>
      <c r="N95" t="s">
        <v>75</v>
      </c>
      <c r="O95">
        <v>1</v>
      </c>
      <c r="P95" t="s">
        <v>33</v>
      </c>
      <c r="Q95" t="s">
        <v>33</v>
      </c>
      <c r="R95" t="s">
        <v>321</v>
      </c>
      <c r="S95" t="s">
        <v>205</v>
      </c>
      <c r="T95" t="s">
        <v>390</v>
      </c>
      <c r="U95" s="7">
        <v>7.69</v>
      </c>
      <c r="V95" s="7">
        <v>2.97</v>
      </c>
      <c r="W95" s="7">
        <v>3.58</v>
      </c>
      <c r="X95" s="7">
        <v>22.6</v>
      </c>
      <c r="Y95">
        <v>81.764694000000006</v>
      </c>
      <c r="Z95">
        <v>3.5719893650297156</v>
      </c>
      <c r="AA95">
        <v>22.6</v>
      </c>
      <c r="AB95">
        <v>81.764694000000006</v>
      </c>
      <c r="AC95">
        <v>3.5719893650297156</v>
      </c>
      <c r="AD95" t="s">
        <v>138</v>
      </c>
      <c r="AE95">
        <v>35</v>
      </c>
      <c r="AF95">
        <v>4.6500000000000004</v>
      </c>
      <c r="AG95">
        <v>39.65</v>
      </c>
      <c r="AH95">
        <v>0</v>
      </c>
      <c r="AI95">
        <v>3241.9701171000002</v>
      </c>
      <c r="AJ95">
        <v>907.60911799999997</v>
      </c>
      <c r="AK95" t="s">
        <v>187</v>
      </c>
      <c r="AL95">
        <v>0</v>
      </c>
      <c r="AM95">
        <v>0</v>
      </c>
      <c r="AN95">
        <v>0</v>
      </c>
      <c r="AO95" t="s">
        <v>128</v>
      </c>
      <c r="AP95" t="s">
        <v>188</v>
      </c>
      <c r="AQ95" t="s">
        <v>139</v>
      </c>
      <c r="AR95" t="s">
        <v>129</v>
      </c>
      <c r="AS95" t="s">
        <v>375</v>
      </c>
      <c r="AT95" t="s">
        <v>127</v>
      </c>
      <c r="AU95">
        <v>44959.412590162035</v>
      </c>
      <c r="AV95" t="s">
        <v>255</v>
      </c>
      <c r="AW95" t="s">
        <v>150</v>
      </c>
      <c r="AX95" t="s">
        <v>126</v>
      </c>
      <c r="AY95" t="s">
        <v>126</v>
      </c>
      <c r="AZ95" t="s">
        <v>126</v>
      </c>
      <c r="BA95" t="s">
        <v>126</v>
      </c>
      <c r="BB95" t="s">
        <v>126</v>
      </c>
      <c r="BC95" t="s">
        <v>126</v>
      </c>
      <c r="BD95" t="s">
        <v>126</v>
      </c>
      <c r="BE95" t="s">
        <v>126</v>
      </c>
      <c r="BF95" t="s">
        <v>126</v>
      </c>
    </row>
    <row r="96" spans="2:58" x14ac:dyDescent="0.2">
      <c r="B96" t="s">
        <v>302</v>
      </c>
      <c r="C96" t="s">
        <v>210</v>
      </c>
      <c r="D96" t="s">
        <v>200</v>
      </c>
      <c r="E96" s="145">
        <v>3</v>
      </c>
      <c r="F96" t="s">
        <v>151</v>
      </c>
      <c r="G96" t="s">
        <v>151</v>
      </c>
      <c r="H96" t="s">
        <v>124</v>
      </c>
      <c r="I96" t="s">
        <v>124</v>
      </c>
      <c r="J96" t="s">
        <v>202</v>
      </c>
      <c r="K96" t="s">
        <v>201</v>
      </c>
      <c r="L96" t="s">
        <v>207</v>
      </c>
      <c r="M96" t="s">
        <v>74</v>
      </c>
      <c r="N96" t="s">
        <v>75</v>
      </c>
      <c r="O96">
        <v>1</v>
      </c>
      <c r="P96" t="s">
        <v>33</v>
      </c>
      <c r="Q96" t="s">
        <v>33</v>
      </c>
      <c r="R96" t="s">
        <v>321</v>
      </c>
      <c r="S96" t="s">
        <v>205</v>
      </c>
      <c r="T96" t="s">
        <v>391</v>
      </c>
      <c r="U96" s="7">
        <v>9.16</v>
      </c>
      <c r="V96" s="7">
        <v>3.35</v>
      </c>
      <c r="W96" s="7">
        <v>3.58</v>
      </c>
      <c r="X96" s="7">
        <v>25.32</v>
      </c>
      <c r="Y96">
        <v>109.85588</v>
      </c>
      <c r="Z96">
        <v>4.7991867375664681</v>
      </c>
      <c r="AA96">
        <v>25.32</v>
      </c>
      <c r="AB96">
        <v>109.85588</v>
      </c>
      <c r="AC96">
        <v>4.7991867375664681</v>
      </c>
      <c r="AD96" t="s">
        <v>138</v>
      </c>
      <c r="AE96">
        <v>35</v>
      </c>
      <c r="AF96">
        <v>4.6500000000000004</v>
      </c>
      <c r="AG96">
        <v>39.65</v>
      </c>
      <c r="AH96">
        <v>0</v>
      </c>
      <c r="AI96">
        <v>4355.7856419999998</v>
      </c>
      <c r="AJ96">
        <v>907.60911800000008</v>
      </c>
      <c r="AK96" t="s">
        <v>187</v>
      </c>
      <c r="AL96">
        <v>0</v>
      </c>
      <c r="AM96">
        <v>0</v>
      </c>
      <c r="AN96">
        <v>0</v>
      </c>
      <c r="AO96" t="s">
        <v>128</v>
      </c>
      <c r="AP96" t="s">
        <v>188</v>
      </c>
      <c r="AQ96" t="s">
        <v>139</v>
      </c>
      <c r="AR96" t="s">
        <v>129</v>
      </c>
      <c r="AS96" t="s">
        <v>375</v>
      </c>
      <c r="AT96" t="s">
        <v>127</v>
      </c>
      <c r="AU96">
        <v>44959.412590162035</v>
      </c>
      <c r="AV96" t="s">
        <v>255</v>
      </c>
      <c r="AW96" t="s">
        <v>150</v>
      </c>
      <c r="AX96" t="s">
        <v>126</v>
      </c>
      <c r="AY96" t="s">
        <v>126</v>
      </c>
      <c r="AZ96" t="s">
        <v>126</v>
      </c>
      <c r="BA96" t="s">
        <v>126</v>
      </c>
      <c r="BB96" t="s">
        <v>126</v>
      </c>
      <c r="BC96" t="s">
        <v>126</v>
      </c>
      <c r="BD96" t="s">
        <v>126</v>
      </c>
      <c r="BE96" t="s">
        <v>126</v>
      </c>
      <c r="BF96" t="s">
        <v>126</v>
      </c>
    </row>
    <row r="97" spans="2:58" x14ac:dyDescent="0.2">
      <c r="B97" t="s">
        <v>302</v>
      </c>
      <c r="C97" t="s">
        <v>210</v>
      </c>
      <c r="D97" t="s">
        <v>200</v>
      </c>
      <c r="E97" s="145">
        <v>3</v>
      </c>
      <c r="F97" t="s">
        <v>151</v>
      </c>
      <c r="G97" t="s">
        <v>151</v>
      </c>
      <c r="H97" t="s">
        <v>124</v>
      </c>
      <c r="I97" t="s">
        <v>124</v>
      </c>
      <c r="J97" t="s">
        <v>202</v>
      </c>
      <c r="K97" t="s">
        <v>201</v>
      </c>
      <c r="L97" t="s">
        <v>207</v>
      </c>
      <c r="M97" t="s">
        <v>74</v>
      </c>
      <c r="N97" t="s">
        <v>75</v>
      </c>
      <c r="O97">
        <v>1</v>
      </c>
      <c r="P97" t="s">
        <v>33</v>
      </c>
      <c r="Q97" t="s">
        <v>33</v>
      </c>
      <c r="R97" t="s">
        <v>321</v>
      </c>
      <c r="S97" t="s">
        <v>205</v>
      </c>
      <c r="T97" t="s">
        <v>392</v>
      </c>
      <c r="U97" s="7">
        <v>9.16</v>
      </c>
      <c r="V97" s="7">
        <v>3.27</v>
      </c>
      <c r="W97" s="7">
        <v>3.58</v>
      </c>
      <c r="X97" s="7">
        <v>24.58</v>
      </c>
      <c r="Y97">
        <v>107.232456</v>
      </c>
      <c r="Z97">
        <v>4.6845792930872694</v>
      </c>
      <c r="AA97">
        <v>24.58</v>
      </c>
      <c r="AB97">
        <v>107.232456</v>
      </c>
      <c r="AC97">
        <v>4.6845792930872694</v>
      </c>
      <c r="AD97" t="s">
        <v>138</v>
      </c>
      <c r="AE97">
        <v>35</v>
      </c>
      <c r="AF97">
        <v>4.6500000000000004</v>
      </c>
      <c r="AG97">
        <v>39.65</v>
      </c>
      <c r="AH97">
        <v>0</v>
      </c>
      <c r="AI97">
        <v>4251.7668803999995</v>
      </c>
      <c r="AJ97">
        <v>907.60911799999985</v>
      </c>
      <c r="AK97" t="s">
        <v>187</v>
      </c>
      <c r="AL97">
        <v>0</v>
      </c>
      <c r="AM97">
        <v>0</v>
      </c>
      <c r="AN97">
        <v>0</v>
      </c>
      <c r="AO97" t="s">
        <v>128</v>
      </c>
      <c r="AP97" t="s">
        <v>188</v>
      </c>
      <c r="AQ97" t="s">
        <v>139</v>
      </c>
      <c r="AR97" t="s">
        <v>129</v>
      </c>
      <c r="AS97" t="s">
        <v>375</v>
      </c>
      <c r="AT97" t="s">
        <v>127</v>
      </c>
      <c r="AU97">
        <v>44959.412590162035</v>
      </c>
      <c r="AV97" t="s">
        <v>255</v>
      </c>
      <c r="AW97" t="s">
        <v>150</v>
      </c>
      <c r="AX97" t="s">
        <v>126</v>
      </c>
      <c r="AY97" t="s">
        <v>126</v>
      </c>
      <c r="AZ97" t="s">
        <v>126</v>
      </c>
      <c r="BA97" t="s">
        <v>126</v>
      </c>
      <c r="BB97" t="s">
        <v>126</v>
      </c>
      <c r="BC97" t="s">
        <v>126</v>
      </c>
      <c r="BD97" t="s">
        <v>126</v>
      </c>
      <c r="BE97" t="s">
        <v>126</v>
      </c>
      <c r="BF97" t="s">
        <v>126</v>
      </c>
    </row>
    <row r="98" spans="2:58" x14ac:dyDescent="0.2">
      <c r="B98" t="s">
        <v>302</v>
      </c>
      <c r="C98" t="s">
        <v>210</v>
      </c>
      <c r="D98" t="s">
        <v>200</v>
      </c>
      <c r="E98" s="145">
        <v>3</v>
      </c>
      <c r="F98" t="s">
        <v>151</v>
      </c>
      <c r="G98" t="s">
        <v>151</v>
      </c>
      <c r="H98" t="s">
        <v>124</v>
      </c>
      <c r="I98" t="s">
        <v>124</v>
      </c>
      <c r="J98" t="s">
        <v>202</v>
      </c>
      <c r="K98" t="s">
        <v>201</v>
      </c>
      <c r="L98" t="s">
        <v>207</v>
      </c>
      <c r="M98" t="s">
        <v>74</v>
      </c>
      <c r="N98" t="s">
        <v>75</v>
      </c>
      <c r="O98">
        <v>1</v>
      </c>
      <c r="P98" t="s">
        <v>33</v>
      </c>
      <c r="Q98" t="s">
        <v>33</v>
      </c>
      <c r="R98" t="s">
        <v>321</v>
      </c>
      <c r="S98" t="s">
        <v>205</v>
      </c>
      <c r="T98" t="s">
        <v>393</v>
      </c>
      <c r="U98" s="7">
        <v>9.16</v>
      </c>
      <c r="V98" s="7">
        <v>3.35</v>
      </c>
      <c r="W98" s="7">
        <v>3.58</v>
      </c>
      <c r="X98" s="7">
        <v>25.32</v>
      </c>
      <c r="Y98">
        <v>109.85588</v>
      </c>
      <c r="Z98">
        <v>4.7991867375664681</v>
      </c>
      <c r="AA98">
        <v>25.32</v>
      </c>
      <c r="AB98">
        <v>109.85588</v>
      </c>
      <c r="AC98">
        <v>4.7991867375664681</v>
      </c>
      <c r="AD98" t="s">
        <v>138</v>
      </c>
      <c r="AE98">
        <v>35</v>
      </c>
      <c r="AF98">
        <v>4.6500000000000004</v>
      </c>
      <c r="AG98">
        <v>39.65</v>
      </c>
      <c r="AH98">
        <v>0</v>
      </c>
      <c r="AI98">
        <v>4355.7856419999998</v>
      </c>
      <c r="AJ98">
        <v>907.60911800000008</v>
      </c>
      <c r="AK98" t="s">
        <v>187</v>
      </c>
      <c r="AL98">
        <v>0</v>
      </c>
      <c r="AM98">
        <v>0</v>
      </c>
      <c r="AN98">
        <v>0</v>
      </c>
      <c r="AO98" t="s">
        <v>128</v>
      </c>
      <c r="AP98" t="s">
        <v>188</v>
      </c>
      <c r="AQ98" t="s">
        <v>139</v>
      </c>
      <c r="AR98" t="s">
        <v>129</v>
      </c>
      <c r="AS98" t="s">
        <v>375</v>
      </c>
      <c r="AT98" t="s">
        <v>127</v>
      </c>
      <c r="AU98">
        <v>44959.412590162035</v>
      </c>
      <c r="AV98" t="s">
        <v>255</v>
      </c>
      <c r="AW98" t="s">
        <v>150</v>
      </c>
      <c r="AX98" t="s">
        <v>126</v>
      </c>
      <c r="AY98" t="s">
        <v>126</v>
      </c>
      <c r="AZ98" t="s">
        <v>126</v>
      </c>
      <c r="BA98" t="s">
        <v>126</v>
      </c>
      <c r="BB98" t="s">
        <v>126</v>
      </c>
      <c r="BC98" t="s">
        <v>126</v>
      </c>
      <c r="BD98" t="s">
        <v>126</v>
      </c>
      <c r="BE98" t="s">
        <v>126</v>
      </c>
      <c r="BF98" t="s">
        <v>126</v>
      </c>
    </row>
    <row r="99" spans="2:58" x14ac:dyDescent="0.2">
      <c r="B99" t="s">
        <v>302</v>
      </c>
      <c r="C99" t="s">
        <v>210</v>
      </c>
      <c r="D99" t="s">
        <v>200</v>
      </c>
      <c r="E99" s="145">
        <v>3</v>
      </c>
      <c r="F99" t="s">
        <v>151</v>
      </c>
      <c r="G99" t="s">
        <v>151</v>
      </c>
      <c r="H99" t="s">
        <v>124</v>
      </c>
      <c r="I99" t="s">
        <v>124</v>
      </c>
      <c r="J99" t="s">
        <v>202</v>
      </c>
      <c r="K99" t="s">
        <v>201</v>
      </c>
      <c r="L99" t="s">
        <v>207</v>
      </c>
      <c r="M99" t="s">
        <v>74</v>
      </c>
      <c r="N99" t="s">
        <v>75</v>
      </c>
      <c r="O99">
        <v>1</v>
      </c>
      <c r="P99" t="s">
        <v>33</v>
      </c>
      <c r="Q99" t="s">
        <v>33</v>
      </c>
      <c r="R99" t="s">
        <v>321</v>
      </c>
      <c r="S99" t="s">
        <v>205</v>
      </c>
      <c r="T99">
        <v>972</v>
      </c>
      <c r="U99" s="7">
        <v>7.69</v>
      </c>
      <c r="V99" s="7">
        <v>2.97</v>
      </c>
      <c r="W99" s="7">
        <v>3.58</v>
      </c>
      <c r="X99" s="7">
        <v>22.6</v>
      </c>
      <c r="Y99">
        <v>81.764694000000006</v>
      </c>
      <c r="Z99">
        <v>3.5719893650297156</v>
      </c>
      <c r="AA99">
        <v>22.6</v>
      </c>
      <c r="AB99">
        <v>81.764694000000006</v>
      </c>
      <c r="AC99">
        <v>3.5719893650297156</v>
      </c>
      <c r="AD99" t="s">
        <v>138</v>
      </c>
      <c r="AE99">
        <v>35</v>
      </c>
      <c r="AF99">
        <v>4.6500000000000004</v>
      </c>
      <c r="AG99">
        <v>39.65</v>
      </c>
      <c r="AH99">
        <v>0</v>
      </c>
      <c r="AI99">
        <v>3241.9701171000002</v>
      </c>
      <c r="AJ99">
        <v>907.60911799999997</v>
      </c>
      <c r="AK99" t="s">
        <v>187</v>
      </c>
      <c r="AL99">
        <v>0</v>
      </c>
      <c r="AM99">
        <v>0</v>
      </c>
      <c r="AN99">
        <v>0</v>
      </c>
      <c r="AO99" t="s">
        <v>128</v>
      </c>
      <c r="AP99" t="s">
        <v>188</v>
      </c>
      <c r="AQ99" t="s">
        <v>139</v>
      </c>
      <c r="AR99" t="s">
        <v>129</v>
      </c>
      <c r="AS99" t="s">
        <v>375</v>
      </c>
      <c r="AT99" t="s">
        <v>127</v>
      </c>
      <c r="AU99">
        <v>44959.412590162035</v>
      </c>
      <c r="AV99" t="s">
        <v>255</v>
      </c>
      <c r="AW99" t="s">
        <v>150</v>
      </c>
      <c r="AX99" t="s">
        <v>126</v>
      </c>
      <c r="AY99" t="s">
        <v>126</v>
      </c>
      <c r="AZ99" t="s">
        <v>126</v>
      </c>
      <c r="BA99" t="s">
        <v>126</v>
      </c>
      <c r="BB99" t="s">
        <v>126</v>
      </c>
      <c r="BC99" t="s">
        <v>126</v>
      </c>
      <c r="BD99" t="s">
        <v>126</v>
      </c>
      <c r="BE99" t="s">
        <v>126</v>
      </c>
      <c r="BF99" t="s">
        <v>126</v>
      </c>
    </row>
    <row r="100" spans="2:58" x14ac:dyDescent="0.2">
      <c r="B100" t="s">
        <v>302</v>
      </c>
      <c r="C100" t="s">
        <v>210</v>
      </c>
      <c r="D100" t="s">
        <v>200</v>
      </c>
      <c r="E100" s="145">
        <v>3</v>
      </c>
      <c r="F100" t="s">
        <v>151</v>
      </c>
      <c r="G100" t="s">
        <v>151</v>
      </c>
      <c r="H100" t="s">
        <v>124</v>
      </c>
      <c r="I100" t="s">
        <v>124</v>
      </c>
      <c r="J100" t="s">
        <v>202</v>
      </c>
      <c r="K100" t="s">
        <v>201</v>
      </c>
      <c r="L100" t="s">
        <v>207</v>
      </c>
      <c r="M100" t="s">
        <v>74</v>
      </c>
      <c r="N100" t="s">
        <v>75</v>
      </c>
      <c r="O100">
        <v>1</v>
      </c>
      <c r="P100" t="s">
        <v>33</v>
      </c>
      <c r="Q100" t="s">
        <v>33</v>
      </c>
      <c r="R100" t="s">
        <v>204</v>
      </c>
      <c r="S100" t="s">
        <v>205</v>
      </c>
      <c r="T100" t="s">
        <v>394</v>
      </c>
      <c r="U100" s="7">
        <v>5.53</v>
      </c>
      <c r="V100" s="7">
        <v>2.13</v>
      </c>
      <c r="W100" s="7">
        <v>2.84</v>
      </c>
      <c r="X100" s="7">
        <v>7.6</v>
      </c>
      <c r="Y100">
        <v>33.452075999999998</v>
      </c>
      <c r="Z100">
        <v>1.8421801689083515</v>
      </c>
      <c r="AA100">
        <v>7.6</v>
      </c>
      <c r="AB100">
        <v>33.452075999999998</v>
      </c>
      <c r="AC100">
        <v>1.8421801689083515</v>
      </c>
      <c r="AD100" t="s">
        <v>138</v>
      </c>
      <c r="AE100">
        <v>35</v>
      </c>
      <c r="AF100">
        <v>4.6500000000000004</v>
      </c>
      <c r="AG100">
        <v>39.65</v>
      </c>
      <c r="AH100">
        <v>0</v>
      </c>
      <c r="AI100">
        <v>1326.3748133999998</v>
      </c>
      <c r="AJ100">
        <v>720.00276399999996</v>
      </c>
      <c r="AK100" t="s">
        <v>187</v>
      </c>
      <c r="AL100">
        <v>0</v>
      </c>
      <c r="AM100">
        <v>0</v>
      </c>
      <c r="AN100">
        <v>0</v>
      </c>
      <c r="AO100" t="s">
        <v>128</v>
      </c>
      <c r="AP100" t="s">
        <v>188</v>
      </c>
      <c r="AQ100" t="s">
        <v>139</v>
      </c>
      <c r="AR100" t="s">
        <v>129</v>
      </c>
      <c r="AS100" t="s">
        <v>375</v>
      </c>
      <c r="AT100" t="s">
        <v>127</v>
      </c>
      <c r="AU100">
        <v>44959.412590162035</v>
      </c>
      <c r="AV100" t="s">
        <v>255</v>
      </c>
      <c r="AW100" t="s">
        <v>150</v>
      </c>
      <c r="AX100" t="s">
        <v>126</v>
      </c>
      <c r="AY100" t="s">
        <v>126</v>
      </c>
      <c r="AZ100" t="s">
        <v>126</v>
      </c>
      <c r="BA100" t="s">
        <v>126</v>
      </c>
      <c r="BB100" t="s">
        <v>126</v>
      </c>
      <c r="BC100" t="s">
        <v>126</v>
      </c>
      <c r="BD100" t="s">
        <v>126</v>
      </c>
      <c r="BE100" t="s">
        <v>126</v>
      </c>
      <c r="BF100" t="s">
        <v>126</v>
      </c>
    </row>
    <row r="101" spans="2:58" x14ac:dyDescent="0.2">
      <c r="B101" t="s">
        <v>302</v>
      </c>
      <c r="C101" t="s">
        <v>210</v>
      </c>
      <c r="D101" t="s">
        <v>200</v>
      </c>
      <c r="E101" s="145">
        <v>3</v>
      </c>
      <c r="F101" t="s">
        <v>151</v>
      </c>
      <c r="G101" t="s">
        <v>151</v>
      </c>
      <c r="H101" t="s">
        <v>124</v>
      </c>
      <c r="I101" t="s">
        <v>124</v>
      </c>
      <c r="J101" t="s">
        <v>202</v>
      </c>
      <c r="K101" t="s">
        <v>201</v>
      </c>
      <c r="L101" t="s">
        <v>207</v>
      </c>
      <c r="M101" t="s">
        <v>74</v>
      </c>
      <c r="N101" t="s">
        <v>75</v>
      </c>
      <c r="O101">
        <v>1</v>
      </c>
      <c r="P101" t="s">
        <v>33</v>
      </c>
      <c r="Q101" t="s">
        <v>33</v>
      </c>
      <c r="R101" t="s">
        <v>204</v>
      </c>
      <c r="S101" t="s">
        <v>205</v>
      </c>
      <c r="T101" t="s">
        <v>395</v>
      </c>
      <c r="U101" s="7">
        <v>5.51</v>
      </c>
      <c r="V101" s="7">
        <v>2.33</v>
      </c>
      <c r="W101" s="7">
        <v>3.02</v>
      </c>
      <c r="X101" s="7">
        <v>13.24</v>
      </c>
      <c r="Y101">
        <v>38.771666000000003</v>
      </c>
      <c r="Z101">
        <v>2.0078667500781981</v>
      </c>
      <c r="AA101">
        <v>13.24</v>
      </c>
      <c r="AB101">
        <v>38.771666000000003</v>
      </c>
      <c r="AC101">
        <v>2.0078667500781981</v>
      </c>
      <c r="AD101" t="s">
        <v>138</v>
      </c>
      <c r="AE101">
        <v>35</v>
      </c>
      <c r="AF101">
        <v>4.6500000000000004</v>
      </c>
      <c r="AG101">
        <v>39.65</v>
      </c>
      <c r="AH101">
        <v>0</v>
      </c>
      <c r="AI101">
        <v>1537.2965569</v>
      </c>
      <c r="AJ101">
        <v>765.63674200000003</v>
      </c>
      <c r="AK101" t="s">
        <v>187</v>
      </c>
      <c r="AL101">
        <v>0</v>
      </c>
      <c r="AM101">
        <v>0</v>
      </c>
      <c r="AN101">
        <v>0</v>
      </c>
      <c r="AO101" t="s">
        <v>128</v>
      </c>
      <c r="AP101" t="s">
        <v>188</v>
      </c>
      <c r="AQ101" t="s">
        <v>139</v>
      </c>
      <c r="AR101" t="s">
        <v>164</v>
      </c>
      <c r="AS101" t="s">
        <v>375</v>
      </c>
      <c r="AT101" t="s">
        <v>127</v>
      </c>
      <c r="AU101">
        <v>44959.412590162035</v>
      </c>
      <c r="AV101" t="s">
        <v>255</v>
      </c>
      <c r="AW101" t="s">
        <v>150</v>
      </c>
      <c r="AX101" t="s">
        <v>126</v>
      </c>
      <c r="AY101" t="s">
        <v>126</v>
      </c>
      <c r="AZ101" t="s">
        <v>126</v>
      </c>
      <c r="BA101" t="s">
        <v>126</v>
      </c>
      <c r="BB101" t="s">
        <v>126</v>
      </c>
      <c r="BC101" t="s">
        <v>126</v>
      </c>
      <c r="BD101" t="s">
        <v>126</v>
      </c>
      <c r="BE101" t="s">
        <v>126</v>
      </c>
      <c r="BF101" t="s">
        <v>126</v>
      </c>
    </row>
    <row r="102" spans="2:58" x14ac:dyDescent="0.2">
      <c r="B102" t="s">
        <v>302</v>
      </c>
      <c r="C102" t="s">
        <v>210</v>
      </c>
      <c r="D102" t="s">
        <v>200</v>
      </c>
      <c r="E102" s="145">
        <v>3</v>
      </c>
      <c r="F102" t="s">
        <v>151</v>
      </c>
      <c r="G102" t="s">
        <v>151</v>
      </c>
      <c r="H102" t="s">
        <v>124</v>
      </c>
      <c r="I102" t="s">
        <v>124</v>
      </c>
      <c r="J102" t="s">
        <v>202</v>
      </c>
      <c r="K102" t="s">
        <v>201</v>
      </c>
      <c r="L102" t="s">
        <v>207</v>
      </c>
      <c r="M102" t="s">
        <v>74</v>
      </c>
      <c r="N102" t="s">
        <v>75</v>
      </c>
      <c r="O102">
        <v>1</v>
      </c>
      <c r="P102" t="s">
        <v>78</v>
      </c>
      <c r="Q102" t="s">
        <v>33</v>
      </c>
      <c r="R102" t="s">
        <v>204</v>
      </c>
      <c r="S102" t="s">
        <v>205</v>
      </c>
      <c r="T102" t="s">
        <v>396</v>
      </c>
      <c r="U102" s="7">
        <v>3.2</v>
      </c>
      <c r="V102" s="7">
        <v>1.49</v>
      </c>
      <c r="W102" s="7">
        <v>0.68</v>
      </c>
      <c r="X102" s="7">
        <v>1.1100000000000001</v>
      </c>
      <c r="Y102">
        <v>3.2422400000000002</v>
      </c>
      <c r="Z102">
        <v>0.74569909289959335</v>
      </c>
      <c r="AA102">
        <v>1.1100000000000001</v>
      </c>
      <c r="AB102">
        <v>3.2422400000000002</v>
      </c>
      <c r="AC102">
        <v>0.74569909289959335</v>
      </c>
      <c r="AD102" t="s">
        <v>138</v>
      </c>
      <c r="AE102">
        <v>35</v>
      </c>
      <c r="AF102">
        <v>4.6500000000000004</v>
      </c>
      <c r="AG102">
        <v>39.65</v>
      </c>
      <c r="AH102">
        <v>0</v>
      </c>
      <c r="AI102">
        <v>128.55481600000002</v>
      </c>
      <c r="AJ102">
        <v>172.39502800000002</v>
      </c>
      <c r="AK102" t="s">
        <v>187</v>
      </c>
      <c r="AL102">
        <v>0</v>
      </c>
      <c r="AM102">
        <v>0</v>
      </c>
      <c r="AN102">
        <v>0</v>
      </c>
      <c r="AO102" t="s">
        <v>128</v>
      </c>
      <c r="AP102" t="s">
        <v>188</v>
      </c>
      <c r="AQ102" t="s">
        <v>139</v>
      </c>
      <c r="AR102" t="s">
        <v>154</v>
      </c>
      <c r="AS102" t="s">
        <v>375</v>
      </c>
      <c r="AT102" t="s">
        <v>127</v>
      </c>
      <c r="AU102">
        <v>44959.412590162035</v>
      </c>
      <c r="AV102" t="s">
        <v>255</v>
      </c>
      <c r="AW102" t="s">
        <v>150</v>
      </c>
      <c r="AX102" t="s">
        <v>126</v>
      </c>
      <c r="AY102" t="s">
        <v>126</v>
      </c>
      <c r="AZ102" t="s">
        <v>126</v>
      </c>
      <c r="BA102" t="s">
        <v>126</v>
      </c>
      <c r="BB102" t="s">
        <v>126</v>
      </c>
      <c r="BC102" t="s">
        <v>126</v>
      </c>
      <c r="BD102" t="s">
        <v>126</v>
      </c>
      <c r="BE102" t="s">
        <v>126</v>
      </c>
      <c r="BF102" t="s">
        <v>126</v>
      </c>
    </row>
    <row r="103" spans="2:58" x14ac:dyDescent="0.2">
      <c r="B103" t="s">
        <v>302</v>
      </c>
      <c r="C103" t="s">
        <v>210</v>
      </c>
      <c r="D103" t="s">
        <v>200</v>
      </c>
      <c r="E103" s="145">
        <v>3</v>
      </c>
      <c r="F103" t="s">
        <v>151</v>
      </c>
      <c r="G103" t="s">
        <v>151</v>
      </c>
      <c r="H103" t="s">
        <v>124</v>
      </c>
      <c r="I103" t="s">
        <v>124</v>
      </c>
      <c r="J103" t="s">
        <v>202</v>
      </c>
      <c r="K103" t="s">
        <v>201</v>
      </c>
      <c r="L103" t="s">
        <v>207</v>
      </c>
      <c r="M103" t="s">
        <v>74</v>
      </c>
      <c r="N103" t="s">
        <v>75</v>
      </c>
      <c r="O103">
        <v>1</v>
      </c>
      <c r="P103" t="s">
        <v>33</v>
      </c>
      <c r="Q103" t="s">
        <v>33</v>
      </c>
      <c r="R103" t="s">
        <v>204</v>
      </c>
      <c r="S103" t="s">
        <v>205</v>
      </c>
      <c r="T103" t="s">
        <v>397</v>
      </c>
      <c r="U103" s="7">
        <v>5.51</v>
      </c>
      <c r="V103" s="7">
        <v>2.33</v>
      </c>
      <c r="W103" s="7">
        <v>3.02</v>
      </c>
      <c r="X103" s="7">
        <v>13.39</v>
      </c>
      <c r="Y103">
        <v>38.771666000000003</v>
      </c>
      <c r="Z103">
        <v>2.0078667500781981</v>
      </c>
      <c r="AA103">
        <v>13.39</v>
      </c>
      <c r="AB103">
        <v>38.771666000000003</v>
      </c>
      <c r="AC103">
        <v>2.0078667500781981</v>
      </c>
      <c r="AD103" t="s">
        <v>138</v>
      </c>
      <c r="AE103">
        <v>35</v>
      </c>
      <c r="AF103">
        <v>4.6500000000000004</v>
      </c>
      <c r="AG103">
        <v>39.65</v>
      </c>
      <c r="AH103">
        <v>0</v>
      </c>
      <c r="AI103">
        <v>1537.2965569</v>
      </c>
      <c r="AJ103">
        <v>765.63674200000003</v>
      </c>
      <c r="AK103" t="s">
        <v>187</v>
      </c>
      <c r="AL103">
        <v>0</v>
      </c>
      <c r="AM103">
        <v>0</v>
      </c>
      <c r="AN103">
        <v>0</v>
      </c>
      <c r="AO103" t="s">
        <v>128</v>
      </c>
      <c r="AP103" t="s">
        <v>188</v>
      </c>
      <c r="AQ103" t="s">
        <v>139</v>
      </c>
      <c r="AR103" t="s">
        <v>164</v>
      </c>
      <c r="AS103" t="s">
        <v>375</v>
      </c>
      <c r="AT103" t="s">
        <v>127</v>
      </c>
      <c r="AU103">
        <v>44959.412590162035</v>
      </c>
      <c r="AV103" t="s">
        <v>255</v>
      </c>
      <c r="AW103" t="s">
        <v>150</v>
      </c>
      <c r="AX103" t="s">
        <v>126</v>
      </c>
      <c r="AY103" t="s">
        <v>126</v>
      </c>
      <c r="AZ103" t="s">
        <v>126</v>
      </c>
      <c r="BA103" t="s">
        <v>126</v>
      </c>
      <c r="BB103" t="s">
        <v>126</v>
      </c>
      <c r="BC103" t="s">
        <v>126</v>
      </c>
      <c r="BD103" t="s">
        <v>126</v>
      </c>
      <c r="BE103" t="s">
        <v>126</v>
      </c>
      <c r="BF103" t="s">
        <v>126</v>
      </c>
    </row>
    <row r="104" spans="2:58" x14ac:dyDescent="0.2">
      <c r="B104" t="s">
        <v>302</v>
      </c>
      <c r="C104" t="s">
        <v>210</v>
      </c>
      <c r="D104" t="s">
        <v>200</v>
      </c>
      <c r="E104" s="145">
        <v>3</v>
      </c>
      <c r="F104" t="s">
        <v>151</v>
      </c>
      <c r="G104" t="s">
        <v>151</v>
      </c>
      <c r="H104" t="s">
        <v>124</v>
      </c>
      <c r="I104" t="s">
        <v>124</v>
      </c>
      <c r="J104" t="s">
        <v>202</v>
      </c>
      <c r="K104" t="s">
        <v>201</v>
      </c>
      <c r="L104" t="s">
        <v>207</v>
      </c>
      <c r="M104" t="s">
        <v>74</v>
      </c>
      <c r="N104" t="s">
        <v>75</v>
      </c>
      <c r="O104">
        <v>1</v>
      </c>
      <c r="P104" t="s">
        <v>78</v>
      </c>
      <c r="Q104" t="s">
        <v>33</v>
      </c>
      <c r="R104" t="s">
        <v>204</v>
      </c>
      <c r="S104" t="s">
        <v>205</v>
      </c>
      <c r="T104" t="s">
        <v>398</v>
      </c>
      <c r="U104" s="7">
        <v>3.2</v>
      </c>
      <c r="V104" s="7">
        <v>1.49</v>
      </c>
      <c r="W104" s="7">
        <v>0.68</v>
      </c>
      <c r="X104" s="7">
        <v>1.1100000000000001</v>
      </c>
      <c r="Y104">
        <v>3.2422400000000002</v>
      </c>
      <c r="Z104">
        <v>0.74569909289959335</v>
      </c>
      <c r="AA104">
        <v>1.1100000000000001</v>
      </c>
      <c r="AB104">
        <v>3.2422400000000002</v>
      </c>
      <c r="AC104">
        <v>0.74569909289959335</v>
      </c>
      <c r="AD104" t="s">
        <v>138</v>
      </c>
      <c r="AE104">
        <v>35</v>
      </c>
      <c r="AF104">
        <v>4.6500000000000004</v>
      </c>
      <c r="AG104">
        <v>39.65</v>
      </c>
      <c r="AH104">
        <v>0</v>
      </c>
      <c r="AI104">
        <v>128.55481600000002</v>
      </c>
      <c r="AJ104">
        <v>172.39502800000002</v>
      </c>
      <c r="AK104" t="s">
        <v>187</v>
      </c>
      <c r="AL104">
        <v>0</v>
      </c>
      <c r="AM104">
        <v>0</v>
      </c>
      <c r="AN104">
        <v>0</v>
      </c>
      <c r="AO104" t="s">
        <v>128</v>
      </c>
      <c r="AP104" t="s">
        <v>188</v>
      </c>
      <c r="AQ104" t="s">
        <v>139</v>
      </c>
      <c r="AR104" t="s">
        <v>154</v>
      </c>
      <c r="AS104" t="s">
        <v>375</v>
      </c>
      <c r="AT104" t="s">
        <v>127</v>
      </c>
      <c r="AU104">
        <v>44959.412590162035</v>
      </c>
      <c r="AV104" t="s">
        <v>255</v>
      </c>
      <c r="AW104" t="s">
        <v>150</v>
      </c>
      <c r="AX104" t="s">
        <v>126</v>
      </c>
      <c r="AY104" t="s">
        <v>126</v>
      </c>
      <c r="AZ104" t="s">
        <v>126</v>
      </c>
      <c r="BA104" t="s">
        <v>126</v>
      </c>
      <c r="BB104" t="s">
        <v>126</v>
      </c>
      <c r="BC104" t="s">
        <v>126</v>
      </c>
      <c r="BD104" t="s">
        <v>126</v>
      </c>
      <c r="BE104" t="s">
        <v>126</v>
      </c>
      <c r="BF104" t="s">
        <v>126</v>
      </c>
    </row>
    <row r="105" spans="2:58" x14ac:dyDescent="0.2">
      <c r="B105" t="s">
        <v>302</v>
      </c>
      <c r="C105" t="s">
        <v>210</v>
      </c>
      <c r="D105" t="s">
        <v>200</v>
      </c>
      <c r="E105" s="145">
        <v>3</v>
      </c>
      <c r="F105" t="s">
        <v>151</v>
      </c>
      <c r="G105" t="s">
        <v>151</v>
      </c>
      <c r="H105" t="s">
        <v>124</v>
      </c>
      <c r="I105" t="s">
        <v>124</v>
      </c>
      <c r="J105" t="s">
        <v>202</v>
      </c>
      <c r="K105" t="s">
        <v>201</v>
      </c>
      <c r="L105" t="s">
        <v>207</v>
      </c>
      <c r="M105" t="s">
        <v>74</v>
      </c>
      <c r="N105" t="s">
        <v>75</v>
      </c>
      <c r="O105">
        <v>1</v>
      </c>
      <c r="P105" t="s">
        <v>33</v>
      </c>
      <c r="Q105" t="s">
        <v>33</v>
      </c>
      <c r="R105" t="s">
        <v>204</v>
      </c>
      <c r="S105" t="s">
        <v>205</v>
      </c>
      <c r="T105" t="s">
        <v>399</v>
      </c>
      <c r="U105" s="7">
        <v>5.71</v>
      </c>
      <c r="V105" s="7">
        <v>2.48</v>
      </c>
      <c r="W105" s="7">
        <v>3.09</v>
      </c>
      <c r="X105" s="7">
        <v>17.5</v>
      </c>
      <c r="Y105">
        <v>43.756872000000001</v>
      </c>
      <c r="Z105">
        <v>2.2147012824522991</v>
      </c>
      <c r="AA105">
        <v>17.5</v>
      </c>
      <c r="AB105">
        <v>43.756872000000001</v>
      </c>
      <c r="AC105">
        <v>2.2147012824522991</v>
      </c>
      <c r="AD105" t="s">
        <v>138</v>
      </c>
      <c r="AE105">
        <v>35</v>
      </c>
      <c r="AF105">
        <v>4.6500000000000004</v>
      </c>
      <c r="AG105">
        <v>39.65</v>
      </c>
      <c r="AH105">
        <v>0</v>
      </c>
      <c r="AI105">
        <v>1734.9599748000001</v>
      </c>
      <c r="AJ105">
        <v>783.38328899999999</v>
      </c>
      <c r="AK105" t="s">
        <v>187</v>
      </c>
      <c r="AL105">
        <v>0</v>
      </c>
      <c r="AM105">
        <v>0</v>
      </c>
      <c r="AN105">
        <v>0</v>
      </c>
      <c r="AO105" t="s">
        <v>128</v>
      </c>
      <c r="AP105" t="s">
        <v>188</v>
      </c>
      <c r="AQ105" t="s">
        <v>139</v>
      </c>
      <c r="AR105" t="s">
        <v>164</v>
      </c>
      <c r="AS105" t="s">
        <v>375</v>
      </c>
      <c r="AT105" t="s">
        <v>127</v>
      </c>
      <c r="AU105">
        <v>44959.412590162035</v>
      </c>
      <c r="AV105" t="s">
        <v>255</v>
      </c>
      <c r="AW105" t="s">
        <v>150</v>
      </c>
      <c r="AX105" t="s">
        <v>126</v>
      </c>
      <c r="AY105" t="s">
        <v>126</v>
      </c>
      <c r="AZ105" t="s">
        <v>126</v>
      </c>
      <c r="BA105" t="s">
        <v>126</v>
      </c>
      <c r="BB105" t="s">
        <v>126</v>
      </c>
      <c r="BC105" t="s">
        <v>126</v>
      </c>
      <c r="BD105" t="s">
        <v>126</v>
      </c>
      <c r="BE105" t="s">
        <v>126</v>
      </c>
      <c r="BF105" t="s">
        <v>126</v>
      </c>
    </row>
    <row r="106" spans="2:58" x14ac:dyDescent="0.2">
      <c r="B106" t="s">
        <v>302</v>
      </c>
      <c r="C106" t="s">
        <v>210</v>
      </c>
      <c r="D106" t="s">
        <v>200</v>
      </c>
      <c r="E106" s="145">
        <v>3</v>
      </c>
      <c r="F106" t="s">
        <v>151</v>
      </c>
      <c r="G106" t="s">
        <v>151</v>
      </c>
      <c r="H106" t="s">
        <v>124</v>
      </c>
      <c r="I106" t="s">
        <v>124</v>
      </c>
      <c r="J106" t="s">
        <v>202</v>
      </c>
      <c r="K106" t="s">
        <v>201</v>
      </c>
      <c r="L106" t="s">
        <v>207</v>
      </c>
      <c r="M106" t="s">
        <v>74</v>
      </c>
      <c r="N106" t="s">
        <v>75</v>
      </c>
      <c r="O106">
        <v>1</v>
      </c>
      <c r="P106" t="s">
        <v>78</v>
      </c>
      <c r="Q106" t="s">
        <v>33</v>
      </c>
      <c r="R106" t="s">
        <v>204</v>
      </c>
      <c r="S106" t="s">
        <v>205</v>
      </c>
      <c r="T106" t="s">
        <v>400</v>
      </c>
      <c r="U106" s="7">
        <v>3.27</v>
      </c>
      <c r="V106" s="7">
        <v>1.49</v>
      </c>
      <c r="W106" s="7">
        <v>0.63</v>
      </c>
      <c r="X106" s="7">
        <v>1.17</v>
      </c>
      <c r="Y106">
        <v>3.0695489999999999</v>
      </c>
      <c r="Z106">
        <v>0.76201126055677193</v>
      </c>
      <c r="AA106">
        <v>1.17</v>
      </c>
      <c r="AB106">
        <v>3.0695489999999999</v>
      </c>
      <c r="AC106">
        <v>0.76201126055677193</v>
      </c>
      <c r="AD106" t="s">
        <v>138</v>
      </c>
      <c r="AE106">
        <v>35</v>
      </c>
      <c r="AF106">
        <v>4.6500000000000004</v>
      </c>
      <c r="AG106">
        <v>39.65</v>
      </c>
      <c r="AH106">
        <v>0</v>
      </c>
      <c r="AI106">
        <v>121.70761784999999</v>
      </c>
      <c r="AJ106">
        <v>159.71892299999999</v>
      </c>
      <c r="AK106" t="s">
        <v>187</v>
      </c>
      <c r="AL106">
        <v>0</v>
      </c>
      <c r="AM106">
        <v>0</v>
      </c>
      <c r="AN106">
        <v>0</v>
      </c>
      <c r="AO106" t="s">
        <v>128</v>
      </c>
      <c r="AP106" t="s">
        <v>188</v>
      </c>
      <c r="AQ106" t="s">
        <v>139</v>
      </c>
      <c r="AR106" t="s">
        <v>154</v>
      </c>
      <c r="AS106" t="s">
        <v>375</v>
      </c>
      <c r="AT106" t="s">
        <v>127</v>
      </c>
      <c r="AU106">
        <v>44959.412590162035</v>
      </c>
      <c r="AV106" t="s">
        <v>255</v>
      </c>
      <c r="AW106" t="s">
        <v>150</v>
      </c>
      <c r="AX106" t="s">
        <v>126</v>
      </c>
      <c r="AY106" t="s">
        <v>126</v>
      </c>
      <c r="AZ106" t="s">
        <v>126</v>
      </c>
      <c r="BA106" t="s">
        <v>126</v>
      </c>
      <c r="BB106" t="s">
        <v>126</v>
      </c>
      <c r="BC106" t="s">
        <v>126</v>
      </c>
      <c r="BD106" t="s">
        <v>126</v>
      </c>
      <c r="BE106" t="s">
        <v>126</v>
      </c>
      <c r="BF106" t="s">
        <v>126</v>
      </c>
    </row>
    <row r="107" spans="2:58" x14ac:dyDescent="0.2">
      <c r="B107" t="s">
        <v>302</v>
      </c>
      <c r="C107" t="s">
        <v>210</v>
      </c>
      <c r="D107" t="s">
        <v>200</v>
      </c>
      <c r="E107" s="145">
        <v>3</v>
      </c>
      <c r="F107" t="s">
        <v>151</v>
      </c>
      <c r="G107" t="s">
        <v>151</v>
      </c>
      <c r="H107" t="s">
        <v>124</v>
      </c>
      <c r="I107" t="s">
        <v>124</v>
      </c>
      <c r="J107" t="s">
        <v>202</v>
      </c>
      <c r="K107" t="s">
        <v>201</v>
      </c>
      <c r="L107" t="s">
        <v>207</v>
      </c>
      <c r="M107" t="s">
        <v>74</v>
      </c>
      <c r="N107" t="s">
        <v>75</v>
      </c>
      <c r="O107">
        <v>1</v>
      </c>
      <c r="P107" t="s">
        <v>33</v>
      </c>
      <c r="Q107" t="s">
        <v>33</v>
      </c>
      <c r="R107" t="s">
        <v>204</v>
      </c>
      <c r="S107" t="s">
        <v>205</v>
      </c>
      <c r="T107" t="s">
        <v>401</v>
      </c>
      <c r="U107" s="7">
        <v>5.2</v>
      </c>
      <c r="V107" s="7">
        <v>2.48</v>
      </c>
      <c r="W107" s="7">
        <v>3.15</v>
      </c>
      <c r="X107" s="7">
        <v>17.100000000000001</v>
      </c>
      <c r="Y107">
        <v>40.622399999999999</v>
      </c>
      <c r="Z107">
        <v>2.0168908351579606</v>
      </c>
      <c r="AA107">
        <v>17.100000000000001</v>
      </c>
      <c r="AB107">
        <v>40.622399999999999</v>
      </c>
      <c r="AC107">
        <v>2.0168908351579606</v>
      </c>
      <c r="AD107" t="s">
        <v>138</v>
      </c>
      <c r="AE107">
        <v>35</v>
      </c>
      <c r="AF107">
        <v>4.6500000000000004</v>
      </c>
      <c r="AG107">
        <v>39.65</v>
      </c>
      <c r="AH107">
        <v>0</v>
      </c>
      <c r="AI107">
        <v>1610.6781599999999</v>
      </c>
      <c r="AJ107">
        <v>798.59461499999998</v>
      </c>
      <c r="AK107" t="s">
        <v>187</v>
      </c>
      <c r="AL107">
        <v>0</v>
      </c>
      <c r="AM107">
        <v>0</v>
      </c>
      <c r="AN107">
        <v>0</v>
      </c>
      <c r="AO107" t="s">
        <v>128</v>
      </c>
      <c r="AP107" t="s">
        <v>188</v>
      </c>
      <c r="AQ107" t="s">
        <v>139</v>
      </c>
      <c r="AR107" t="s">
        <v>164</v>
      </c>
      <c r="AS107" t="s">
        <v>375</v>
      </c>
      <c r="AT107" t="s">
        <v>127</v>
      </c>
      <c r="AU107">
        <v>44959.412590162035</v>
      </c>
      <c r="AV107" t="s">
        <v>255</v>
      </c>
      <c r="AW107" t="s">
        <v>150</v>
      </c>
      <c r="AX107" t="s">
        <v>126</v>
      </c>
      <c r="AY107" t="s">
        <v>126</v>
      </c>
      <c r="AZ107" t="s">
        <v>126</v>
      </c>
      <c r="BA107" t="s">
        <v>126</v>
      </c>
      <c r="BB107" t="s">
        <v>126</v>
      </c>
      <c r="BC107" t="s">
        <v>126</v>
      </c>
      <c r="BD107" t="s">
        <v>126</v>
      </c>
      <c r="BE107" t="s">
        <v>126</v>
      </c>
      <c r="BF107" t="s">
        <v>126</v>
      </c>
    </row>
    <row r="108" spans="2:58" x14ac:dyDescent="0.2">
      <c r="B108" t="s">
        <v>302</v>
      </c>
      <c r="C108" t="s">
        <v>210</v>
      </c>
      <c r="D108" t="s">
        <v>200</v>
      </c>
      <c r="E108" s="145">
        <v>3</v>
      </c>
      <c r="F108" t="s">
        <v>151</v>
      </c>
      <c r="G108" t="s">
        <v>151</v>
      </c>
      <c r="H108" t="s">
        <v>124</v>
      </c>
      <c r="I108" t="s">
        <v>124</v>
      </c>
      <c r="J108" t="s">
        <v>202</v>
      </c>
      <c r="K108" t="s">
        <v>201</v>
      </c>
      <c r="L108" t="s">
        <v>207</v>
      </c>
      <c r="M108" t="s">
        <v>74</v>
      </c>
      <c r="N108" t="s">
        <v>75</v>
      </c>
      <c r="O108">
        <v>1</v>
      </c>
      <c r="P108" t="s">
        <v>78</v>
      </c>
      <c r="Q108" t="s">
        <v>33</v>
      </c>
      <c r="R108" t="s">
        <v>204</v>
      </c>
      <c r="S108" t="s">
        <v>205</v>
      </c>
      <c r="T108" t="s">
        <v>402</v>
      </c>
      <c r="U108" s="7">
        <v>3.27</v>
      </c>
      <c r="V108" s="7">
        <v>1.49</v>
      </c>
      <c r="W108" s="7">
        <v>0.63</v>
      </c>
      <c r="X108" s="7">
        <v>1.7</v>
      </c>
      <c r="Y108">
        <v>3.0695489999999999</v>
      </c>
      <c r="Z108">
        <v>0.76201126055677193</v>
      </c>
      <c r="AA108">
        <v>1.7</v>
      </c>
      <c r="AB108">
        <v>3.0695489999999999</v>
      </c>
      <c r="AC108">
        <v>0.76201126055677193</v>
      </c>
      <c r="AD108" t="s">
        <v>138</v>
      </c>
      <c r="AE108">
        <v>35</v>
      </c>
      <c r="AF108">
        <v>4.6500000000000004</v>
      </c>
      <c r="AG108">
        <v>39.65</v>
      </c>
      <c r="AH108">
        <v>0</v>
      </c>
      <c r="AI108">
        <v>121.70761784999999</v>
      </c>
      <c r="AJ108">
        <v>159.71892299999999</v>
      </c>
      <c r="AK108" t="s">
        <v>187</v>
      </c>
      <c r="AL108">
        <v>0</v>
      </c>
      <c r="AM108">
        <v>0</v>
      </c>
      <c r="AN108">
        <v>0</v>
      </c>
      <c r="AO108" t="s">
        <v>128</v>
      </c>
      <c r="AP108" t="s">
        <v>188</v>
      </c>
      <c r="AQ108" t="s">
        <v>139</v>
      </c>
      <c r="AR108" t="s">
        <v>154</v>
      </c>
      <c r="AS108" t="s">
        <v>375</v>
      </c>
      <c r="AT108" t="s">
        <v>127</v>
      </c>
      <c r="AU108">
        <v>44959.412590162035</v>
      </c>
      <c r="AV108" t="s">
        <v>255</v>
      </c>
      <c r="AW108" t="s">
        <v>150</v>
      </c>
      <c r="AX108" t="s">
        <v>126</v>
      </c>
      <c r="AY108" t="s">
        <v>126</v>
      </c>
      <c r="AZ108" t="s">
        <v>126</v>
      </c>
      <c r="BA108" t="s">
        <v>126</v>
      </c>
      <c r="BB108" t="s">
        <v>126</v>
      </c>
      <c r="BC108" t="s">
        <v>126</v>
      </c>
      <c r="BD108" t="s">
        <v>126</v>
      </c>
      <c r="BE108" t="s">
        <v>126</v>
      </c>
      <c r="BF108" t="s">
        <v>126</v>
      </c>
    </row>
    <row r="109" spans="2:58" x14ac:dyDescent="0.2">
      <c r="B109" t="s">
        <v>302</v>
      </c>
      <c r="C109" t="s">
        <v>210</v>
      </c>
      <c r="D109" t="s">
        <v>200</v>
      </c>
      <c r="E109" s="145">
        <v>3</v>
      </c>
      <c r="F109" t="s">
        <v>151</v>
      </c>
      <c r="G109" t="s">
        <v>151</v>
      </c>
      <c r="H109" t="s">
        <v>124</v>
      </c>
      <c r="I109" t="s">
        <v>124</v>
      </c>
      <c r="J109" t="s">
        <v>202</v>
      </c>
      <c r="K109" t="s">
        <v>201</v>
      </c>
      <c r="L109" t="s">
        <v>207</v>
      </c>
      <c r="M109" t="s">
        <v>74</v>
      </c>
      <c r="N109" t="s">
        <v>75</v>
      </c>
      <c r="O109">
        <v>1</v>
      </c>
      <c r="P109" t="s">
        <v>33</v>
      </c>
      <c r="Q109" t="s">
        <v>33</v>
      </c>
      <c r="R109" t="s">
        <v>204</v>
      </c>
      <c r="S109" t="s">
        <v>205</v>
      </c>
      <c r="T109" t="s">
        <v>284</v>
      </c>
      <c r="U109" s="7">
        <v>6.24</v>
      </c>
      <c r="V109" s="7">
        <v>2.7896800000000002</v>
      </c>
      <c r="W109" s="7">
        <v>3.45</v>
      </c>
      <c r="X109" s="7">
        <v>27.3</v>
      </c>
      <c r="Y109">
        <v>60.056231040000007</v>
      </c>
      <c r="Z109">
        <v>2.7224903346887706</v>
      </c>
      <c r="AA109">
        <v>27.3</v>
      </c>
      <c r="AB109">
        <v>60.056231040000007</v>
      </c>
      <c r="AC109">
        <v>2.7224903346887706</v>
      </c>
      <c r="AD109" t="s">
        <v>138</v>
      </c>
      <c r="AE109">
        <v>35</v>
      </c>
      <c r="AF109">
        <v>4.6500000000000004</v>
      </c>
      <c r="AG109">
        <v>39.65</v>
      </c>
      <c r="AH109">
        <v>0</v>
      </c>
      <c r="AI109">
        <v>2381.2295607360002</v>
      </c>
      <c r="AJ109">
        <v>874.65124500000013</v>
      </c>
      <c r="AK109" t="s">
        <v>187</v>
      </c>
      <c r="AL109">
        <v>0</v>
      </c>
      <c r="AM109">
        <v>0</v>
      </c>
      <c r="AN109">
        <v>0</v>
      </c>
      <c r="AO109" t="s">
        <v>128</v>
      </c>
      <c r="AP109" t="s">
        <v>188</v>
      </c>
      <c r="AQ109" t="s">
        <v>139</v>
      </c>
      <c r="AR109" t="s">
        <v>164</v>
      </c>
      <c r="AS109" t="s">
        <v>375</v>
      </c>
      <c r="AT109" t="s">
        <v>127</v>
      </c>
      <c r="AU109">
        <v>44959.412590162035</v>
      </c>
      <c r="AV109" t="s">
        <v>255</v>
      </c>
      <c r="AW109" t="s">
        <v>150</v>
      </c>
      <c r="AX109" t="s">
        <v>126</v>
      </c>
      <c r="AY109" t="s">
        <v>126</v>
      </c>
      <c r="AZ109" t="s">
        <v>126</v>
      </c>
      <c r="BA109" t="s">
        <v>126</v>
      </c>
      <c r="BB109" t="s">
        <v>126</v>
      </c>
      <c r="BC109" t="s">
        <v>126</v>
      </c>
      <c r="BD109" t="s">
        <v>126</v>
      </c>
      <c r="BE109" t="s">
        <v>126</v>
      </c>
      <c r="BF109" t="s">
        <v>126</v>
      </c>
    </row>
    <row r="110" spans="2:58" x14ac:dyDescent="0.2">
      <c r="B110" t="s">
        <v>302</v>
      </c>
      <c r="C110" t="s">
        <v>210</v>
      </c>
      <c r="D110" t="s">
        <v>200</v>
      </c>
      <c r="E110" s="145">
        <v>3</v>
      </c>
      <c r="F110" t="s">
        <v>151</v>
      </c>
      <c r="G110" t="s">
        <v>151</v>
      </c>
      <c r="H110" t="s">
        <v>124</v>
      </c>
      <c r="I110" t="s">
        <v>124</v>
      </c>
      <c r="J110" t="s">
        <v>202</v>
      </c>
      <c r="K110" t="s">
        <v>201</v>
      </c>
      <c r="L110" t="s">
        <v>207</v>
      </c>
      <c r="M110" t="s">
        <v>74</v>
      </c>
      <c r="N110" t="s">
        <v>75</v>
      </c>
      <c r="O110">
        <v>1</v>
      </c>
      <c r="P110" t="s">
        <v>78</v>
      </c>
      <c r="Q110" t="s">
        <v>33</v>
      </c>
      <c r="R110" t="s">
        <v>204</v>
      </c>
      <c r="S110" t="s">
        <v>205</v>
      </c>
      <c r="T110" t="s">
        <v>285</v>
      </c>
      <c r="U110" s="7">
        <v>2.31</v>
      </c>
      <c r="V110" s="7">
        <v>0.76</v>
      </c>
      <c r="W110" s="7">
        <v>0.45</v>
      </c>
      <c r="X110" s="7">
        <v>0.57599999999999996</v>
      </c>
      <c r="Y110">
        <v>0.79002000000000006</v>
      </c>
      <c r="Z110">
        <v>0.27456990928995934</v>
      </c>
      <c r="AA110">
        <v>0.57599999999999996</v>
      </c>
      <c r="AB110">
        <v>0.79002000000000006</v>
      </c>
      <c r="AC110">
        <v>0.27456990928995934</v>
      </c>
      <c r="AD110" t="s">
        <v>138</v>
      </c>
      <c r="AE110">
        <v>35</v>
      </c>
      <c r="AF110">
        <v>4.6500000000000004</v>
      </c>
      <c r="AG110">
        <v>39.65</v>
      </c>
      <c r="AH110">
        <v>0</v>
      </c>
      <c r="AI110">
        <v>31.324293000000001</v>
      </c>
      <c r="AJ110">
        <v>114.084945</v>
      </c>
      <c r="AK110" t="s">
        <v>187</v>
      </c>
      <c r="AL110">
        <v>0</v>
      </c>
      <c r="AM110">
        <v>0</v>
      </c>
      <c r="AN110">
        <v>0</v>
      </c>
      <c r="AO110" t="s">
        <v>128</v>
      </c>
      <c r="AP110" t="s">
        <v>188</v>
      </c>
      <c r="AQ110" t="s">
        <v>139</v>
      </c>
      <c r="AR110" t="s">
        <v>154</v>
      </c>
      <c r="AS110" t="s">
        <v>375</v>
      </c>
      <c r="AT110" t="s">
        <v>127</v>
      </c>
      <c r="AU110">
        <v>44959.412590162035</v>
      </c>
      <c r="AV110" t="s">
        <v>255</v>
      </c>
      <c r="AW110" t="s">
        <v>150</v>
      </c>
      <c r="AX110" t="s">
        <v>126</v>
      </c>
      <c r="AY110" t="s">
        <v>126</v>
      </c>
      <c r="AZ110" t="s">
        <v>126</v>
      </c>
      <c r="BA110" t="s">
        <v>126</v>
      </c>
      <c r="BB110" t="s">
        <v>126</v>
      </c>
      <c r="BC110" t="s">
        <v>126</v>
      </c>
      <c r="BD110" t="s">
        <v>126</v>
      </c>
      <c r="BE110" t="s">
        <v>126</v>
      </c>
      <c r="BF110" t="s">
        <v>126</v>
      </c>
    </row>
    <row r="111" spans="2:58" x14ac:dyDescent="0.2">
      <c r="B111" t="s">
        <v>302</v>
      </c>
      <c r="C111" t="s">
        <v>210</v>
      </c>
      <c r="D111" t="s">
        <v>200</v>
      </c>
      <c r="E111" s="145">
        <v>3</v>
      </c>
      <c r="F111" t="s">
        <v>151</v>
      </c>
      <c r="G111" t="s">
        <v>151</v>
      </c>
      <c r="H111" t="s">
        <v>124</v>
      </c>
      <c r="I111" t="s">
        <v>124</v>
      </c>
      <c r="J111" t="s">
        <v>202</v>
      </c>
      <c r="K111" t="s">
        <v>201</v>
      </c>
      <c r="L111" t="s">
        <v>207</v>
      </c>
      <c r="M111" t="s">
        <v>74</v>
      </c>
      <c r="N111" t="s">
        <v>75</v>
      </c>
      <c r="O111">
        <v>1</v>
      </c>
      <c r="P111" t="s">
        <v>78</v>
      </c>
      <c r="Q111" t="s">
        <v>33</v>
      </c>
      <c r="R111" t="s">
        <v>204</v>
      </c>
      <c r="S111" t="s">
        <v>205</v>
      </c>
      <c r="T111" t="s">
        <v>285</v>
      </c>
      <c r="U111" s="7">
        <v>3.7</v>
      </c>
      <c r="V111" s="7">
        <v>1.39</v>
      </c>
      <c r="W111" s="7">
        <v>0.35</v>
      </c>
      <c r="X111" s="7">
        <v>0.94</v>
      </c>
      <c r="Y111">
        <v>1.8000499999999997</v>
      </c>
      <c r="Z111">
        <v>0.80434782608695643</v>
      </c>
      <c r="AA111">
        <v>0.94</v>
      </c>
      <c r="AB111">
        <v>1.8000499999999997</v>
      </c>
      <c r="AC111">
        <v>0.80434782608695643</v>
      </c>
      <c r="AD111" t="s">
        <v>138</v>
      </c>
      <c r="AE111">
        <v>35</v>
      </c>
      <c r="AF111">
        <v>4.6500000000000004</v>
      </c>
      <c r="AG111">
        <v>39.65</v>
      </c>
      <c r="AH111">
        <v>0</v>
      </c>
      <c r="AI111">
        <v>71.371982499999987</v>
      </c>
      <c r="AJ111">
        <v>88.732734999999991</v>
      </c>
      <c r="AK111" t="s">
        <v>187</v>
      </c>
      <c r="AL111">
        <v>0</v>
      </c>
      <c r="AM111">
        <v>0</v>
      </c>
      <c r="AN111">
        <v>0</v>
      </c>
      <c r="AO111" t="s">
        <v>128</v>
      </c>
      <c r="AP111" t="s">
        <v>188</v>
      </c>
      <c r="AQ111" t="s">
        <v>139</v>
      </c>
      <c r="AR111" t="s">
        <v>154</v>
      </c>
      <c r="AS111" t="s">
        <v>375</v>
      </c>
      <c r="AT111" t="s">
        <v>127</v>
      </c>
      <c r="AU111">
        <v>44959.412590162035</v>
      </c>
      <c r="AV111" t="s">
        <v>255</v>
      </c>
      <c r="AW111" t="s">
        <v>150</v>
      </c>
      <c r="AX111" t="s">
        <v>126</v>
      </c>
      <c r="AY111" t="s">
        <v>126</v>
      </c>
      <c r="AZ111" t="s">
        <v>126</v>
      </c>
      <c r="BA111" t="s">
        <v>126</v>
      </c>
      <c r="BB111" t="s">
        <v>126</v>
      </c>
      <c r="BC111" t="s">
        <v>126</v>
      </c>
      <c r="BD111" t="s">
        <v>126</v>
      </c>
      <c r="BE111" t="s">
        <v>126</v>
      </c>
      <c r="BF111" t="s">
        <v>126</v>
      </c>
    </row>
    <row r="112" spans="2:58" x14ac:dyDescent="0.2">
      <c r="B112" t="s">
        <v>302</v>
      </c>
      <c r="C112" t="s">
        <v>210</v>
      </c>
      <c r="D112" t="s">
        <v>200</v>
      </c>
      <c r="E112" s="145">
        <v>3</v>
      </c>
      <c r="F112" t="s">
        <v>151</v>
      </c>
      <c r="G112" t="s">
        <v>151</v>
      </c>
      <c r="H112" t="s">
        <v>124</v>
      </c>
      <c r="I112" t="s">
        <v>124</v>
      </c>
      <c r="J112" t="s">
        <v>202</v>
      </c>
      <c r="K112" t="s">
        <v>201</v>
      </c>
      <c r="L112" t="s">
        <v>207</v>
      </c>
      <c r="M112" t="s">
        <v>74</v>
      </c>
      <c r="N112" t="s">
        <v>75</v>
      </c>
      <c r="O112">
        <v>1</v>
      </c>
      <c r="P112" t="s">
        <v>78</v>
      </c>
      <c r="Q112" t="s">
        <v>33</v>
      </c>
      <c r="R112" t="s">
        <v>204</v>
      </c>
      <c r="S112" t="s">
        <v>205</v>
      </c>
      <c r="T112" t="s">
        <v>285</v>
      </c>
      <c r="U112" s="7">
        <v>3.65</v>
      </c>
      <c r="V112" s="7">
        <v>1.95</v>
      </c>
      <c r="W112" s="7">
        <v>1.0900000000000001</v>
      </c>
      <c r="X112" s="7">
        <v>2.42</v>
      </c>
      <c r="Y112">
        <v>7.7580749999999998</v>
      </c>
      <c r="Z112">
        <v>1.1131529558961526</v>
      </c>
      <c r="AA112">
        <v>2.42</v>
      </c>
      <c r="AB112">
        <v>7.7580749999999998</v>
      </c>
      <c r="AC112">
        <v>1.1131529558961526</v>
      </c>
      <c r="AD112" t="s">
        <v>138</v>
      </c>
      <c r="AE112">
        <v>35</v>
      </c>
      <c r="AF112">
        <v>4.6500000000000004</v>
      </c>
      <c r="AG112">
        <v>39.65</v>
      </c>
      <c r="AH112">
        <v>0</v>
      </c>
      <c r="AI112">
        <v>307.60767375</v>
      </c>
      <c r="AJ112">
        <v>276.339089</v>
      </c>
      <c r="AK112" t="s">
        <v>187</v>
      </c>
      <c r="AL112">
        <v>0</v>
      </c>
      <c r="AM112">
        <v>0</v>
      </c>
      <c r="AN112">
        <v>0</v>
      </c>
      <c r="AO112" t="s">
        <v>128</v>
      </c>
      <c r="AP112" t="s">
        <v>188</v>
      </c>
      <c r="AQ112" t="s">
        <v>139</v>
      </c>
      <c r="AR112" t="s">
        <v>154</v>
      </c>
      <c r="AS112" t="s">
        <v>375</v>
      </c>
      <c r="AT112" t="s">
        <v>127</v>
      </c>
      <c r="AU112">
        <v>44959.412590162035</v>
      </c>
      <c r="AV112" t="s">
        <v>255</v>
      </c>
      <c r="AW112" t="s">
        <v>150</v>
      </c>
      <c r="AX112" t="s">
        <v>126</v>
      </c>
      <c r="AY112" t="s">
        <v>126</v>
      </c>
      <c r="AZ112" t="s">
        <v>126</v>
      </c>
      <c r="BA112" t="s">
        <v>126</v>
      </c>
      <c r="BB112" t="s">
        <v>126</v>
      </c>
      <c r="BC112" t="s">
        <v>126</v>
      </c>
      <c r="BD112" t="s">
        <v>126</v>
      </c>
      <c r="BE112" t="s">
        <v>126</v>
      </c>
      <c r="BF112" t="s">
        <v>126</v>
      </c>
    </row>
    <row r="113" spans="2:58" x14ac:dyDescent="0.2">
      <c r="B113" t="s">
        <v>302</v>
      </c>
      <c r="C113" t="s">
        <v>210</v>
      </c>
      <c r="D113" t="s">
        <v>200</v>
      </c>
      <c r="E113" s="145">
        <v>3</v>
      </c>
      <c r="F113" t="s">
        <v>151</v>
      </c>
      <c r="G113" t="s">
        <v>151</v>
      </c>
      <c r="H113" t="s">
        <v>124</v>
      </c>
      <c r="I113" t="s">
        <v>124</v>
      </c>
      <c r="J113" t="s">
        <v>202</v>
      </c>
      <c r="K113" t="s">
        <v>201</v>
      </c>
      <c r="L113" t="s">
        <v>207</v>
      </c>
      <c r="M113" t="s">
        <v>74</v>
      </c>
      <c r="N113" t="s">
        <v>75</v>
      </c>
      <c r="O113">
        <v>1</v>
      </c>
      <c r="P113" t="s">
        <v>33</v>
      </c>
      <c r="Q113" t="s">
        <v>33</v>
      </c>
      <c r="R113" t="s">
        <v>204</v>
      </c>
      <c r="S113" t="s">
        <v>205</v>
      </c>
      <c r="T113" t="s">
        <v>286</v>
      </c>
      <c r="U113" s="7">
        <v>5.58</v>
      </c>
      <c r="V113" s="7">
        <v>2.89</v>
      </c>
      <c r="W113" s="7">
        <v>3.78</v>
      </c>
      <c r="X113" s="7">
        <v>34.21</v>
      </c>
      <c r="Y113">
        <v>60.957036000000002</v>
      </c>
      <c r="Z113">
        <v>2.5220832030028153</v>
      </c>
      <c r="AA113">
        <v>34.21</v>
      </c>
      <c r="AB113">
        <v>60.957036000000002</v>
      </c>
      <c r="AC113">
        <v>2.5220832030028153</v>
      </c>
      <c r="AD113" t="s">
        <v>138</v>
      </c>
      <c r="AE113">
        <v>35</v>
      </c>
      <c r="AF113">
        <v>4.6500000000000004</v>
      </c>
      <c r="AG113">
        <v>39.65</v>
      </c>
      <c r="AH113">
        <v>0</v>
      </c>
      <c r="AI113">
        <v>2416.9464773999998</v>
      </c>
      <c r="AJ113">
        <v>958.31353799999988</v>
      </c>
      <c r="AK113" t="s">
        <v>187</v>
      </c>
      <c r="AL113">
        <v>0</v>
      </c>
      <c r="AM113">
        <v>0</v>
      </c>
      <c r="AN113">
        <v>0</v>
      </c>
      <c r="AO113" t="s">
        <v>128</v>
      </c>
      <c r="AP113" t="s">
        <v>188</v>
      </c>
      <c r="AQ113" t="s">
        <v>139</v>
      </c>
      <c r="AR113" t="s">
        <v>164</v>
      </c>
      <c r="AS113" t="s">
        <v>375</v>
      </c>
      <c r="AT113" t="s">
        <v>127</v>
      </c>
      <c r="AU113">
        <v>44959.412590162035</v>
      </c>
      <c r="AV113" t="s">
        <v>255</v>
      </c>
      <c r="AW113" t="s">
        <v>150</v>
      </c>
      <c r="AX113" t="s">
        <v>126</v>
      </c>
      <c r="AY113" t="s">
        <v>126</v>
      </c>
      <c r="AZ113" t="s">
        <v>126</v>
      </c>
      <c r="BA113" t="s">
        <v>126</v>
      </c>
      <c r="BB113" t="s">
        <v>126</v>
      </c>
      <c r="BC113" t="s">
        <v>126</v>
      </c>
      <c r="BD113" t="s">
        <v>126</v>
      </c>
      <c r="BE113" t="s">
        <v>126</v>
      </c>
      <c r="BF113" t="s">
        <v>126</v>
      </c>
    </row>
    <row r="114" spans="2:58" x14ac:dyDescent="0.2">
      <c r="B114" t="s">
        <v>302</v>
      </c>
      <c r="C114" t="s">
        <v>210</v>
      </c>
      <c r="D114" t="s">
        <v>200</v>
      </c>
      <c r="E114" s="145">
        <v>3</v>
      </c>
      <c r="F114" t="s">
        <v>151</v>
      </c>
      <c r="G114" t="s">
        <v>151</v>
      </c>
      <c r="H114" t="s">
        <v>124</v>
      </c>
      <c r="I114" t="s">
        <v>124</v>
      </c>
      <c r="J114" t="s">
        <v>202</v>
      </c>
      <c r="K114" t="s">
        <v>201</v>
      </c>
      <c r="L114" t="s">
        <v>207</v>
      </c>
      <c r="M114" t="s">
        <v>74</v>
      </c>
      <c r="N114" t="s">
        <v>75</v>
      </c>
      <c r="O114">
        <v>1</v>
      </c>
      <c r="P114" t="s">
        <v>78</v>
      </c>
      <c r="Q114" t="s">
        <v>33</v>
      </c>
      <c r="R114" t="s">
        <v>204</v>
      </c>
      <c r="S114" t="s">
        <v>205</v>
      </c>
      <c r="T114" t="s">
        <v>287</v>
      </c>
      <c r="U114" s="7">
        <v>2.31</v>
      </c>
      <c r="V114" s="7">
        <v>0.76</v>
      </c>
      <c r="W114" s="7">
        <v>0.45</v>
      </c>
      <c r="X114" s="7">
        <v>0.69899999999999995</v>
      </c>
      <c r="Y114">
        <v>0.79002000000000006</v>
      </c>
      <c r="Z114">
        <v>0.27456990928995934</v>
      </c>
      <c r="AA114">
        <v>0.69899999999999995</v>
      </c>
      <c r="AB114">
        <v>0.79002000000000006</v>
      </c>
      <c r="AC114">
        <v>0.27456990928995934</v>
      </c>
      <c r="AD114" t="s">
        <v>138</v>
      </c>
      <c r="AE114">
        <v>35</v>
      </c>
      <c r="AF114">
        <v>4.6500000000000004</v>
      </c>
      <c r="AG114">
        <v>39.65</v>
      </c>
      <c r="AH114">
        <v>0</v>
      </c>
      <c r="AI114">
        <v>31.324293000000001</v>
      </c>
      <c r="AJ114">
        <v>114.084945</v>
      </c>
      <c r="AK114" t="s">
        <v>187</v>
      </c>
      <c r="AL114">
        <v>0</v>
      </c>
      <c r="AM114">
        <v>0</v>
      </c>
      <c r="AN114">
        <v>0</v>
      </c>
      <c r="AO114" t="s">
        <v>128</v>
      </c>
      <c r="AP114" t="s">
        <v>188</v>
      </c>
      <c r="AQ114" t="s">
        <v>139</v>
      </c>
      <c r="AR114" t="s">
        <v>154</v>
      </c>
      <c r="AS114" t="s">
        <v>375</v>
      </c>
      <c r="AT114" t="s">
        <v>127</v>
      </c>
      <c r="AU114">
        <v>44959.412590162035</v>
      </c>
      <c r="AV114" t="s">
        <v>255</v>
      </c>
      <c r="AW114" t="s">
        <v>150</v>
      </c>
      <c r="AX114" t="s">
        <v>126</v>
      </c>
      <c r="AY114" t="s">
        <v>126</v>
      </c>
      <c r="AZ114" t="s">
        <v>126</v>
      </c>
      <c r="BA114" t="s">
        <v>126</v>
      </c>
      <c r="BB114" t="s">
        <v>126</v>
      </c>
      <c r="BC114" t="s">
        <v>126</v>
      </c>
      <c r="BD114" t="s">
        <v>126</v>
      </c>
      <c r="BE114" t="s">
        <v>126</v>
      </c>
      <c r="BF114" t="s">
        <v>126</v>
      </c>
    </row>
    <row r="115" spans="2:58" x14ac:dyDescent="0.2">
      <c r="B115" t="s">
        <v>302</v>
      </c>
      <c r="C115" t="s">
        <v>210</v>
      </c>
      <c r="D115" t="s">
        <v>200</v>
      </c>
      <c r="E115" s="145">
        <v>3</v>
      </c>
      <c r="F115" t="s">
        <v>151</v>
      </c>
      <c r="G115" t="s">
        <v>151</v>
      </c>
      <c r="H115" t="s">
        <v>124</v>
      </c>
      <c r="I115" t="s">
        <v>124</v>
      </c>
      <c r="J115" t="s">
        <v>202</v>
      </c>
      <c r="K115" t="s">
        <v>201</v>
      </c>
      <c r="L115" t="s">
        <v>207</v>
      </c>
      <c r="M115" t="s">
        <v>74</v>
      </c>
      <c r="N115" t="s">
        <v>75</v>
      </c>
      <c r="O115">
        <v>1</v>
      </c>
      <c r="P115" t="s">
        <v>78</v>
      </c>
      <c r="Q115" t="s">
        <v>33</v>
      </c>
      <c r="R115" t="s">
        <v>204</v>
      </c>
      <c r="S115" t="s">
        <v>205</v>
      </c>
      <c r="T115" t="s">
        <v>287</v>
      </c>
      <c r="U115" s="7">
        <v>3.7</v>
      </c>
      <c r="V115" s="7">
        <v>1.39</v>
      </c>
      <c r="W115" s="7">
        <v>0.35</v>
      </c>
      <c r="X115" s="7">
        <v>0.995</v>
      </c>
      <c r="Y115">
        <v>1.8000499999999997</v>
      </c>
      <c r="Z115">
        <v>0.80434782608695643</v>
      </c>
      <c r="AA115">
        <v>0.995</v>
      </c>
      <c r="AB115">
        <v>1.8000499999999997</v>
      </c>
      <c r="AC115">
        <v>0.80434782608695643</v>
      </c>
      <c r="AD115" t="s">
        <v>138</v>
      </c>
      <c r="AE115">
        <v>35</v>
      </c>
      <c r="AF115">
        <v>4.6500000000000004</v>
      </c>
      <c r="AG115">
        <v>39.65</v>
      </c>
      <c r="AH115">
        <v>0</v>
      </c>
      <c r="AI115">
        <v>71.371982499999987</v>
      </c>
      <c r="AJ115">
        <v>88.732734999999991</v>
      </c>
      <c r="AK115" t="s">
        <v>187</v>
      </c>
      <c r="AL115">
        <v>0</v>
      </c>
      <c r="AM115">
        <v>0</v>
      </c>
      <c r="AN115">
        <v>0</v>
      </c>
      <c r="AO115" t="s">
        <v>128</v>
      </c>
      <c r="AP115" t="s">
        <v>188</v>
      </c>
      <c r="AQ115" t="s">
        <v>139</v>
      </c>
      <c r="AR115" t="s">
        <v>154</v>
      </c>
      <c r="AS115" t="s">
        <v>375</v>
      </c>
      <c r="AT115" t="s">
        <v>127</v>
      </c>
      <c r="AU115">
        <v>44959.412590162035</v>
      </c>
      <c r="AV115" t="s">
        <v>255</v>
      </c>
      <c r="AW115" t="s">
        <v>150</v>
      </c>
      <c r="AX115" t="s">
        <v>126</v>
      </c>
      <c r="AY115" t="s">
        <v>126</v>
      </c>
      <c r="AZ115" t="s">
        <v>126</v>
      </c>
      <c r="BA115" t="s">
        <v>126</v>
      </c>
      <c r="BB115" t="s">
        <v>126</v>
      </c>
      <c r="BC115" t="s">
        <v>126</v>
      </c>
      <c r="BD115" t="s">
        <v>126</v>
      </c>
      <c r="BE115" t="s">
        <v>126</v>
      </c>
      <c r="BF115" t="s">
        <v>126</v>
      </c>
    </row>
    <row r="116" spans="2:58" x14ac:dyDescent="0.2">
      <c r="B116" t="s">
        <v>302</v>
      </c>
      <c r="C116" t="s">
        <v>210</v>
      </c>
      <c r="D116" t="s">
        <v>200</v>
      </c>
      <c r="E116" s="145">
        <v>3</v>
      </c>
      <c r="F116" t="s">
        <v>151</v>
      </c>
      <c r="G116" t="s">
        <v>151</v>
      </c>
      <c r="H116" t="s">
        <v>124</v>
      </c>
      <c r="I116" t="s">
        <v>124</v>
      </c>
      <c r="J116" t="s">
        <v>202</v>
      </c>
      <c r="K116" t="s">
        <v>201</v>
      </c>
      <c r="L116" t="s">
        <v>207</v>
      </c>
      <c r="M116" t="s">
        <v>74</v>
      </c>
      <c r="N116" t="s">
        <v>75</v>
      </c>
      <c r="O116">
        <v>1</v>
      </c>
      <c r="P116" t="s">
        <v>33</v>
      </c>
      <c r="Q116" t="s">
        <v>33</v>
      </c>
      <c r="R116" t="s">
        <v>204</v>
      </c>
      <c r="S116" t="s">
        <v>205</v>
      </c>
      <c r="T116" t="s">
        <v>403</v>
      </c>
      <c r="U116" s="7">
        <v>6.6</v>
      </c>
      <c r="V116" s="7">
        <v>2.89</v>
      </c>
      <c r="W116" s="7">
        <v>3.6</v>
      </c>
      <c r="X116" s="7">
        <v>36.1</v>
      </c>
      <c r="Y116">
        <v>68.666399999999996</v>
      </c>
      <c r="Z116">
        <v>2.9831091648420389</v>
      </c>
      <c r="AA116">
        <v>36.1</v>
      </c>
      <c r="AB116">
        <v>68.666399999999996</v>
      </c>
      <c r="AC116">
        <v>2.9831091648420389</v>
      </c>
      <c r="AD116" t="s">
        <v>138</v>
      </c>
      <c r="AE116">
        <v>35</v>
      </c>
      <c r="AF116">
        <v>4.6500000000000004</v>
      </c>
      <c r="AG116">
        <v>39.65</v>
      </c>
      <c r="AH116">
        <v>0</v>
      </c>
      <c r="AI116">
        <v>2722.6227599999997</v>
      </c>
      <c r="AJ116">
        <v>912.67956000000004</v>
      </c>
      <c r="AK116" t="s">
        <v>187</v>
      </c>
      <c r="AL116">
        <v>0</v>
      </c>
      <c r="AM116">
        <v>0</v>
      </c>
      <c r="AN116">
        <v>0</v>
      </c>
      <c r="AO116" t="s">
        <v>128</v>
      </c>
      <c r="AP116" t="s">
        <v>188</v>
      </c>
      <c r="AQ116" t="s">
        <v>139</v>
      </c>
      <c r="AR116" t="s">
        <v>164</v>
      </c>
      <c r="AS116" t="s">
        <v>375</v>
      </c>
      <c r="AT116" t="s">
        <v>127</v>
      </c>
      <c r="AU116">
        <v>44959.412590162035</v>
      </c>
      <c r="AV116" t="s">
        <v>255</v>
      </c>
      <c r="AW116" t="s">
        <v>150</v>
      </c>
      <c r="AX116" t="s">
        <v>126</v>
      </c>
      <c r="AY116" t="s">
        <v>126</v>
      </c>
      <c r="AZ116" t="s">
        <v>126</v>
      </c>
      <c r="BA116" t="s">
        <v>126</v>
      </c>
      <c r="BB116" t="s">
        <v>126</v>
      </c>
      <c r="BC116" t="s">
        <v>126</v>
      </c>
      <c r="BD116" t="s">
        <v>126</v>
      </c>
      <c r="BE116" t="s">
        <v>126</v>
      </c>
      <c r="BF116" t="s">
        <v>126</v>
      </c>
    </row>
    <row r="117" spans="2:58" x14ac:dyDescent="0.2">
      <c r="B117" t="s">
        <v>302</v>
      </c>
      <c r="C117" t="s">
        <v>210</v>
      </c>
      <c r="D117" t="s">
        <v>200</v>
      </c>
      <c r="E117" s="145">
        <v>3</v>
      </c>
      <c r="F117" t="s">
        <v>151</v>
      </c>
      <c r="G117" t="s">
        <v>151</v>
      </c>
      <c r="H117" t="s">
        <v>124</v>
      </c>
      <c r="I117" t="s">
        <v>124</v>
      </c>
      <c r="J117" t="s">
        <v>202</v>
      </c>
      <c r="K117" t="s">
        <v>201</v>
      </c>
      <c r="L117" t="s">
        <v>207</v>
      </c>
      <c r="M117" t="s">
        <v>74</v>
      </c>
      <c r="N117" t="s">
        <v>75</v>
      </c>
      <c r="O117">
        <v>1</v>
      </c>
      <c r="P117" t="s">
        <v>78</v>
      </c>
      <c r="Q117" t="s">
        <v>33</v>
      </c>
      <c r="R117" t="s">
        <v>204</v>
      </c>
      <c r="S117" t="s">
        <v>205</v>
      </c>
      <c r="T117" t="s">
        <v>404</v>
      </c>
      <c r="U117" s="7">
        <v>3.7</v>
      </c>
      <c r="V117" s="7">
        <v>1.39</v>
      </c>
      <c r="W117" s="7">
        <v>0.35</v>
      </c>
      <c r="X117" s="7">
        <v>0.995</v>
      </c>
      <c r="Y117">
        <v>1.8000499999999997</v>
      </c>
      <c r="Z117">
        <v>0.80434782608695643</v>
      </c>
      <c r="AA117">
        <v>0.995</v>
      </c>
      <c r="AB117">
        <v>1.8000499999999997</v>
      </c>
      <c r="AC117">
        <v>0.80434782608695643</v>
      </c>
      <c r="AD117" t="s">
        <v>138</v>
      </c>
      <c r="AE117">
        <v>35</v>
      </c>
      <c r="AF117">
        <v>4.6500000000000004</v>
      </c>
      <c r="AG117">
        <v>39.65</v>
      </c>
      <c r="AH117">
        <v>0</v>
      </c>
      <c r="AI117">
        <v>71.371982499999987</v>
      </c>
      <c r="AJ117">
        <v>88.732734999999991</v>
      </c>
      <c r="AK117" t="s">
        <v>187</v>
      </c>
      <c r="AL117">
        <v>0</v>
      </c>
      <c r="AM117">
        <v>0</v>
      </c>
      <c r="AN117">
        <v>0</v>
      </c>
      <c r="AO117" t="s">
        <v>128</v>
      </c>
      <c r="AP117" t="s">
        <v>188</v>
      </c>
      <c r="AQ117" t="s">
        <v>139</v>
      </c>
      <c r="AR117" t="s">
        <v>154</v>
      </c>
      <c r="AS117" t="s">
        <v>375</v>
      </c>
      <c r="AT117" t="s">
        <v>127</v>
      </c>
      <c r="AU117">
        <v>44959.412590162035</v>
      </c>
      <c r="AV117" t="s">
        <v>255</v>
      </c>
      <c r="AW117" t="s">
        <v>150</v>
      </c>
      <c r="AX117" t="s">
        <v>126</v>
      </c>
      <c r="AY117" t="s">
        <v>126</v>
      </c>
      <c r="AZ117" t="s">
        <v>126</v>
      </c>
      <c r="BA117" t="s">
        <v>126</v>
      </c>
      <c r="BB117" t="s">
        <v>126</v>
      </c>
      <c r="BC117" t="s">
        <v>126</v>
      </c>
      <c r="BD117" t="s">
        <v>126</v>
      </c>
      <c r="BE117" t="s">
        <v>126</v>
      </c>
      <c r="BF117" t="s">
        <v>126</v>
      </c>
    </row>
    <row r="118" spans="2:58" x14ac:dyDescent="0.2">
      <c r="B118" t="s">
        <v>302</v>
      </c>
      <c r="C118" t="s">
        <v>210</v>
      </c>
      <c r="D118" t="s">
        <v>200</v>
      </c>
      <c r="E118" s="145">
        <v>3</v>
      </c>
      <c r="F118" t="s">
        <v>151</v>
      </c>
      <c r="G118" t="s">
        <v>151</v>
      </c>
      <c r="H118" t="s">
        <v>124</v>
      </c>
      <c r="I118" t="s">
        <v>124</v>
      </c>
      <c r="J118" t="s">
        <v>202</v>
      </c>
      <c r="K118" t="s">
        <v>201</v>
      </c>
      <c r="L118" t="s">
        <v>207</v>
      </c>
      <c r="M118" t="s">
        <v>74</v>
      </c>
      <c r="N118" t="s">
        <v>75</v>
      </c>
      <c r="O118">
        <v>1</v>
      </c>
      <c r="P118" t="s">
        <v>78</v>
      </c>
      <c r="Q118" t="s">
        <v>33</v>
      </c>
      <c r="R118" t="s">
        <v>204</v>
      </c>
      <c r="S118" t="s">
        <v>205</v>
      </c>
      <c r="T118" t="s">
        <v>405</v>
      </c>
      <c r="U118" s="7">
        <v>2.31</v>
      </c>
      <c r="V118" s="7">
        <v>0.76</v>
      </c>
      <c r="W118" s="7">
        <v>0.45</v>
      </c>
      <c r="X118" s="7">
        <v>0.69899999999999995</v>
      </c>
      <c r="Y118">
        <v>0.79002000000000006</v>
      </c>
      <c r="Z118">
        <v>0.27456990928995934</v>
      </c>
      <c r="AA118">
        <v>0.69899999999999995</v>
      </c>
      <c r="AB118">
        <v>0.79002000000000006</v>
      </c>
      <c r="AC118">
        <v>0.27456990928995934</v>
      </c>
      <c r="AD118" t="s">
        <v>138</v>
      </c>
      <c r="AE118">
        <v>35</v>
      </c>
      <c r="AF118">
        <v>4.6500000000000004</v>
      </c>
      <c r="AG118">
        <v>39.65</v>
      </c>
      <c r="AH118">
        <v>0</v>
      </c>
      <c r="AI118">
        <v>31.324293000000001</v>
      </c>
      <c r="AJ118">
        <v>114.084945</v>
      </c>
      <c r="AK118" t="s">
        <v>187</v>
      </c>
      <c r="AL118">
        <v>0</v>
      </c>
      <c r="AM118">
        <v>0</v>
      </c>
      <c r="AN118">
        <v>0</v>
      </c>
      <c r="AO118" t="s">
        <v>128</v>
      </c>
      <c r="AP118" t="s">
        <v>188</v>
      </c>
      <c r="AQ118" t="s">
        <v>139</v>
      </c>
      <c r="AR118" t="s">
        <v>154</v>
      </c>
      <c r="AS118" t="s">
        <v>375</v>
      </c>
      <c r="AT118" t="s">
        <v>127</v>
      </c>
      <c r="AU118">
        <v>44959.412590162035</v>
      </c>
      <c r="AV118" t="s">
        <v>255</v>
      </c>
      <c r="AW118" t="s">
        <v>150</v>
      </c>
      <c r="AX118" t="s">
        <v>126</v>
      </c>
      <c r="AY118" t="s">
        <v>126</v>
      </c>
      <c r="AZ118" t="s">
        <v>126</v>
      </c>
      <c r="BA118" t="s">
        <v>126</v>
      </c>
      <c r="BB118" t="s">
        <v>126</v>
      </c>
      <c r="BC118" t="s">
        <v>126</v>
      </c>
      <c r="BD118" t="s">
        <v>126</v>
      </c>
      <c r="BE118" t="s">
        <v>126</v>
      </c>
      <c r="BF118" t="s">
        <v>126</v>
      </c>
    </row>
    <row r="119" spans="2:58" x14ac:dyDescent="0.2">
      <c r="B119" t="s">
        <v>302</v>
      </c>
      <c r="C119" t="s">
        <v>210</v>
      </c>
      <c r="D119" t="s">
        <v>200</v>
      </c>
      <c r="E119" s="145">
        <v>3</v>
      </c>
      <c r="F119" t="s">
        <v>151</v>
      </c>
      <c r="G119" t="s">
        <v>151</v>
      </c>
      <c r="H119" t="s">
        <v>124</v>
      </c>
      <c r="I119" t="s">
        <v>124</v>
      </c>
      <c r="J119" t="s">
        <v>202</v>
      </c>
      <c r="K119" t="s">
        <v>201</v>
      </c>
      <c r="L119" t="s">
        <v>207</v>
      </c>
      <c r="M119" t="s">
        <v>74</v>
      </c>
      <c r="N119" t="s">
        <v>75</v>
      </c>
      <c r="O119">
        <v>1</v>
      </c>
      <c r="P119" t="s">
        <v>78</v>
      </c>
      <c r="Q119" t="s">
        <v>33</v>
      </c>
      <c r="R119" t="s">
        <v>204</v>
      </c>
      <c r="S119" t="s">
        <v>205</v>
      </c>
      <c r="T119" t="s">
        <v>406</v>
      </c>
      <c r="U119" s="7">
        <v>4.0599999999999996</v>
      </c>
      <c r="V119" s="7">
        <v>2.15</v>
      </c>
      <c r="W119" s="7">
        <v>1.39</v>
      </c>
      <c r="X119" s="7">
        <v>3.75</v>
      </c>
      <c r="Y119">
        <v>12.133309999999998</v>
      </c>
      <c r="Z119">
        <v>1.3651861119799811</v>
      </c>
      <c r="AA119">
        <v>3.75</v>
      </c>
      <c r="AB119">
        <v>12.133309999999998</v>
      </c>
      <c r="AC119">
        <v>1.3651861119799811</v>
      </c>
      <c r="AD119" t="s">
        <v>138</v>
      </c>
      <c r="AE119">
        <v>35</v>
      </c>
      <c r="AF119">
        <v>4.6500000000000004</v>
      </c>
      <c r="AG119">
        <v>39.65</v>
      </c>
      <c r="AH119">
        <v>0</v>
      </c>
      <c r="AI119">
        <v>481.08574149999993</v>
      </c>
      <c r="AJ119">
        <v>352.39571899999999</v>
      </c>
      <c r="AK119" t="s">
        <v>187</v>
      </c>
      <c r="AL119">
        <v>0</v>
      </c>
      <c r="AM119">
        <v>0</v>
      </c>
      <c r="AN119">
        <v>0</v>
      </c>
      <c r="AO119" t="s">
        <v>128</v>
      </c>
      <c r="AP119" t="s">
        <v>188</v>
      </c>
      <c r="AQ119" t="s">
        <v>139</v>
      </c>
      <c r="AR119" t="s">
        <v>154</v>
      </c>
      <c r="AS119" t="s">
        <v>375</v>
      </c>
      <c r="AT119" t="s">
        <v>127</v>
      </c>
      <c r="AU119">
        <v>44959.412590162035</v>
      </c>
      <c r="AV119" t="s">
        <v>255</v>
      </c>
      <c r="AW119" t="s">
        <v>150</v>
      </c>
      <c r="AX119" t="s">
        <v>126</v>
      </c>
      <c r="AY119" t="s">
        <v>126</v>
      </c>
      <c r="AZ119" t="s">
        <v>126</v>
      </c>
      <c r="BA119" t="s">
        <v>126</v>
      </c>
      <c r="BB119" t="s">
        <v>126</v>
      </c>
      <c r="BC119" t="s">
        <v>126</v>
      </c>
      <c r="BD119" t="s">
        <v>126</v>
      </c>
      <c r="BE119" t="s">
        <v>126</v>
      </c>
      <c r="BF119" t="s">
        <v>126</v>
      </c>
    </row>
    <row r="120" spans="2:58" x14ac:dyDescent="0.2">
      <c r="B120" t="s">
        <v>302</v>
      </c>
      <c r="C120" t="s">
        <v>210</v>
      </c>
      <c r="D120" t="s">
        <v>200</v>
      </c>
      <c r="E120" s="145">
        <v>3</v>
      </c>
      <c r="F120" t="s">
        <v>151</v>
      </c>
      <c r="G120" t="s">
        <v>151</v>
      </c>
      <c r="H120" t="s">
        <v>124</v>
      </c>
      <c r="I120" t="s">
        <v>124</v>
      </c>
      <c r="J120" t="s">
        <v>202</v>
      </c>
      <c r="K120" t="s">
        <v>201</v>
      </c>
      <c r="L120" t="s">
        <v>207</v>
      </c>
      <c r="M120" t="s">
        <v>74</v>
      </c>
      <c r="N120" t="s">
        <v>75</v>
      </c>
      <c r="O120">
        <v>1</v>
      </c>
      <c r="P120" t="s">
        <v>33</v>
      </c>
      <c r="Q120" t="s">
        <v>33</v>
      </c>
      <c r="R120" t="s">
        <v>204</v>
      </c>
      <c r="S120" t="s">
        <v>205</v>
      </c>
      <c r="T120" t="s">
        <v>407</v>
      </c>
      <c r="U120" s="7">
        <v>6.6</v>
      </c>
      <c r="V120" s="7">
        <v>2.87</v>
      </c>
      <c r="W120" s="7">
        <v>3.6</v>
      </c>
      <c r="X120" s="7">
        <v>35.630000000000003</v>
      </c>
      <c r="Y120">
        <v>68.191200000000009</v>
      </c>
      <c r="Z120">
        <v>2.9624648107600877</v>
      </c>
      <c r="AA120">
        <v>35.630000000000003</v>
      </c>
      <c r="AB120">
        <v>68.191200000000009</v>
      </c>
      <c r="AC120">
        <v>2.9624648107600877</v>
      </c>
      <c r="AD120" t="s">
        <v>138</v>
      </c>
      <c r="AE120">
        <v>35</v>
      </c>
      <c r="AF120">
        <v>4.6500000000000004</v>
      </c>
      <c r="AG120">
        <v>39.65</v>
      </c>
      <c r="AH120">
        <v>0</v>
      </c>
      <c r="AI120">
        <v>2703.7810800000002</v>
      </c>
      <c r="AJ120">
        <v>912.67956000000004</v>
      </c>
      <c r="AK120" t="s">
        <v>187</v>
      </c>
      <c r="AL120">
        <v>0</v>
      </c>
      <c r="AM120">
        <v>0</v>
      </c>
      <c r="AN120">
        <v>0</v>
      </c>
      <c r="AO120" t="s">
        <v>128</v>
      </c>
      <c r="AP120" t="s">
        <v>188</v>
      </c>
      <c r="AQ120" t="s">
        <v>139</v>
      </c>
      <c r="AR120" t="s">
        <v>164</v>
      </c>
      <c r="AS120" t="s">
        <v>375</v>
      </c>
      <c r="AT120" t="s">
        <v>127</v>
      </c>
      <c r="AU120">
        <v>44959.412590162035</v>
      </c>
      <c r="AV120" t="s">
        <v>255</v>
      </c>
      <c r="AW120" t="s">
        <v>150</v>
      </c>
      <c r="AX120" t="s">
        <v>126</v>
      </c>
      <c r="AY120" t="s">
        <v>126</v>
      </c>
      <c r="AZ120" t="s">
        <v>126</v>
      </c>
      <c r="BA120" t="s">
        <v>126</v>
      </c>
      <c r="BB120" t="s">
        <v>126</v>
      </c>
      <c r="BC120" t="s">
        <v>126</v>
      </c>
      <c r="BD120" t="s">
        <v>126</v>
      </c>
      <c r="BE120" t="s">
        <v>126</v>
      </c>
      <c r="BF120" t="s">
        <v>126</v>
      </c>
    </row>
    <row r="121" spans="2:58" x14ac:dyDescent="0.2">
      <c r="B121" t="s">
        <v>302</v>
      </c>
      <c r="C121" t="s">
        <v>210</v>
      </c>
      <c r="D121" t="s">
        <v>200</v>
      </c>
      <c r="E121" s="145">
        <v>3</v>
      </c>
      <c r="F121" t="s">
        <v>151</v>
      </c>
      <c r="G121" t="s">
        <v>151</v>
      </c>
      <c r="H121" t="s">
        <v>124</v>
      </c>
      <c r="I121" t="s">
        <v>124</v>
      </c>
      <c r="J121" t="s">
        <v>202</v>
      </c>
      <c r="K121" t="s">
        <v>201</v>
      </c>
      <c r="L121" t="s">
        <v>207</v>
      </c>
      <c r="M121" t="s">
        <v>74</v>
      </c>
      <c r="N121" t="s">
        <v>75</v>
      </c>
      <c r="O121">
        <v>1</v>
      </c>
      <c r="P121" t="s">
        <v>78</v>
      </c>
      <c r="Q121" t="s">
        <v>33</v>
      </c>
      <c r="R121" t="s">
        <v>204</v>
      </c>
      <c r="S121" t="s">
        <v>205</v>
      </c>
      <c r="T121" t="s">
        <v>408</v>
      </c>
      <c r="U121" s="7">
        <v>0.5</v>
      </c>
      <c r="V121" s="7">
        <v>0.43</v>
      </c>
      <c r="W121" s="7">
        <v>0.4</v>
      </c>
      <c r="X121" s="7">
        <v>2.1999999999999999E-2</v>
      </c>
      <c r="Y121">
        <v>8.6000000000000007E-2</v>
      </c>
      <c r="Z121">
        <v>3.3625273694088208E-2</v>
      </c>
      <c r="AA121">
        <v>2.1999999999999999E-2</v>
      </c>
      <c r="AB121">
        <v>8.6000000000000007E-2</v>
      </c>
      <c r="AC121">
        <v>3.3625273694088208E-2</v>
      </c>
      <c r="AD121" t="s">
        <v>138</v>
      </c>
      <c r="AE121">
        <v>35</v>
      </c>
      <c r="AF121">
        <v>4.6500000000000004</v>
      </c>
      <c r="AG121">
        <v>39.65</v>
      </c>
      <c r="AH121">
        <v>0</v>
      </c>
      <c r="AI121">
        <v>3.4099000000000004</v>
      </c>
      <c r="AJ121">
        <v>101.40884000000001</v>
      </c>
      <c r="AK121" t="s">
        <v>187</v>
      </c>
      <c r="AL121">
        <v>0</v>
      </c>
      <c r="AM121">
        <v>0</v>
      </c>
      <c r="AN121">
        <v>0</v>
      </c>
      <c r="AO121" t="s">
        <v>128</v>
      </c>
      <c r="AP121" t="s">
        <v>188</v>
      </c>
      <c r="AQ121" t="s">
        <v>139</v>
      </c>
      <c r="AR121" t="s">
        <v>154</v>
      </c>
      <c r="AS121" t="s">
        <v>375</v>
      </c>
      <c r="AT121" t="s">
        <v>127</v>
      </c>
      <c r="AU121">
        <v>44959.412590162035</v>
      </c>
      <c r="AV121" t="s">
        <v>255</v>
      </c>
      <c r="AW121" t="s">
        <v>150</v>
      </c>
      <c r="AX121" t="s">
        <v>126</v>
      </c>
      <c r="AY121" t="s">
        <v>126</v>
      </c>
      <c r="AZ121" t="s">
        <v>126</v>
      </c>
      <c r="BA121" t="s">
        <v>126</v>
      </c>
      <c r="BB121" t="s">
        <v>126</v>
      </c>
      <c r="BC121" t="s">
        <v>126</v>
      </c>
      <c r="BD121" t="s">
        <v>126</v>
      </c>
      <c r="BE121" t="s">
        <v>126</v>
      </c>
      <c r="BF121" t="s">
        <v>126</v>
      </c>
    </row>
    <row r="122" spans="2:58" x14ac:dyDescent="0.2">
      <c r="B122" t="s">
        <v>302</v>
      </c>
      <c r="C122" t="s">
        <v>210</v>
      </c>
      <c r="D122" t="s">
        <v>200</v>
      </c>
      <c r="E122" s="145">
        <v>3</v>
      </c>
      <c r="F122" t="s">
        <v>151</v>
      </c>
      <c r="G122" t="s">
        <v>151</v>
      </c>
      <c r="H122" t="s">
        <v>124</v>
      </c>
      <c r="I122" t="s">
        <v>124</v>
      </c>
      <c r="J122" t="s">
        <v>202</v>
      </c>
      <c r="K122" t="s">
        <v>201</v>
      </c>
      <c r="L122" t="s">
        <v>207</v>
      </c>
      <c r="M122" t="s">
        <v>74</v>
      </c>
      <c r="N122" t="s">
        <v>75</v>
      </c>
      <c r="O122">
        <v>1</v>
      </c>
      <c r="P122" t="s">
        <v>78</v>
      </c>
      <c r="Q122" t="s">
        <v>33</v>
      </c>
      <c r="R122" t="s">
        <v>204</v>
      </c>
      <c r="S122" t="s">
        <v>205</v>
      </c>
      <c r="T122" t="s">
        <v>408</v>
      </c>
      <c r="U122" s="7">
        <v>2.31</v>
      </c>
      <c r="V122" s="7">
        <v>0.76</v>
      </c>
      <c r="W122" s="7">
        <v>0.45</v>
      </c>
      <c r="X122" s="7">
        <v>0.69899999999999995</v>
      </c>
      <c r="Y122">
        <v>0.79002000000000006</v>
      </c>
      <c r="Z122">
        <v>0.27456990928995934</v>
      </c>
      <c r="AA122">
        <v>0.69899999999999995</v>
      </c>
      <c r="AB122">
        <v>0.79002000000000006</v>
      </c>
      <c r="AC122">
        <v>0.27456990928995934</v>
      </c>
      <c r="AD122" t="s">
        <v>138</v>
      </c>
      <c r="AE122">
        <v>35</v>
      </c>
      <c r="AF122">
        <v>4.6500000000000004</v>
      </c>
      <c r="AG122">
        <v>39.65</v>
      </c>
      <c r="AH122">
        <v>0</v>
      </c>
      <c r="AI122">
        <v>31.324293000000001</v>
      </c>
      <c r="AJ122">
        <v>114.084945</v>
      </c>
      <c r="AK122" t="s">
        <v>187</v>
      </c>
      <c r="AL122">
        <v>0</v>
      </c>
      <c r="AM122">
        <v>0</v>
      </c>
      <c r="AN122">
        <v>0</v>
      </c>
      <c r="AO122" t="s">
        <v>128</v>
      </c>
      <c r="AP122" t="s">
        <v>188</v>
      </c>
      <c r="AQ122" t="s">
        <v>139</v>
      </c>
      <c r="AR122" t="s">
        <v>154</v>
      </c>
      <c r="AS122" t="s">
        <v>375</v>
      </c>
      <c r="AT122" t="s">
        <v>127</v>
      </c>
      <c r="AU122">
        <v>44959.412590162035</v>
      </c>
      <c r="AV122" t="s">
        <v>255</v>
      </c>
      <c r="AW122" t="s">
        <v>150</v>
      </c>
      <c r="AX122" t="s">
        <v>126</v>
      </c>
      <c r="AY122" t="s">
        <v>126</v>
      </c>
      <c r="AZ122" t="s">
        <v>126</v>
      </c>
      <c r="BA122" t="s">
        <v>126</v>
      </c>
      <c r="BB122" t="s">
        <v>126</v>
      </c>
      <c r="BC122" t="s">
        <v>126</v>
      </c>
      <c r="BD122" t="s">
        <v>126</v>
      </c>
      <c r="BE122" t="s">
        <v>126</v>
      </c>
      <c r="BF122" t="s">
        <v>126</v>
      </c>
    </row>
    <row r="123" spans="2:58" x14ac:dyDescent="0.2">
      <c r="B123" t="s">
        <v>302</v>
      </c>
      <c r="C123" t="s">
        <v>210</v>
      </c>
      <c r="D123" t="s">
        <v>200</v>
      </c>
      <c r="E123" s="145">
        <v>3</v>
      </c>
      <c r="F123" t="s">
        <v>151</v>
      </c>
      <c r="G123" t="s">
        <v>151</v>
      </c>
      <c r="H123" t="s">
        <v>124</v>
      </c>
      <c r="I123" t="s">
        <v>124</v>
      </c>
      <c r="J123" t="s">
        <v>202</v>
      </c>
      <c r="K123" t="s">
        <v>201</v>
      </c>
      <c r="L123" t="s">
        <v>207</v>
      </c>
      <c r="M123" t="s">
        <v>74</v>
      </c>
      <c r="N123" t="s">
        <v>75</v>
      </c>
      <c r="O123">
        <v>1</v>
      </c>
      <c r="P123" t="s">
        <v>78</v>
      </c>
      <c r="Q123" t="s">
        <v>33</v>
      </c>
      <c r="R123" t="s">
        <v>204</v>
      </c>
      <c r="S123" t="s">
        <v>205</v>
      </c>
      <c r="T123" t="s">
        <v>409</v>
      </c>
      <c r="U123" s="7">
        <v>3.7</v>
      </c>
      <c r="V123" s="7">
        <v>1.34</v>
      </c>
      <c r="W123" s="7">
        <v>0.35</v>
      </c>
      <c r="X123" s="7">
        <v>0.995</v>
      </c>
      <c r="Y123">
        <v>1.7353000000000001</v>
      </c>
      <c r="Z123">
        <v>0.77541445104785733</v>
      </c>
      <c r="AA123">
        <v>0.995</v>
      </c>
      <c r="AB123">
        <v>1.7353000000000001</v>
      </c>
      <c r="AC123">
        <v>0.77541445104785733</v>
      </c>
      <c r="AD123" t="s">
        <v>138</v>
      </c>
      <c r="AE123">
        <v>35</v>
      </c>
      <c r="AF123">
        <v>4.6500000000000004</v>
      </c>
      <c r="AG123">
        <v>39.65</v>
      </c>
      <c r="AH123">
        <v>0</v>
      </c>
      <c r="AI123">
        <v>68.804644999999994</v>
      </c>
      <c r="AJ123">
        <v>88.732734999999991</v>
      </c>
      <c r="AK123" t="s">
        <v>187</v>
      </c>
      <c r="AL123">
        <v>0</v>
      </c>
      <c r="AM123">
        <v>0</v>
      </c>
      <c r="AN123">
        <v>0</v>
      </c>
      <c r="AO123" t="s">
        <v>128</v>
      </c>
      <c r="AP123" t="s">
        <v>188</v>
      </c>
      <c r="AQ123" t="s">
        <v>139</v>
      </c>
      <c r="AR123" t="s">
        <v>154</v>
      </c>
      <c r="AS123" t="s">
        <v>375</v>
      </c>
      <c r="AT123" t="s">
        <v>127</v>
      </c>
      <c r="AU123">
        <v>44959.412590162035</v>
      </c>
      <c r="AV123" t="s">
        <v>255</v>
      </c>
      <c r="AW123" t="s">
        <v>150</v>
      </c>
      <c r="AX123" t="s">
        <v>126</v>
      </c>
      <c r="AY123" t="s">
        <v>126</v>
      </c>
      <c r="AZ123" t="s">
        <v>126</v>
      </c>
      <c r="BA123" t="s">
        <v>126</v>
      </c>
      <c r="BB123" t="s">
        <v>126</v>
      </c>
      <c r="BC123" t="s">
        <v>126</v>
      </c>
      <c r="BD123" t="s">
        <v>126</v>
      </c>
      <c r="BE123" t="s">
        <v>126</v>
      </c>
      <c r="BF123" t="s">
        <v>126</v>
      </c>
    </row>
    <row r="124" spans="2:58" x14ac:dyDescent="0.2">
      <c r="B124" t="s">
        <v>302</v>
      </c>
      <c r="C124" t="s">
        <v>210</v>
      </c>
      <c r="D124" t="s">
        <v>200</v>
      </c>
      <c r="E124" s="145">
        <v>3</v>
      </c>
      <c r="F124" t="s">
        <v>151</v>
      </c>
      <c r="G124" t="s">
        <v>151</v>
      </c>
      <c r="H124" t="s">
        <v>124</v>
      </c>
      <c r="I124" t="s">
        <v>124</v>
      </c>
      <c r="J124" t="s">
        <v>202</v>
      </c>
      <c r="K124" t="s">
        <v>201</v>
      </c>
      <c r="L124" t="s">
        <v>207</v>
      </c>
      <c r="M124" t="s">
        <v>74</v>
      </c>
      <c r="N124" t="s">
        <v>75</v>
      </c>
      <c r="O124">
        <v>1</v>
      </c>
      <c r="P124" t="s">
        <v>78</v>
      </c>
      <c r="Q124" t="s">
        <v>33</v>
      </c>
      <c r="R124" t="s">
        <v>204</v>
      </c>
      <c r="S124" t="s">
        <v>205</v>
      </c>
      <c r="T124" t="s">
        <v>410</v>
      </c>
      <c r="U124" s="7">
        <v>4.01</v>
      </c>
      <c r="V124" s="7">
        <v>2.15</v>
      </c>
      <c r="W124" s="7">
        <v>1.34</v>
      </c>
      <c r="X124" s="7">
        <v>3.58</v>
      </c>
      <c r="Y124">
        <v>11.552809999999999</v>
      </c>
      <c r="Z124">
        <v>1.348373475132937</v>
      </c>
      <c r="AA124">
        <v>3.58</v>
      </c>
      <c r="AB124">
        <v>11.552809999999999</v>
      </c>
      <c r="AC124">
        <v>1.348373475132937</v>
      </c>
      <c r="AD124" t="s">
        <v>138</v>
      </c>
      <c r="AE124">
        <v>35</v>
      </c>
      <c r="AF124">
        <v>4.6500000000000004</v>
      </c>
      <c r="AG124">
        <v>39.65</v>
      </c>
      <c r="AH124">
        <v>0</v>
      </c>
      <c r="AI124">
        <v>458.06891649999994</v>
      </c>
      <c r="AJ124">
        <v>339.71961399999998</v>
      </c>
      <c r="AK124" t="s">
        <v>187</v>
      </c>
      <c r="AL124">
        <v>0</v>
      </c>
      <c r="AM124">
        <v>0</v>
      </c>
      <c r="AN124">
        <v>0</v>
      </c>
      <c r="AO124" t="s">
        <v>128</v>
      </c>
      <c r="AP124" t="s">
        <v>188</v>
      </c>
      <c r="AQ124" t="s">
        <v>139</v>
      </c>
      <c r="AR124" t="s">
        <v>154</v>
      </c>
      <c r="AS124" t="s">
        <v>375</v>
      </c>
      <c r="AT124" t="s">
        <v>127</v>
      </c>
      <c r="AU124">
        <v>44959.412590162035</v>
      </c>
      <c r="AV124" t="s">
        <v>255</v>
      </c>
      <c r="AW124" t="s">
        <v>150</v>
      </c>
      <c r="AX124" t="s">
        <v>126</v>
      </c>
      <c r="AY124" t="s">
        <v>126</v>
      </c>
      <c r="AZ124" t="s">
        <v>126</v>
      </c>
      <c r="BA124" t="s">
        <v>126</v>
      </c>
      <c r="BB124" t="s">
        <v>126</v>
      </c>
      <c r="BC124" t="s">
        <v>126</v>
      </c>
      <c r="BD124" t="s">
        <v>126</v>
      </c>
      <c r="BE124" t="s">
        <v>126</v>
      </c>
      <c r="BF124" t="s">
        <v>126</v>
      </c>
    </row>
    <row r="125" spans="2:58" x14ac:dyDescent="0.2">
      <c r="B125" t="s">
        <v>302</v>
      </c>
      <c r="C125" t="s">
        <v>210</v>
      </c>
      <c r="D125" t="s">
        <v>200</v>
      </c>
      <c r="E125" s="145">
        <v>3</v>
      </c>
      <c r="F125" t="s">
        <v>151</v>
      </c>
      <c r="G125" t="s">
        <v>151</v>
      </c>
      <c r="H125" t="s">
        <v>124</v>
      </c>
      <c r="I125" t="s">
        <v>124</v>
      </c>
      <c r="J125" t="s">
        <v>202</v>
      </c>
      <c r="K125" t="s">
        <v>201</v>
      </c>
      <c r="L125" t="s">
        <v>207</v>
      </c>
      <c r="M125" t="s">
        <v>74</v>
      </c>
      <c r="N125" t="s">
        <v>75</v>
      </c>
      <c r="O125">
        <v>1</v>
      </c>
      <c r="P125" t="s">
        <v>33</v>
      </c>
      <c r="Q125" t="s">
        <v>33</v>
      </c>
      <c r="R125" t="s">
        <v>204</v>
      </c>
      <c r="S125" t="s">
        <v>205</v>
      </c>
      <c r="T125" t="s">
        <v>286</v>
      </c>
      <c r="U125" s="7">
        <v>6.6</v>
      </c>
      <c r="V125" s="7">
        <v>2.87</v>
      </c>
      <c r="W125" s="7">
        <v>3.6</v>
      </c>
      <c r="X125" s="7">
        <v>35.799999999999997</v>
      </c>
      <c r="Y125">
        <v>68.191200000000009</v>
      </c>
      <c r="Z125">
        <v>2.9624648107600877</v>
      </c>
      <c r="AA125">
        <v>35.799999999999997</v>
      </c>
      <c r="AB125">
        <v>68.191200000000009</v>
      </c>
      <c r="AC125">
        <v>2.9624648107600877</v>
      </c>
      <c r="AD125" t="s">
        <v>138</v>
      </c>
      <c r="AE125">
        <v>35</v>
      </c>
      <c r="AF125">
        <v>4.6500000000000004</v>
      </c>
      <c r="AG125">
        <v>39.65</v>
      </c>
      <c r="AH125">
        <v>0</v>
      </c>
      <c r="AI125">
        <v>2703.7810800000002</v>
      </c>
      <c r="AJ125">
        <v>912.67956000000004</v>
      </c>
      <c r="AK125" t="s">
        <v>187</v>
      </c>
      <c r="AL125">
        <v>0</v>
      </c>
      <c r="AM125">
        <v>0</v>
      </c>
      <c r="AN125">
        <v>0</v>
      </c>
      <c r="AO125" t="s">
        <v>128</v>
      </c>
      <c r="AP125" t="s">
        <v>188</v>
      </c>
      <c r="AQ125" t="s">
        <v>139</v>
      </c>
      <c r="AR125" t="s">
        <v>164</v>
      </c>
      <c r="AS125" t="s">
        <v>375</v>
      </c>
      <c r="AT125" t="s">
        <v>127</v>
      </c>
      <c r="AU125">
        <v>44959.412590162035</v>
      </c>
      <c r="AV125" t="s">
        <v>255</v>
      </c>
      <c r="AW125" t="s">
        <v>150</v>
      </c>
      <c r="AX125" t="s">
        <v>126</v>
      </c>
      <c r="AY125" t="s">
        <v>126</v>
      </c>
      <c r="AZ125" t="s">
        <v>126</v>
      </c>
      <c r="BA125" t="s">
        <v>126</v>
      </c>
      <c r="BB125" t="s">
        <v>126</v>
      </c>
      <c r="BC125" t="s">
        <v>126</v>
      </c>
      <c r="BD125" t="s">
        <v>126</v>
      </c>
      <c r="BE125" t="s">
        <v>126</v>
      </c>
      <c r="BF125" t="s">
        <v>126</v>
      </c>
    </row>
    <row r="126" spans="2:58" x14ac:dyDescent="0.2">
      <c r="B126" t="s">
        <v>302</v>
      </c>
      <c r="C126" t="s">
        <v>210</v>
      </c>
      <c r="D126" t="s">
        <v>200</v>
      </c>
      <c r="E126" s="145">
        <v>3</v>
      </c>
      <c r="F126" t="s">
        <v>151</v>
      </c>
      <c r="G126" t="s">
        <v>151</v>
      </c>
      <c r="H126" t="s">
        <v>124</v>
      </c>
      <c r="I126" t="s">
        <v>124</v>
      </c>
      <c r="J126" t="s">
        <v>202</v>
      </c>
      <c r="K126" t="s">
        <v>201</v>
      </c>
      <c r="L126" t="s">
        <v>207</v>
      </c>
      <c r="M126" t="s">
        <v>74</v>
      </c>
      <c r="N126" t="s">
        <v>75</v>
      </c>
      <c r="O126">
        <v>1</v>
      </c>
      <c r="P126" t="s">
        <v>78</v>
      </c>
      <c r="Q126" t="s">
        <v>33</v>
      </c>
      <c r="R126" t="s">
        <v>204</v>
      </c>
      <c r="S126" t="s">
        <v>205</v>
      </c>
      <c r="T126" t="s">
        <v>287</v>
      </c>
      <c r="U126" s="7">
        <v>2.31</v>
      </c>
      <c r="V126" s="7">
        <v>0.76</v>
      </c>
      <c r="W126" s="7">
        <v>0.45</v>
      </c>
      <c r="X126" s="7">
        <v>0.69899999999999995</v>
      </c>
      <c r="Y126">
        <v>0.79002000000000006</v>
      </c>
      <c r="Z126">
        <v>0.27456990928995934</v>
      </c>
      <c r="AA126">
        <v>0.69899999999999995</v>
      </c>
      <c r="AB126">
        <v>0.79002000000000006</v>
      </c>
      <c r="AC126">
        <v>0.27456990928995934</v>
      </c>
      <c r="AD126" t="s">
        <v>138</v>
      </c>
      <c r="AE126">
        <v>35</v>
      </c>
      <c r="AF126">
        <v>4.6500000000000004</v>
      </c>
      <c r="AG126">
        <v>39.65</v>
      </c>
      <c r="AH126">
        <v>0</v>
      </c>
      <c r="AI126">
        <v>31.324293000000001</v>
      </c>
      <c r="AJ126">
        <v>114.084945</v>
      </c>
      <c r="AK126" t="s">
        <v>187</v>
      </c>
      <c r="AL126">
        <v>0</v>
      </c>
      <c r="AM126">
        <v>0</v>
      </c>
      <c r="AN126">
        <v>0</v>
      </c>
      <c r="AO126" t="s">
        <v>128</v>
      </c>
      <c r="AP126" t="s">
        <v>188</v>
      </c>
      <c r="AQ126" t="s">
        <v>139</v>
      </c>
      <c r="AR126" t="s">
        <v>154</v>
      </c>
      <c r="AS126" t="s">
        <v>375</v>
      </c>
      <c r="AT126" t="s">
        <v>127</v>
      </c>
      <c r="AU126">
        <v>44959.412590162035</v>
      </c>
      <c r="AV126" t="s">
        <v>255</v>
      </c>
      <c r="AW126" t="s">
        <v>150</v>
      </c>
      <c r="AX126" t="s">
        <v>126</v>
      </c>
      <c r="AY126" t="s">
        <v>126</v>
      </c>
      <c r="AZ126" t="s">
        <v>126</v>
      </c>
      <c r="BA126" t="s">
        <v>126</v>
      </c>
      <c r="BB126" t="s">
        <v>126</v>
      </c>
      <c r="BC126" t="s">
        <v>126</v>
      </c>
      <c r="BD126" t="s">
        <v>126</v>
      </c>
      <c r="BE126" t="s">
        <v>126</v>
      </c>
      <c r="BF126" t="s">
        <v>126</v>
      </c>
    </row>
    <row r="127" spans="2:58" x14ac:dyDescent="0.2">
      <c r="B127" t="s">
        <v>302</v>
      </c>
      <c r="C127" t="s">
        <v>210</v>
      </c>
      <c r="D127" t="s">
        <v>200</v>
      </c>
      <c r="E127" s="145">
        <v>3</v>
      </c>
      <c r="F127" t="s">
        <v>151</v>
      </c>
      <c r="G127" t="s">
        <v>151</v>
      </c>
      <c r="H127" t="s">
        <v>124</v>
      </c>
      <c r="I127" t="s">
        <v>124</v>
      </c>
      <c r="J127" t="s">
        <v>202</v>
      </c>
      <c r="K127" t="s">
        <v>201</v>
      </c>
      <c r="L127" t="s">
        <v>207</v>
      </c>
      <c r="M127" t="s">
        <v>74</v>
      </c>
      <c r="N127" t="s">
        <v>75</v>
      </c>
      <c r="O127">
        <v>1</v>
      </c>
      <c r="P127" t="s">
        <v>78</v>
      </c>
      <c r="Q127" t="s">
        <v>33</v>
      </c>
      <c r="R127" t="s">
        <v>204</v>
      </c>
      <c r="S127" t="s">
        <v>205</v>
      </c>
      <c r="T127" t="s">
        <v>287</v>
      </c>
      <c r="U127" s="7">
        <v>3.7</v>
      </c>
      <c r="V127" s="7">
        <v>1.39</v>
      </c>
      <c r="W127" s="7">
        <v>0.35</v>
      </c>
      <c r="X127" s="7">
        <v>0.995</v>
      </c>
      <c r="Y127">
        <v>1.8000499999999997</v>
      </c>
      <c r="Z127">
        <v>0.80434782608695643</v>
      </c>
      <c r="AA127">
        <v>0.995</v>
      </c>
      <c r="AB127">
        <v>1.8000499999999997</v>
      </c>
      <c r="AC127">
        <v>0.80434782608695643</v>
      </c>
      <c r="AD127" t="s">
        <v>138</v>
      </c>
      <c r="AE127">
        <v>35</v>
      </c>
      <c r="AF127">
        <v>4.6500000000000004</v>
      </c>
      <c r="AG127">
        <v>39.65</v>
      </c>
      <c r="AH127">
        <v>0</v>
      </c>
      <c r="AI127">
        <v>71.371982499999987</v>
      </c>
      <c r="AJ127">
        <v>88.732734999999991</v>
      </c>
      <c r="AK127" t="s">
        <v>187</v>
      </c>
      <c r="AL127">
        <v>0</v>
      </c>
      <c r="AM127">
        <v>0</v>
      </c>
      <c r="AN127">
        <v>0</v>
      </c>
      <c r="AO127" t="s">
        <v>128</v>
      </c>
      <c r="AP127" t="s">
        <v>188</v>
      </c>
      <c r="AQ127" t="s">
        <v>139</v>
      </c>
      <c r="AR127" t="s">
        <v>154</v>
      </c>
      <c r="AS127" t="s">
        <v>375</v>
      </c>
      <c r="AT127" t="s">
        <v>127</v>
      </c>
      <c r="AU127">
        <v>44959.412590162035</v>
      </c>
      <c r="AV127" t="s">
        <v>255</v>
      </c>
      <c r="AW127" t="s">
        <v>150</v>
      </c>
      <c r="AX127" t="s">
        <v>126</v>
      </c>
      <c r="AY127" t="s">
        <v>126</v>
      </c>
      <c r="AZ127" t="s">
        <v>126</v>
      </c>
      <c r="BA127" t="s">
        <v>126</v>
      </c>
      <c r="BB127" t="s">
        <v>126</v>
      </c>
      <c r="BC127" t="s">
        <v>126</v>
      </c>
      <c r="BD127" t="s">
        <v>126</v>
      </c>
      <c r="BE127" t="s">
        <v>126</v>
      </c>
      <c r="BF127" t="s">
        <v>126</v>
      </c>
    </row>
    <row r="128" spans="2:58" x14ac:dyDescent="0.2">
      <c r="B128" t="s">
        <v>302</v>
      </c>
      <c r="C128" t="s">
        <v>210</v>
      </c>
      <c r="D128" t="s">
        <v>200</v>
      </c>
      <c r="E128" s="145">
        <v>3</v>
      </c>
      <c r="F128" t="s">
        <v>151</v>
      </c>
      <c r="G128" t="s">
        <v>151</v>
      </c>
      <c r="H128" t="s">
        <v>124</v>
      </c>
      <c r="I128" t="s">
        <v>124</v>
      </c>
      <c r="J128" t="s">
        <v>202</v>
      </c>
      <c r="K128" t="s">
        <v>201</v>
      </c>
      <c r="L128" t="s">
        <v>207</v>
      </c>
      <c r="M128" t="s">
        <v>74</v>
      </c>
      <c r="N128" t="s">
        <v>75</v>
      </c>
      <c r="O128">
        <v>1</v>
      </c>
      <c r="P128" t="s">
        <v>78</v>
      </c>
      <c r="Q128" t="s">
        <v>33</v>
      </c>
      <c r="R128" t="s">
        <v>204</v>
      </c>
      <c r="S128" t="s">
        <v>205</v>
      </c>
      <c r="T128" t="s">
        <v>287</v>
      </c>
      <c r="U128" s="7">
        <v>4.0599999999999996</v>
      </c>
      <c r="V128" s="7">
        <v>1.9</v>
      </c>
      <c r="W128" s="7">
        <v>1.39</v>
      </c>
      <c r="X128" s="7">
        <v>3.21</v>
      </c>
      <c r="Y128">
        <v>10.722459999999998</v>
      </c>
      <c r="Z128">
        <v>1.206443540819518</v>
      </c>
      <c r="AA128">
        <v>3.21</v>
      </c>
      <c r="AB128">
        <v>10.722459999999998</v>
      </c>
      <c r="AC128">
        <v>1.206443540819518</v>
      </c>
      <c r="AD128" t="s">
        <v>138</v>
      </c>
      <c r="AE128">
        <v>35</v>
      </c>
      <c r="AF128">
        <v>4.6500000000000004</v>
      </c>
      <c r="AG128">
        <v>39.65</v>
      </c>
      <c r="AH128">
        <v>0</v>
      </c>
      <c r="AI128">
        <v>425.14553899999993</v>
      </c>
      <c r="AJ128">
        <v>352.39571900000004</v>
      </c>
      <c r="AK128" t="s">
        <v>187</v>
      </c>
      <c r="AL128">
        <v>0</v>
      </c>
      <c r="AM128">
        <v>0</v>
      </c>
      <c r="AN128">
        <v>0</v>
      </c>
      <c r="AO128" t="s">
        <v>128</v>
      </c>
      <c r="AP128" t="s">
        <v>188</v>
      </c>
      <c r="AQ128" t="s">
        <v>139</v>
      </c>
      <c r="AR128" t="s">
        <v>154</v>
      </c>
      <c r="AS128" t="s">
        <v>375</v>
      </c>
      <c r="AT128" t="s">
        <v>127</v>
      </c>
      <c r="AU128">
        <v>44959.412590162035</v>
      </c>
      <c r="AV128" t="s">
        <v>255</v>
      </c>
      <c r="AW128" t="s">
        <v>150</v>
      </c>
      <c r="AX128" t="s">
        <v>126</v>
      </c>
      <c r="AY128" t="s">
        <v>126</v>
      </c>
      <c r="AZ128" t="s">
        <v>126</v>
      </c>
      <c r="BA128" t="s">
        <v>126</v>
      </c>
      <c r="BB128" t="s">
        <v>126</v>
      </c>
      <c r="BC128" t="s">
        <v>126</v>
      </c>
      <c r="BD128" t="s">
        <v>126</v>
      </c>
      <c r="BE128" t="s">
        <v>126</v>
      </c>
      <c r="BF128" t="s">
        <v>126</v>
      </c>
    </row>
    <row r="129" spans="2:58" x14ac:dyDescent="0.2">
      <c r="B129" t="s">
        <v>302</v>
      </c>
      <c r="C129" t="s">
        <v>210</v>
      </c>
      <c r="D129" t="s">
        <v>200</v>
      </c>
      <c r="E129" s="145">
        <v>3</v>
      </c>
      <c r="F129" t="s">
        <v>151</v>
      </c>
      <c r="G129" t="s">
        <v>151</v>
      </c>
      <c r="H129" t="s">
        <v>124</v>
      </c>
      <c r="I129" t="s">
        <v>124</v>
      </c>
      <c r="J129" t="s">
        <v>202</v>
      </c>
      <c r="K129" t="s">
        <v>201</v>
      </c>
      <c r="L129" t="s">
        <v>207</v>
      </c>
      <c r="M129" t="s">
        <v>74</v>
      </c>
      <c r="N129" t="s">
        <v>75</v>
      </c>
      <c r="O129">
        <v>1</v>
      </c>
      <c r="P129" t="s">
        <v>33</v>
      </c>
      <c r="Q129" t="s">
        <v>33</v>
      </c>
      <c r="R129" t="s">
        <v>204</v>
      </c>
      <c r="S129" t="s">
        <v>205</v>
      </c>
      <c r="T129" t="s">
        <v>286</v>
      </c>
      <c r="U129" s="7">
        <v>6.6</v>
      </c>
      <c r="V129" s="7">
        <v>2.89</v>
      </c>
      <c r="W129" s="7">
        <v>3.78</v>
      </c>
      <c r="X129" s="7">
        <v>36.5</v>
      </c>
      <c r="Y129">
        <v>72.099719999999991</v>
      </c>
      <c r="Z129">
        <v>2.9831091648420389</v>
      </c>
      <c r="AA129">
        <v>36.5</v>
      </c>
      <c r="AB129">
        <v>72.099719999999991</v>
      </c>
      <c r="AC129">
        <v>2.9831091648420389</v>
      </c>
      <c r="AD129" t="s">
        <v>138</v>
      </c>
      <c r="AE129">
        <v>35</v>
      </c>
      <c r="AF129">
        <v>4.6500000000000004</v>
      </c>
      <c r="AG129">
        <v>39.65</v>
      </c>
      <c r="AH129">
        <v>0</v>
      </c>
      <c r="AI129">
        <v>2858.7538979999995</v>
      </c>
      <c r="AJ129">
        <v>958.31353799999999</v>
      </c>
      <c r="AK129" t="s">
        <v>187</v>
      </c>
      <c r="AL129">
        <v>0</v>
      </c>
      <c r="AM129">
        <v>0</v>
      </c>
      <c r="AN129">
        <v>0</v>
      </c>
      <c r="AO129" t="s">
        <v>128</v>
      </c>
      <c r="AP129" t="s">
        <v>188</v>
      </c>
      <c r="AQ129" t="s">
        <v>139</v>
      </c>
      <c r="AR129" t="s">
        <v>164</v>
      </c>
      <c r="AS129" t="s">
        <v>375</v>
      </c>
      <c r="AT129" t="s">
        <v>127</v>
      </c>
      <c r="AU129">
        <v>44959.412590162035</v>
      </c>
      <c r="AV129" t="s">
        <v>255</v>
      </c>
      <c r="AW129" t="s">
        <v>150</v>
      </c>
      <c r="AX129" t="s">
        <v>126</v>
      </c>
      <c r="AY129" t="s">
        <v>126</v>
      </c>
      <c r="AZ129" t="s">
        <v>126</v>
      </c>
      <c r="BA129" t="s">
        <v>126</v>
      </c>
      <c r="BB129" t="s">
        <v>126</v>
      </c>
      <c r="BC129" t="s">
        <v>126</v>
      </c>
      <c r="BD129" t="s">
        <v>126</v>
      </c>
      <c r="BE129" t="s">
        <v>126</v>
      </c>
      <c r="BF129" t="s">
        <v>126</v>
      </c>
    </row>
    <row r="130" spans="2:58" x14ac:dyDescent="0.2">
      <c r="B130" t="s">
        <v>302</v>
      </c>
      <c r="C130" t="s">
        <v>210</v>
      </c>
      <c r="D130" t="s">
        <v>200</v>
      </c>
      <c r="E130" s="145">
        <v>3</v>
      </c>
      <c r="F130" t="s">
        <v>151</v>
      </c>
      <c r="G130" t="s">
        <v>151</v>
      </c>
      <c r="H130" t="s">
        <v>124</v>
      </c>
      <c r="I130" t="s">
        <v>124</v>
      </c>
      <c r="J130" t="s">
        <v>202</v>
      </c>
      <c r="K130" t="s">
        <v>201</v>
      </c>
      <c r="L130" t="s">
        <v>207</v>
      </c>
      <c r="M130" t="s">
        <v>74</v>
      </c>
      <c r="N130" t="s">
        <v>75</v>
      </c>
      <c r="O130">
        <v>1</v>
      </c>
      <c r="P130" t="s">
        <v>78</v>
      </c>
      <c r="Q130" t="s">
        <v>33</v>
      </c>
      <c r="R130" t="s">
        <v>204</v>
      </c>
      <c r="S130" t="s">
        <v>205</v>
      </c>
      <c r="T130" t="s">
        <v>287</v>
      </c>
      <c r="U130" s="7">
        <v>2.31</v>
      </c>
      <c r="V130" s="7">
        <v>0.76</v>
      </c>
      <c r="W130" s="7">
        <v>0.45</v>
      </c>
      <c r="X130" s="7">
        <v>0.69899999999999995</v>
      </c>
      <c r="Y130">
        <v>0.79002000000000006</v>
      </c>
      <c r="Z130">
        <v>0.27456990928995934</v>
      </c>
      <c r="AA130">
        <v>0.69899999999999995</v>
      </c>
      <c r="AB130">
        <v>0.79002000000000006</v>
      </c>
      <c r="AC130">
        <v>0.27456990928995934</v>
      </c>
      <c r="AD130" t="s">
        <v>138</v>
      </c>
      <c r="AE130">
        <v>35</v>
      </c>
      <c r="AF130">
        <v>4.6500000000000004</v>
      </c>
      <c r="AG130">
        <v>39.65</v>
      </c>
      <c r="AH130">
        <v>0</v>
      </c>
      <c r="AI130">
        <v>31.324293000000001</v>
      </c>
      <c r="AJ130">
        <v>114.084945</v>
      </c>
      <c r="AK130" t="s">
        <v>187</v>
      </c>
      <c r="AL130">
        <v>0</v>
      </c>
      <c r="AM130">
        <v>0</v>
      </c>
      <c r="AN130">
        <v>0</v>
      </c>
      <c r="AO130" t="s">
        <v>128</v>
      </c>
      <c r="AP130" t="s">
        <v>188</v>
      </c>
      <c r="AQ130" t="s">
        <v>139</v>
      </c>
      <c r="AR130" t="s">
        <v>154</v>
      </c>
      <c r="AS130" t="s">
        <v>375</v>
      </c>
      <c r="AT130" t="s">
        <v>127</v>
      </c>
      <c r="AU130">
        <v>44959.412590162035</v>
      </c>
      <c r="AV130" t="s">
        <v>255</v>
      </c>
      <c r="AW130" t="s">
        <v>150</v>
      </c>
      <c r="AX130" t="s">
        <v>126</v>
      </c>
      <c r="AY130" t="s">
        <v>126</v>
      </c>
      <c r="AZ130" t="s">
        <v>126</v>
      </c>
      <c r="BA130" t="s">
        <v>126</v>
      </c>
      <c r="BB130" t="s">
        <v>126</v>
      </c>
      <c r="BC130" t="s">
        <v>126</v>
      </c>
      <c r="BD130" t="s">
        <v>126</v>
      </c>
      <c r="BE130" t="s">
        <v>126</v>
      </c>
      <c r="BF130" t="s">
        <v>126</v>
      </c>
    </row>
    <row r="131" spans="2:58" x14ac:dyDescent="0.2">
      <c r="B131" t="s">
        <v>302</v>
      </c>
      <c r="C131" t="s">
        <v>210</v>
      </c>
      <c r="D131" t="s">
        <v>200</v>
      </c>
      <c r="E131" s="145">
        <v>3</v>
      </c>
      <c r="F131" t="s">
        <v>151</v>
      </c>
      <c r="G131" t="s">
        <v>151</v>
      </c>
      <c r="H131" t="s">
        <v>124</v>
      </c>
      <c r="I131" t="s">
        <v>124</v>
      </c>
      <c r="J131" t="s">
        <v>202</v>
      </c>
      <c r="K131" t="s">
        <v>201</v>
      </c>
      <c r="L131" t="s">
        <v>207</v>
      </c>
      <c r="M131" t="s">
        <v>74</v>
      </c>
      <c r="N131" t="s">
        <v>75</v>
      </c>
      <c r="O131">
        <v>1</v>
      </c>
      <c r="P131" t="s">
        <v>78</v>
      </c>
      <c r="Q131" t="s">
        <v>33</v>
      </c>
      <c r="R131" t="s">
        <v>204</v>
      </c>
      <c r="S131" t="s">
        <v>205</v>
      </c>
      <c r="T131" t="s">
        <v>287</v>
      </c>
      <c r="U131" s="7">
        <v>3.7</v>
      </c>
      <c r="V131" s="7">
        <v>1.39</v>
      </c>
      <c r="W131" s="7">
        <v>0.35</v>
      </c>
      <c r="X131" s="7">
        <v>0.995</v>
      </c>
      <c r="Y131">
        <v>1.8000499999999997</v>
      </c>
      <c r="Z131">
        <v>0.80434782608695643</v>
      </c>
      <c r="AA131">
        <v>0.995</v>
      </c>
      <c r="AB131">
        <v>1.8000499999999997</v>
      </c>
      <c r="AC131">
        <v>0.80434782608695643</v>
      </c>
      <c r="AD131" t="s">
        <v>138</v>
      </c>
      <c r="AE131">
        <v>35</v>
      </c>
      <c r="AF131">
        <v>4.6500000000000004</v>
      </c>
      <c r="AG131">
        <v>39.65</v>
      </c>
      <c r="AH131">
        <v>0</v>
      </c>
      <c r="AI131">
        <v>71.371982499999987</v>
      </c>
      <c r="AJ131">
        <v>88.732734999999991</v>
      </c>
      <c r="AK131" t="s">
        <v>187</v>
      </c>
      <c r="AL131">
        <v>0</v>
      </c>
      <c r="AM131">
        <v>0</v>
      </c>
      <c r="AN131">
        <v>0</v>
      </c>
      <c r="AO131" t="s">
        <v>128</v>
      </c>
      <c r="AP131" t="s">
        <v>188</v>
      </c>
      <c r="AQ131" t="s">
        <v>139</v>
      </c>
      <c r="AR131" t="s">
        <v>154</v>
      </c>
      <c r="AS131" t="s">
        <v>375</v>
      </c>
      <c r="AT131" t="s">
        <v>127</v>
      </c>
      <c r="AU131">
        <v>44959.412590162035</v>
      </c>
      <c r="AV131" t="s">
        <v>255</v>
      </c>
      <c r="AW131" t="s">
        <v>150</v>
      </c>
      <c r="AX131" t="s">
        <v>126</v>
      </c>
      <c r="AY131" t="s">
        <v>126</v>
      </c>
      <c r="AZ131" t="s">
        <v>126</v>
      </c>
      <c r="BA131" t="s">
        <v>126</v>
      </c>
      <c r="BB131" t="s">
        <v>126</v>
      </c>
      <c r="BC131" t="s">
        <v>126</v>
      </c>
      <c r="BD131" t="s">
        <v>126</v>
      </c>
      <c r="BE131" t="s">
        <v>126</v>
      </c>
      <c r="BF131" t="s">
        <v>126</v>
      </c>
    </row>
    <row r="132" spans="2:58" x14ac:dyDescent="0.2">
      <c r="B132" t="s">
        <v>302</v>
      </c>
      <c r="C132" t="s">
        <v>210</v>
      </c>
      <c r="D132" t="s">
        <v>200</v>
      </c>
      <c r="E132" s="145">
        <v>3</v>
      </c>
      <c r="F132" t="s">
        <v>151</v>
      </c>
      <c r="G132" t="s">
        <v>151</v>
      </c>
      <c r="H132" t="s">
        <v>124</v>
      </c>
      <c r="I132" t="s">
        <v>124</v>
      </c>
      <c r="J132" t="s">
        <v>202</v>
      </c>
      <c r="K132" t="s">
        <v>201</v>
      </c>
      <c r="L132" t="s">
        <v>207</v>
      </c>
      <c r="M132" t="s">
        <v>74</v>
      </c>
      <c r="N132" t="s">
        <v>75</v>
      </c>
      <c r="O132">
        <v>1</v>
      </c>
      <c r="P132" t="s">
        <v>78</v>
      </c>
      <c r="Q132" t="s">
        <v>33</v>
      </c>
      <c r="R132" t="s">
        <v>204</v>
      </c>
      <c r="S132" t="s">
        <v>205</v>
      </c>
      <c r="T132" t="s">
        <v>287</v>
      </c>
      <c r="U132" s="7">
        <v>4.03</v>
      </c>
      <c r="V132" s="7">
        <v>2.69</v>
      </c>
      <c r="W132" s="7">
        <v>1.39</v>
      </c>
      <c r="X132" s="7">
        <v>3.92</v>
      </c>
      <c r="Y132">
        <v>15.068572999999999</v>
      </c>
      <c r="Z132">
        <v>1.6954488583046605</v>
      </c>
      <c r="AA132">
        <v>3.92</v>
      </c>
      <c r="AB132">
        <v>15.068572999999999</v>
      </c>
      <c r="AC132">
        <v>1.6954488583046605</v>
      </c>
      <c r="AD132" t="s">
        <v>138</v>
      </c>
      <c r="AE132">
        <v>35</v>
      </c>
      <c r="AF132">
        <v>4.6500000000000004</v>
      </c>
      <c r="AG132">
        <v>39.65</v>
      </c>
      <c r="AH132">
        <v>0</v>
      </c>
      <c r="AI132">
        <v>597.46891944999993</v>
      </c>
      <c r="AJ132">
        <v>352.39571899999999</v>
      </c>
      <c r="AK132" t="s">
        <v>187</v>
      </c>
      <c r="AL132">
        <v>0</v>
      </c>
      <c r="AM132">
        <v>0</v>
      </c>
      <c r="AN132">
        <v>0</v>
      </c>
      <c r="AO132" t="s">
        <v>128</v>
      </c>
      <c r="AP132" t="s">
        <v>188</v>
      </c>
      <c r="AQ132" t="s">
        <v>139</v>
      </c>
      <c r="AR132" t="s">
        <v>154</v>
      </c>
      <c r="AS132" t="s">
        <v>375</v>
      </c>
      <c r="AT132" t="s">
        <v>127</v>
      </c>
      <c r="AU132">
        <v>44959.412590162035</v>
      </c>
      <c r="AV132" t="s">
        <v>255</v>
      </c>
      <c r="AW132" t="s">
        <v>150</v>
      </c>
      <c r="AX132" t="s">
        <v>126</v>
      </c>
      <c r="AY132" t="s">
        <v>126</v>
      </c>
      <c r="AZ132" t="s">
        <v>126</v>
      </c>
      <c r="BA132" t="s">
        <v>126</v>
      </c>
      <c r="BB132" t="s">
        <v>126</v>
      </c>
      <c r="BC132" t="s">
        <v>126</v>
      </c>
      <c r="BD132" t="s">
        <v>126</v>
      </c>
      <c r="BE132" t="s">
        <v>126</v>
      </c>
      <c r="BF132" t="s">
        <v>126</v>
      </c>
    </row>
    <row r="133" spans="2:58" x14ac:dyDescent="0.2">
      <c r="B133" t="s">
        <v>302</v>
      </c>
      <c r="C133" t="s">
        <v>210</v>
      </c>
      <c r="D133" t="s">
        <v>200</v>
      </c>
      <c r="E133" s="145">
        <v>3</v>
      </c>
      <c r="F133" t="s">
        <v>151</v>
      </c>
      <c r="G133" t="s">
        <v>151</v>
      </c>
      <c r="H133" t="s">
        <v>124</v>
      </c>
      <c r="I133" t="s">
        <v>124</v>
      </c>
      <c r="J133" t="s">
        <v>202</v>
      </c>
      <c r="K133" t="s">
        <v>201</v>
      </c>
      <c r="L133" t="s">
        <v>207</v>
      </c>
      <c r="M133" t="s">
        <v>74</v>
      </c>
      <c r="N133" t="s">
        <v>75</v>
      </c>
      <c r="O133">
        <v>1</v>
      </c>
      <c r="P133" t="s">
        <v>33</v>
      </c>
      <c r="Q133" t="s">
        <v>33</v>
      </c>
      <c r="R133" t="s">
        <v>204</v>
      </c>
      <c r="S133" t="s">
        <v>205</v>
      </c>
      <c r="T133" t="s">
        <v>286</v>
      </c>
      <c r="U133" s="7">
        <v>6.6</v>
      </c>
      <c r="V133" s="7">
        <v>2.89</v>
      </c>
      <c r="W133" s="7">
        <v>3.78</v>
      </c>
      <c r="X133" s="7">
        <v>35.21</v>
      </c>
      <c r="Y133">
        <v>72.099719999999991</v>
      </c>
      <c r="Z133">
        <v>2.9831091648420389</v>
      </c>
      <c r="AA133">
        <v>35.21</v>
      </c>
      <c r="AB133">
        <v>72.099719999999991</v>
      </c>
      <c r="AC133">
        <v>2.9831091648420389</v>
      </c>
      <c r="AD133" t="s">
        <v>138</v>
      </c>
      <c r="AE133">
        <v>35</v>
      </c>
      <c r="AF133">
        <v>4.6500000000000004</v>
      </c>
      <c r="AG133">
        <v>39.65</v>
      </c>
      <c r="AH133">
        <v>0</v>
      </c>
      <c r="AI133">
        <v>2858.7538979999995</v>
      </c>
      <c r="AJ133">
        <v>958.31353799999999</v>
      </c>
      <c r="AK133" t="s">
        <v>187</v>
      </c>
      <c r="AL133">
        <v>0</v>
      </c>
      <c r="AM133">
        <v>0</v>
      </c>
      <c r="AN133">
        <v>0</v>
      </c>
      <c r="AO133" t="s">
        <v>128</v>
      </c>
      <c r="AP133" t="s">
        <v>188</v>
      </c>
      <c r="AQ133" t="s">
        <v>139</v>
      </c>
      <c r="AR133" t="s">
        <v>164</v>
      </c>
      <c r="AS133" t="s">
        <v>375</v>
      </c>
      <c r="AT133" t="s">
        <v>127</v>
      </c>
      <c r="AU133">
        <v>44959.412590162035</v>
      </c>
      <c r="AV133" t="s">
        <v>255</v>
      </c>
      <c r="AW133" t="s">
        <v>150</v>
      </c>
      <c r="AX133" t="s">
        <v>126</v>
      </c>
      <c r="AY133" t="s">
        <v>126</v>
      </c>
      <c r="AZ133" t="s">
        <v>126</v>
      </c>
      <c r="BA133" t="s">
        <v>126</v>
      </c>
      <c r="BB133" t="s">
        <v>126</v>
      </c>
      <c r="BC133" t="s">
        <v>126</v>
      </c>
      <c r="BD133" t="s">
        <v>126</v>
      </c>
      <c r="BE133" t="s">
        <v>126</v>
      </c>
      <c r="BF133" t="s">
        <v>126</v>
      </c>
    </row>
    <row r="134" spans="2:58" x14ac:dyDescent="0.2">
      <c r="B134" t="s">
        <v>302</v>
      </c>
      <c r="C134" t="s">
        <v>210</v>
      </c>
      <c r="D134" t="s">
        <v>200</v>
      </c>
      <c r="E134" s="145">
        <v>3</v>
      </c>
      <c r="F134" t="s">
        <v>151</v>
      </c>
      <c r="G134" t="s">
        <v>151</v>
      </c>
      <c r="H134" t="s">
        <v>124</v>
      </c>
      <c r="I134" t="s">
        <v>124</v>
      </c>
      <c r="J134" t="s">
        <v>202</v>
      </c>
      <c r="K134" t="s">
        <v>201</v>
      </c>
      <c r="L134" t="s">
        <v>207</v>
      </c>
      <c r="M134" t="s">
        <v>74</v>
      </c>
      <c r="N134" t="s">
        <v>75</v>
      </c>
      <c r="O134">
        <v>1</v>
      </c>
      <c r="P134" t="s">
        <v>78</v>
      </c>
      <c r="Q134" t="s">
        <v>33</v>
      </c>
      <c r="R134" t="s">
        <v>204</v>
      </c>
      <c r="S134" t="s">
        <v>205</v>
      </c>
      <c r="T134" t="s">
        <v>287</v>
      </c>
      <c r="U134" s="7">
        <v>2.92</v>
      </c>
      <c r="V134" s="7">
        <v>0.53</v>
      </c>
      <c r="W134" s="7">
        <v>0.48</v>
      </c>
      <c r="X134" s="7">
        <v>0.86</v>
      </c>
      <c r="Y134">
        <v>0.74284800000000006</v>
      </c>
      <c r="Z134">
        <v>0.2420394119487019</v>
      </c>
      <c r="AA134">
        <v>0.86</v>
      </c>
      <c r="AB134">
        <v>0.74284800000000006</v>
      </c>
      <c r="AC134">
        <v>0.2420394119487019</v>
      </c>
      <c r="AD134" t="s">
        <v>138</v>
      </c>
      <c r="AE134">
        <v>35</v>
      </c>
      <c r="AF134">
        <v>4.6500000000000004</v>
      </c>
      <c r="AG134">
        <v>39.65</v>
      </c>
      <c r="AH134">
        <v>0</v>
      </c>
      <c r="AI134">
        <v>29.453923200000002</v>
      </c>
      <c r="AJ134">
        <v>121.69060800000001</v>
      </c>
      <c r="AK134" t="s">
        <v>187</v>
      </c>
      <c r="AL134">
        <v>0</v>
      </c>
      <c r="AM134">
        <v>0</v>
      </c>
      <c r="AN134">
        <v>0</v>
      </c>
      <c r="AO134" t="s">
        <v>128</v>
      </c>
      <c r="AP134" t="s">
        <v>188</v>
      </c>
      <c r="AQ134" t="s">
        <v>139</v>
      </c>
      <c r="AR134" t="s">
        <v>154</v>
      </c>
      <c r="AS134" t="s">
        <v>375</v>
      </c>
      <c r="AT134" t="s">
        <v>127</v>
      </c>
      <c r="AU134">
        <v>44959.412590162035</v>
      </c>
      <c r="AV134" t="s">
        <v>255</v>
      </c>
      <c r="AW134" t="s">
        <v>150</v>
      </c>
      <c r="AX134" t="s">
        <v>126</v>
      </c>
      <c r="AY134" t="s">
        <v>126</v>
      </c>
      <c r="AZ134" t="s">
        <v>126</v>
      </c>
      <c r="BA134" t="s">
        <v>126</v>
      </c>
      <c r="BB134" t="s">
        <v>126</v>
      </c>
      <c r="BC134" t="s">
        <v>126</v>
      </c>
      <c r="BD134" t="s">
        <v>126</v>
      </c>
      <c r="BE134" t="s">
        <v>126</v>
      </c>
      <c r="BF134" t="s">
        <v>126</v>
      </c>
    </row>
    <row r="135" spans="2:58" x14ac:dyDescent="0.2">
      <c r="B135" t="s">
        <v>302</v>
      </c>
      <c r="C135" t="s">
        <v>210</v>
      </c>
      <c r="D135" t="s">
        <v>200</v>
      </c>
      <c r="E135" s="145">
        <v>3</v>
      </c>
      <c r="F135" t="s">
        <v>151</v>
      </c>
      <c r="G135" t="s">
        <v>151</v>
      </c>
      <c r="H135" t="s">
        <v>124</v>
      </c>
      <c r="I135" t="s">
        <v>124</v>
      </c>
      <c r="J135" t="s">
        <v>202</v>
      </c>
      <c r="K135" t="s">
        <v>201</v>
      </c>
      <c r="L135" t="s">
        <v>207</v>
      </c>
      <c r="M135" t="s">
        <v>74</v>
      </c>
      <c r="N135" t="s">
        <v>75</v>
      </c>
      <c r="O135">
        <v>1</v>
      </c>
      <c r="P135" t="s">
        <v>78</v>
      </c>
      <c r="Q135" t="s">
        <v>33</v>
      </c>
      <c r="R135" t="s">
        <v>204</v>
      </c>
      <c r="S135" t="s">
        <v>205</v>
      </c>
      <c r="T135" t="s">
        <v>287</v>
      </c>
      <c r="U135" s="7">
        <v>3.88</v>
      </c>
      <c r="V135" s="7">
        <v>0.71</v>
      </c>
      <c r="W135" s="7">
        <v>0.88</v>
      </c>
      <c r="X135" s="7">
        <v>1.31</v>
      </c>
      <c r="Y135">
        <v>2.4242240000000002</v>
      </c>
      <c r="Z135">
        <v>0.43084141382546137</v>
      </c>
      <c r="AA135">
        <v>1.31</v>
      </c>
      <c r="AB135">
        <v>2.4242240000000002</v>
      </c>
      <c r="AC135">
        <v>0.43084141382546137</v>
      </c>
      <c r="AD135" t="s">
        <v>138</v>
      </c>
      <c r="AE135">
        <v>35</v>
      </c>
      <c r="AF135">
        <v>4.6500000000000004</v>
      </c>
      <c r="AG135">
        <v>39.65</v>
      </c>
      <c r="AH135">
        <v>0</v>
      </c>
      <c r="AI135">
        <v>96.120481600000005</v>
      </c>
      <c r="AJ135">
        <v>223.09944800000002</v>
      </c>
      <c r="AK135" t="s">
        <v>187</v>
      </c>
      <c r="AL135">
        <v>0</v>
      </c>
      <c r="AM135">
        <v>0</v>
      </c>
      <c r="AN135">
        <v>0</v>
      </c>
      <c r="AO135" t="s">
        <v>128</v>
      </c>
      <c r="AP135" t="s">
        <v>188</v>
      </c>
      <c r="AQ135" t="s">
        <v>139</v>
      </c>
      <c r="AR135" t="s">
        <v>154</v>
      </c>
      <c r="AS135" t="s">
        <v>375</v>
      </c>
      <c r="AT135" t="s">
        <v>127</v>
      </c>
      <c r="AU135">
        <v>44959.412590162035</v>
      </c>
      <c r="AV135" t="s">
        <v>255</v>
      </c>
      <c r="AW135" t="s">
        <v>150</v>
      </c>
      <c r="AX135" t="s">
        <v>126</v>
      </c>
      <c r="AY135" t="s">
        <v>126</v>
      </c>
      <c r="AZ135" t="s">
        <v>126</v>
      </c>
      <c r="BA135" t="s">
        <v>126</v>
      </c>
      <c r="BB135" t="s">
        <v>126</v>
      </c>
      <c r="BC135" t="s">
        <v>126</v>
      </c>
      <c r="BD135" t="s">
        <v>126</v>
      </c>
      <c r="BE135" t="s">
        <v>126</v>
      </c>
      <c r="BF135" t="s">
        <v>126</v>
      </c>
    </row>
    <row r="136" spans="2:58" x14ac:dyDescent="0.2">
      <c r="B136" t="s">
        <v>302</v>
      </c>
      <c r="C136" t="s">
        <v>210</v>
      </c>
      <c r="D136" t="s">
        <v>200</v>
      </c>
      <c r="E136" s="145">
        <v>3</v>
      </c>
      <c r="F136" t="s">
        <v>151</v>
      </c>
      <c r="G136" t="s">
        <v>151</v>
      </c>
      <c r="H136" t="s">
        <v>124</v>
      </c>
      <c r="I136" t="s">
        <v>124</v>
      </c>
      <c r="J136" t="s">
        <v>202</v>
      </c>
      <c r="K136" t="s">
        <v>201</v>
      </c>
      <c r="L136" t="s">
        <v>207</v>
      </c>
      <c r="M136" t="s">
        <v>74</v>
      </c>
      <c r="N136" t="s">
        <v>75</v>
      </c>
      <c r="O136">
        <v>1</v>
      </c>
      <c r="P136" t="s">
        <v>78</v>
      </c>
      <c r="Q136" t="s">
        <v>33</v>
      </c>
      <c r="R136" t="s">
        <v>204</v>
      </c>
      <c r="S136" t="s">
        <v>205</v>
      </c>
      <c r="T136" t="s">
        <v>287</v>
      </c>
      <c r="U136" s="7">
        <v>4.29</v>
      </c>
      <c r="V136" s="7">
        <v>2.59</v>
      </c>
      <c r="W136" s="7">
        <v>1.54</v>
      </c>
      <c r="X136" s="7">
        <v>4.34</v>
      </c>
      <c r="Y136">
        <v>17.111093999999998</v>
      </c>
      <c r="Z136">
        <v>1.737738504848295</v>
      </c>
      <c r="AA136">
        <v>4.34</v>
      </c>
      <c r="AB136">
        <v>17.111093999999998</v>
      </c>
      <c r="AC136">
        <v>1.737738504848295</v>
      </c>
      <c r="AD136" t="s">
        <v>138</v>
      </c>
      <c r="AE136">
        <v>35</v>
      </c>
      <c r="AF136">
        <v>4.6500000000000004</v>
      </c>
      <c r="AG136">
        <v>39.65</v>
      </c>
      <c r="AH136">
        <v>0</v>
      </c>
      <c r="AI136">
        <v>678.45487709999986</v>
      </c>
      <c r="AJ136">
        <v>390.42403400000001</v>
      </c>
      <c r="AK136" t="s">
        <v>187</v>
      </c>
      <c r="AL136">
        <v>0</v>
      </c>
      <c r="AM136">
        <v>0</v>
      </c>
      <c r="AN136">
        <v>0</v>
      </c>
      <c r="AO136" t="s">
        <v>128</v>
      </c>
      <c r="AP136" t="s">
        <v>188</v>
      </c>
      <c r="AQ136" t="s">
        <v>139</v>
      </c>
      <c r="AR136" t="s">
        <v>154</v>
      </c>
      <c r="AS136" t="s">
        <v>375</v>
      </c>
      <c r="AT136" t="s">
        <v>127</v>
      </c>
      <c r="AU136">
        <v>44959.412590162035</v>
      </c>
      <c r="AV136" t="s">
        <v>255</v>
      </c>
      <c r="AW136" t="s">
        <v>150</v>
      </c>
      <c r="AX136" t="s">
        <v>126</v>
      </c>
      <c r="AY136" t="s">
        <v>126</v>
      </c>
      <c r="AZ136" t="s">
        <v>126</v>
      </c>
      <c r="BA136" t="s">
        <v>126</v>
      </c>
      <c r="BB136" t="s">
        <v>126</v>
      </c>
      <c r="BC136" t="s">
        <v>126</v>
      </c>
      <c r="BD136" t="s">
        <v>126</v>
      </c>
      <c r="BE136" t="s">
        <v>126</v>
      </c>
      <c r="BF136" t="s">
        <v>126</v>
      </c>
    </row>
    <row r="137" spans="2:58" x14ac:dyDescent="0.2">
      <c r="B137" t="s">
        <v>302</v>
      </c>
      <c r="C137" t="s">
        <v>210</v>
      </c>
      <c r="D137" t="s">
        <v>200</v>
      </c>
      <c r="E137" s="145">
        <v>3</v>
      </c>
      <c r="F137" t="s">
        <v>151</v>
      </c>
      <c r="G137" t="s">
        <v>151</v>
      </c>
      <c r="H137" t="s">
        <v>124</v>
      </c>
      <c r="I137" t="s">
        <v>124</v>
      </c>
      <c r="J137" t="s">
        <v>202</v>
      </c>
      <c r="K137" t="s">
        <v>201</v>
      </c>
      <c r="L137" t="s">
        <v>207</v>
      </c>
      <c r="M137" t="s">
        <v>74</v>
      </c>
      <c r="N137" t="s">
        <v>75</v>
      </c>
      <c r="O137">
        <v>1</v>
      </c>
      <c r="P137" t="s">
        <v>33</v>
      </c>
      <c r="Q137" t="s">
        <v>33</v>
      </c>
      <c r="R137" t="s">
        <v>204</v>
      </c>
      <c r="S137" t="s">
        <v>205</v>
      </c>
      <c r="T137" t="s">
        <v>286</v>
      </c>
      <c r="U137" s="7">
        <v>5.58</v>
      </c>
      <c r="V137" s="7">
        <v>2.89</v>
      </c>
      <c r="W137" s="7">
        <v>3.78</v>
      </c>
      <c r="X137" s="7">
        <v>34.21</v>
      </c>
      <c r="Y137">
        <v>60.957036000000002</v>
      </c>
      <c r="Z137">
        <v>2.5220832030028153</v>
      </c>
      <c r="AA137">
        <v>34.21</v>
      </c>
      <c r="AB137">
        <v>60.957036000000002</v>
      </c>
      <c r="AC137">
        <v>2.5220832030028153</v>
      </c>
      <c r="AD137" t="s">
        <v>138</v>
      </c>
      <c r="AE137">
        <v>35</v>
      </c>
      <c r="AF137">
        <v>4.6500000000000004</v>
      </c>
      <c r="AG137">
        <v>39.65</v>
      </c>
      <c r="AH137">
        <v>0</v>
      </c>
      <c r="AI137">
        <v>2416.9464773999998</v>
      </c>
      <c r="AJ137">
        <v>958.31353799999988</v>
      </c>
      <c r="AK137" t="s">
        <v>187</v>
      </c>
      <c r="AL137">
        <v>0</v>
      </c>
      <c r="AM137">
        <v>0</v>
      </c>
      <c r="AN137">
        <v>0</v>
      </c>
      <c r="AO137" t="s">
        <v>128</v>
      </c>
      <c r="AP137" t="s">
        <v>188</v>
      </c>
      <c r="AQ137" t="s">
        <v>139</v>
      </c>
      <c r="AR137" t="s">
        <v>164</v>
      </c>
      <c r="AS137" t="s">
        <v>375</v>
      </c>
      <c r="AT137" t="s">
        <v>127</v>
      </c>
      <c r="AU137">
        <v>44959.412590162035</v>
      </c>
      <c r="AV137" t="s">
        <v>255</v>
      </c>
      <c r="AW137" t="s">
        <v>150</v>
      </c>
      <c r="AX137" t="s">
        <v>126</v>
      </c>
      <c r="AY137" t="s">
        <v>126</v>
      </c>
      <c r="AZ137" t="s">
        <v>126</v>
      </c>
      <c r="BA137" t="s">
        <v>126</v>
      </c>
      <c r="BB137" t="s">
        <v>126</v>
      </c>
      <c r="BC137" t="s">
        <v>126</v>
      </c>
      <c r="BD137" t="s">
        <v>126</v>
      </c>
      <c r="BE137" t="s">
        <v>126</v>
      </c>
      <c r="BF137" t="s">
        <v>126</v>
      </c>
    </row>
    <row r="138" spans="2:58" x14ac:dyDescent="0.2">
      <c r="B138" t="s">
        <v>302</v>
      </c>
      <c r="C138" t="s">
        <v>210</v>
      </c>
      <c r="D138" t="s">
        <v>200</v>
      </c>
      <c r="E138" s="145">
        <v>3</v>
      </c>
      <c r="F138" t="s">
        <v>151</v>
      </c>
      <c r="G138" t="s">
        <v>151</v>
      </c>
      <c r="H138" t="s">
        <v>124</v>
      </c>
      <c r="I138" t="s">
        <v>124</v>
      </c>
      <c r="J138" t="s">
        <v>202</v>
      </c>
      <c r="K138" t="s">
        <v>201</v>
      </c>
      <c r="L138" t="s">
        <v>207</v>
      </c>
      <c r="M138" t="s">
        <v>74</v>
      </c>
      <c r="N138" t="s">
        <v>75</v>
      </c>
      <c r="O138">
        <v>1</v>
      </c>
      <c r="P138" t="s">
        <v>78</v>
      </c>
      <c r="Q138" t="s">
        <v>33</v>
      </c>
      <c r="R138" t="s">
        <v>204</v>
      </c>
      <c r="S138" t="s">
        <v>205</v>
      </c>
      <c r="T138" t="s">
        <v>287</v>
      </c>
      <c r="U138" s="7">
        <v>0.5</v>
      </c>
      <c r="V138" s="7">
        <v>0.43</v>
      </c>
      <c r="W138" s="7">
        <v>0.4</v>
      </c>
      <c r="X138" s="7">
        <v>2.1999999999999999E-2</v>
      </c>
      <c r="Y138">
        <v>8.6000000000000007E-2</v>
      </c>
      <c r="Z138">
        <v>3.3625273694088208E-2</v>
      </c>
      <c r="AA138">
        <v>2.1999999999999999E-2</v>
      </c>
      <c r="AB138">
        <v>8.6000000000000007E-2</v>
      </c>
      <c r="AC138">
        <v>3.3625273694088208E-2</v>
      </c>
      <c r="AD138" t="s">
        <v>138</v>
      </c>
      <c r="AE138">
        <v>35</v>
      </c>
      <c r="AF138">
        <v>4.6500000000000004</v>
      </c>
      <c r="AG138">
        <v>39.65</v>
      </c>
      <c r="AH138">
        <v>0</v>
      </c>
      <c r="AI138">
        <v>3.4099000000000004</v>
      </c>
      <c r="AJ138">
        <v>101.40884000000001</v>
      </c>
      <c r="AK138" t="s">
        <v>187</v>
      </c>
      <c r="AL138">
        <v>0</v>
      </c>
      <c r="AM138">
        <v>0</v>
      </c>
      <c r="AN138">
        <v>0</v>
      </c>
      <c r="AO138" t="s">
        <v>128</v>
      </c>
      <c r="AP138" t="s">
        <v>188</v>
      </c>
      <c r="AQ138" t="s">
        <v>139</v>
      </c>
      <c r="AR138" t="s">
        <v>154</v>
      </c>
      <c r="AS138" t="s">
        <v>375</v>
      </c>
      <c r="AT138" t="s">
        <v>127</v>
      </c>
      <c r="AU138">
        <v>44959.412590162035</v>
      </c>
      <c r="AV138" t="s">
        <v>255</v>
      </c>
      <c r="AW138" t="s">
        <v>150</v>
      </c>
      <c r="AX138" t="s">
        <v>126</v>
      </c>
      <c r="AY138" t="s">
        <v>126</v>
      </c>
      <c r="AZ138" t="s">
        <v>126</v>
      </c>
      <c r="BA138" t="s">
        <v>126</v>
      </c>
      <c r="BB138" t="s">
        <v>126</v>
      </c>
      <c r="BC138" t="s">
        <v>126</v>
      </c>
      <c r="BD138" t="s">
        <v>126</v>
      </c>
      <c r="BE138" t="s">
        <v>126</v>
      </c>
      <c r="BF138" t="s">
        <v>126</v>
      </c>
    </row>
    <row r="139" spans="2:58" x14ac:dyDescent="0.2">
      <c r="B139" t="s">
        <v>302</v>
      </c>
      <c r="C139" t="s">
        <v>210</v>
      </c>
      <c r="D139" t="s">
        <v>200</v>
      </c>
      <c r="E139" s="145">
        <v>3</v>
      </c>
      <c r="F139" t="s">
        <v>151</v>
      </c>
      <c r="G139" t="s">
        <v>151</v>
      </c>
      <c r="H139" t="s">
        <v>124</v>
      </c>
      <c r="I139" t="s">
        <v>124</v>
      </c>
      <c r="J139" t="s">
        <v>202</v>
      </c>
      <c r="K139" t="s">
        <v>201</v>
      </c>
      <c r="L139" t="s">
        <v>207</v>
      </c>
      <c r="M139" t="s">
        <v>74</v>
      </c>
      <c r="N139" t="s">
        <v>75</v>
      </c>
      <c r="O139">
        <v>1</v>
      </c>
      <c r="P139" t="s">
        <v>78</v>
      </c>
      <c r="Q139" t="s">
        <v>33</v>
      </c>
      <c r="R139" t="s">
        <v>204</v>
      </c>
      <c r="S139" t="s">
        <v>205</v>
      </c>
      <c r="T139" t="s">
        <v>287</v>
      </c>
      <c r="U139" s="7">
        <v>3.88</v>
      </c>
      <c r="V139" s="7">
        <v>0.71</v>
      </c>
      <c r="W139" s="7">
        <v>0.88</v>
      </c>
      <c r="X139" s="7">
        <v>1.31</v>
      </c>
      <c r="Y139">
        <v>2.4242240000000002</v>
      </c>
      <c r="Z139">
        <v>0.43084141382546137</v>
      </c>
      <c r="AA139">
        <v>1.31</v>
      </c>
      <c r="AB139">
        <v>2.4242240000000002</v>
      </c>
      <c r="AC139">
        <v>0.43084141382546137</v>
      </c>
      <c r="AD139" t="s">
        <v>138</v>
      </c>
      <c r="AE139">
        <v>35</v>
      </c>
      <c r="AF139">
        <v>4.6500000000000004</v>
      </c>
      <c r="AG139">
        <v>39.65</v>
      </c>
      <c r="AH139">
        <v>0</v>
      </c>
      <c r="AI139">
        <v>96.120481600000005</v>
      </c>
      <c r="AJ139">
        <v>223.09944800000002</v>
      </c>
      <c r="AK139" t="s">
        <v>187</v>
      </c>
      <c r="AL139">
        <v>0</v>
      </c>
      <c r="AM139">
        <v>0</v>
      </c>
      <c r="AN139">
        <v>0</v>
      </c>
      <c r="AO139" t="s">
        <v>128</v>
      </c>
      <c r="AP139" t="s">
        <v>188</v>
      </c>
      <c r="AQ139" t="s">
        <v>139</v>
      </c>
      <c r="AR139" t="s">
        <v>154</v>
      </c>
      <c r="AS139" t="s">
        <v>375</v>
      </c>
      <c r="AT139" t="s">
        <v>127</v>
      </c>
      <c r="AU139">
        <v>44959.412590162035</v>
      </c>
      <c r="AV139" t="s">
        <v>255</v>
      </c>
      <c r="AW139" t="s">
        <v>150</v>
      </c>
      <c r="AX139" t="s">
        <v>126</v>
      </c>
      <c r="AY139" t="s">
        <v>126</v>
      </c>
      <c r="AZ139" t="s">
        <v>126</v>
      </c>
      <c r="BA139" t="s">
        <v>126</v>
      </c>
      <c r="BB139" t="s">
        <v>126</v>
      </c>
      <c r="BC139" t="s">
        <v>126</v>
      </c>
      <c r="BD139" t="s">
        <v>126</v>
      </c>
      <c r="BE139" t="s">
        <v>126</v>
      </c>
      <c r="BF139" t="s">
        <v>126</v>
      </c>
    </row>
    <row r="140" spans="2:58" x14ac:dyDescent="0.2">
      <c r="B140" t="s">
        <v>302</v>
      </c>
      <c r="C140" t="s">
        <v>210</v>
      </c>
      <c r="D140" t="s">
        <v>200</v>
      </c>
      <c r="E140" s="145">
        <v>3</v>
      </c>
      <c r="F140" t="s">
        <v>151</v>
      </c>
      <c r="G140" t="s">
        <v>151</v>
      </c>
      <c r="H140" t="s">
        <v>124</v>
      </c>
      <c r="I140" t="s">
        <v>124</v>
      </c>
      <c r="J140" t="s">
        <v>202</v>
      </c>
      <c r="K140" t="s">
        <v>201</v>
      </c>
      <c r="L140" t="s">
        <v>207</v>
      </c>
      <c r="M140" t="s">
        <v>74</v>
      </c>
      <c r="N140" t="s">
        <v>75</v>
      </c>
      <c r="O140">
        <v>1</v>
      </c>
      <c r="P140" t="s">
        <v>78</v>
      </c>
      <c r="Q140" t="s">
        <v>33</v>
      </c>
      <c r="R140" t="s">
        <v>204</v>
      </c>
      <c r="S140" t="s">
        <v>205</v>
      </c>
      <c r="T140" t="s">
        <v>287</v>
      </c>
      <c r="U140" s="7">
        <v>2.31</v>
      </c>
      <c r="V140" s="7">
        <v>0.76</v>
      </c>
      <c r="W140" s="7">
        <v>0.45</v>
      </c>
      <c r="X140" s="7">
        <v>0.75</v>
      </c>
      <c r="Y140">
        <v>0.79002000000000006</v>
      </c>
      <c r="Z140">
        <v>0.27456990928995934</v>
      </c>
      <c r="AA140">
        <v>0.75</v>
      </c>
      <c r="AB140">
        <v>0.79002000000000006</v>
      </c>
      <c r="AC140">
        <v>0.27456990928995934</v>
      </c>
      <c r="AD140" t="s">
        <v>138</v>
      </c>
      <c r="AE140">
        <v>35</v>
      </c>
      <c r="AF140">
        <v>4.6500000000000004</v>
      </c>
      <c r="AG140">
        <v>39.65</v>
      </c>
      <c r="AH140">
        <v>0</v>
      </c>
      <c r="AI140">
        <v>31.324293000000001</v>
      </c>
      <c r="AJ140">
        <v>114.084945</v>
      </c>
      <c r="AK140" t="s">
        <v>187</v>
      </c>
      <c r="AL140">
        <v>0</v>
      </c>
      <c r="AM140">
        <v>0</v>
      </c>
      <c r="AN140">
        <v>0</v>
      </c>
      <c r="AO140" t="s">
        <v>128</v>
      </c>
      <c r="AP140" t="s">
        <v>188</v>
      </c>
      <c r="AQ140" t="s">
        <v>139</v>
      </c>
      <c r="AR140" t="s">
        <v>154</v>
      </c>
      <c r="AS140" t="s">
        <v>375</v>
      </c>
      <c r="AT140" t="s">
        <v>127</v>
      </c>
      <c r="AU140">
        <v>44959.412590162035</v>
      </c>
      <c r="AV140" t="s">
        <v>255</v>
      </c>
      <c r="AW140" t="s">
        <v>150</v>
      </c>
      <c r="AX140" t="s">
        <v>126</v>
      </c>
      <c r="AY140" t="s">
        <v>126</v>
      </c>
      <c r="AZ140" t="s">
        <v>126</v>
      </c>
      <c r="BA140" t="s">
        <v>126</v>
      </c>
      <c r="BB140" t="s">
        <v>126</v>
      </c>
      <c r="BC140" t="s">
        <v>126</v>
      </c>
      <c r="BD140" t="s">
        <v>126</v>
      </c>
      <c r="BE140" t="s">
        <v>126</v>
      </c>
      <c r="BF140" t="s">
        <v>126</v>
      </c>
    </row>
    <row r="141" spans="2:58" x14ac:dyDescent="0.2">
      <c r="B141" t="s">
        <v>302</v>
      </c>
      <c r="C141" t="s">
        <v>210</v>
      </c>
      <c r="D141" t="s">
        <v>200</v>
      </c>
      <c r="E141" s="145">
        <v>3</v>
      </c>
      <c r="F141" t="s">
        <v>151</v>
      </c>
      <c r="G141" t="s">
        <v>151</v>
      </c>
      <c r="H141" t="s">
        <v>124</v>
      </c>
      <c r="I141" t="s">
        <v>124</v>
      </c>
      <c r="J141" t="s">
        <v>202</v>
      </c>
      <c r="K141" t="s">
        <v>201</v>
      </c>
      <c r="L141" t="s">
        <v>207</v>
      </c>
      <c r="M141" t="s">
        <v>74</v>
      </c>
      <c r="N141" t="s">
        <v>75</v>
      </c>
      <c r="O141">
        <v>1</v>
      </c>
      <c r="P141" t="s">
        <v>78</v>
      </c>
      <c r="Q141" t="s">
        <v>33</v>
      </c>
      <c r="R141" t="s">
        <v>204</v>
      </c>
      <c r="S141" t="s">
        <v>205</v>
      </c>
      <c r="T141" t="s">
        <v>287</v>
      </c>
      <c r="U141" s="7">
        <v>4.29</v>
      </c>
      <c r="V141" s="7">
        <v>2.59</v>
      </c>
      <c r="W141" s="7">
        <v>1.54</v>
      </c>
      <c r="X141" s="7">
        <v>4.34</v>
      </c>
      <c r="Y141">
        <v>17.111093999999998</v>
      </c>
      <c r="Z141">
        <v>1.737738504848295</v>
      </c>
      <c r="AA141">
        <v>4.34</v>
      </c>
      <c r="AB141">
        <v>17.111093999999998</v>
      </c>
      <c r="AC141">
        <v>1.737738504848295</v>
      </c>
      <c r="AD141" t="s">
        <v>138</v>
      </c>
      <c r="AE141">
        <v>35</v>
      </c>
      <c r="AF141">
        <v>4.6500000000000004</v>
      </c>
      <c r="AG141">
        <v>39.65</v>
      </c>
      <c r="AH141">
        <v>0</v>
      </c>
      <c r="AI141">
        <v>678.45487709999986</v>
      </c>
      <c r="AJ141">
        <v>390.42403400000001</v>
      </c>
      <c r="AK141" t="s">
        <v>187</v>
      </c>
      <c r="AL141">
        <v>0</v>
      </c>
      <c r="AM141">
        <v>0</v>
      </c>
      <c r="AN141">
        <v>0</v>
      </c>
      <c r="AO141" t="s">
        <v>128</v>
      </c>
      <c r="AP141" t="s">
        <v>188</v>
      </c>
      <c r="AQ141" t="s">
        <v>139</v>
      </c>
      <c r="AR141" t="s">
        <v>154</v>
      </c>
      <c r="AS141" t="s">
        <v>375</v>
      </c>
      <c r="AT141" t="s">
        <v>127</v>
      </c>
      <c r="AU141">
        <v>44959.412590162035</v>
      </c>
      <c r="AV141" t="s">
        <v>255</v>
      </c>
      <c r="AW141" t="s">
        <v>150</v>
      </c>
      <c r="AX141" t="s">
        <v>126</v>
      </c>
      <c r="AY141" t="s">
        <v>126</v>
      </c>
      <c r="AZ141" t="s">
        <v>126</v>
      </c>
      <c r="BA141" t="s">
        <v>126</v>
      </c>
      <c r="BB141" t="s">
        <v>126</v>
      </c>
      <c r="BC141" t="s">
        <v>126</v>
      </c>
      <c r="BD141" t="s">
        <v>126</v>
      </c>
      <c r="BE141" t="s">
        <v>126</v>
      </c>
      <c r="BF141" t="s">
        <v>126</v>
      </c>
    </row>
    <row r="142" spans="2:58" x14ac:dyDescent="0.2">
      <c r="B142" t="s">
        <v>302</v>
      </c>
      <c r="C142" t="s">
        <v>210</v>
      </c>
      <c r="D142" t="s">
        <v>200</v>
      </c>
      <c r="E142" s="145">
        <v>3</v>
      </c>
      <c r="F142" t="s">
        <v>151</v>
      </c>
      <c r="G142" t="s">
        <v>151</v>
      </c>
      <c r="H142" t="s">
        <v>124</v>
      </c>
      <c r="I142" t="s">
        <v>124</v>
      </c>
      <c r="J142" t="s">
        <v>202</v>
      </c>
      <c r="K142" t="s">
        <v>201</v>
      </c>
      <c r="L142" t="s">
        <v>207</v>
      </c>
      <c r="M142" t="s">
        <v>74</v>
      </c>
      <c r="N142" t="s">
        <v>75</v>
      </c>
      <c r="O142">
        <v>1</v>
      </c>
      <c r="P142" t="s">
        <v>33</v>
      </c>
      <c r="Q142" t="s">
        <v>33</v>
      </c>
      <c r="R142" t="s">
        <v>204</v>
      </c>
      <c r="S142" t="s">
        <v>205</v>
      </c>
      <c r="T142" t="s">
        <v>286</v>
      </c>
      <c r="U142" s="7">
        <v>6.6</v>
      </c>
      <c r="V142" s="7">
        <v>3.3</v>
      </c>
      <c r="W142" s="7">
        <v>3.6</v>
      </c>
      <c r="X142" s="7">
        <v>36.1</v>
      </c>
      <c r="Y142">
        <v>78.407999999999987</v>
      </c>
      <c r="Z142">
        <v>3.4063184235220514</v>
      </c>
      <c r="AA142">
        <v>36.1</v>
      </c>
      <c r="AB142">
        <v>78.407999999999987</v>
      </c>
      <c r="AC142">
        <v>3.4063184235220514</v>
      </c>
      <c r="AD142" t="s">
        <v>138</v>
      </c>
      <c r="AE142">
        <v>35</v>
      </c>
      <c r="AF142">
        <v>4.6500000000000004</v>
      </c>
      <c r="AG142">
        <v>39.65</v>
      </c>
      <c r="AH142">
        <v>0</v>
      </c>
      <c r="AI142">
        <v>3108.8771999999994</v>
      </c>
      <c r="AJ142">
        <v>912.67956000000004</v>
      </c>
      <c r="AK142" t="s">
        <v>187</v>
      </c>
      <c r="AL142">
        <v>0</v>
      </c>
      <c r="AM142">
        <v>0</v>
      </c>
      <c r="AN142">
        <v>0</v>
      </c>
      <c r="AO142" t="s">
        <v>128</v>
      </c>
      <c r="AP142" t="s">
        <v>188</v>
      </c>
      <c r="AQ142" t="s">
        <v>139</v>
      </c>
      <c r="AR142" t="s">
        <v>164</v>
      </c>
      <c r="AS142" t="s">
        <v>375</v>
      </c>
      <c r="AT142" t="s">
        <v>127</v>
      </c>
      <c r="AU142">
        <v>44959.412590162035</v>
      </c>
      <c r="AV142" t="s">
        <v>255</v>
      </c>
      <c r="AW142" t="s">
        <v>150</v>
      </c>
      <c r="AX142" t="s">
        <v>126</v>
      </c>
      <c r="AY142" t="s">
        <v>126</v>
      </c>
      <c r="AZ142" t="s">
        <v>126</v>
      </c>
      <c r="BA142" t="s">
        <v>126</v>
      </c>
      <c r="BB142" t="s">
        <v>126</v>
      </c>
      <c r="BC142" t="s">
        <v>126</v>
      </c>
      <c r="BD142" t="s">
        <v>126</v>
      </c>
      <c r="BE142" t="s">
        <v>126</v>
      </c>
      <c r="BF142" t="s">
        <v>126</v>
      </c>
    </row>
    <row r="143" spans="2:58" x14ac:dyDescent="0.2">
      <c r="B143" t="s">
        <v>302</v>
      </c>
      <c r="C143" t="s">
        <v>210</v>
      </c>
      <c r="D143" t="s">
        <v>200</v>
      </c>
      <c r="E143" s="145">
        <v>3</v>
      </c>
      <c r="F143" t="s">
        <v>151</v>
      </c>
      <c r="G143" t="s">
        <v>151</v>
      </c>
      <c r="H143" t="s">
        <v>124</v>
      </c>
      <c r="I143" t="s">
        <v>124</v>
      </c>
      <c r="J143" t="s">
        <v>202</v>
      </c>
      <c r="K143" t="s">
        <v>201</v>
      </c>
      <c r="L143" t="s">
        <v>207</v>
      </c>
      <c r="M143" t="s">
        <v>74</v>
      </c>
      <c r="N143" t="s">
        <v>75</v>
      </c>
      <c r="O143">
        <v>1</v>
      </c>
      <c r="P143" t="s">
        <v>78</v>
      </c>
      <c r="Q143" t="s">
        <v>33</v>
      </c>
      <c r="R143" t="s">
        <v>204</v>
      </c>
      <c r="S143" t="s">
        <v>205</v>
      </c>
      <c r="T143" t="s">
        <v>287</v>
      </c>
      <c r="U143" s="7">
        <v>0.5</v>
      </c>
      <c r="V143" s="7">
        <v>0.43</v>
      </c>
      <c r="W143" s="7">
        <v>0.4</v>
      </c>
      <c r="X143" s="7">
        <v>2.1999999999999999E-2</v>
      </c>
      <c r="Y143">
        <v>8.6000000000000007E-2</v>
      </c>
      <c r="Z143">
        <v>3.3625273694088208E-2</v>
      </c>
      <c r="AA143">
        <v>2.1999999999999999E-2</v>
      </c>
      <c r="AB143">
        <v>8.6000000000000007E-2</v>
      </c>
      <c r="AC143">
        <v>3.3625273694088208E-2</v>
      </c>
      <c r="AD143" t="s">
        <v>138</v>
      </c>
      <c r="AE143">
        <v>35</v>
      </c>
      <c r="AF143">
        <v>4.6500000000000004</v>
      </c>
      <c r="AG143">
        <v>39.65</v>
      </c>
      <c r="AH143">
        <v>0</v>
      </c>
      <c r="AI143">
        <v>3.4099000000000004</v>
      </c>
      <c r="AJ143">
        <v>101.40884000000001</v>
      </c>
      <c r="AK143" t="s">
        <v>187</v>
      </c>
      <c r="AL143">
        <v>0</v>
      </c>
      <c r="AM143">
        <v>0</v>
      </c>
      <c r="AN143">
        <v>0</v>
      </c>
      <c r="AO143" t="s">
        <v>128</v>
      </c>
      <c r="AP143" t="s">
        <v>188</v>
      </c>
      <c r="AQ143" t="s">
        <v>139</v>
      </c>
      <c r="AR143" t="s">
        <v>154</v>
      </c>
      <c r="AS143" t="s">
        <v>375</v>
      </c>
      <c r="AT143" t="s">
        <v>127</v>
      </c>
      <c r="AU143">
        <v>44959.412590162035</v>
      </c>
      <c r="AV143" t="s">
        <v>255</v>
      </c>
      <c r="AW143" t="s">
        <v>150</v>
      </c>
      <c r="AX143" t="s">
        <v>126</v>
      </c>
      <c r="AY143" t="s">
        <v>126</v>
      </c>
      <c r="AZ143" t="s">
        <v>126</v>
      </c>
      <c r="BA143" t="s">
        <v>126</v>
      </c>
      <c r="BB143" t="s">
        <v>126</v>
      </c>
      <c r="BC143" t="s">
        <v>126</v>
      </c>
      <c r="BD143" t="s">
        <v>126</v>
      </c>
      <c r="BE143" t="s">
        <v>126</v>
      </c>
      <c r="BF143" t="s">
        <v>126</v>
      </c>
    </row>
    <row r="144" spans="2:58" x14ac:dyDescent="0.2">
      <c r="B144" t="s">
        <v>302</v>
      </c>
      <c r="C144" t="s">
        <v>210</v>
      </c>
      <c r="D144" t="s">
        <v>200</v>
      </c>
      <c r="E144" s="145">
        <v>3</v>
      </c>
      <c r="F144" t="s">
        <v>151</v>
      </c>
      <c r="G144" t="s">
        <v>151</v>
      </c>
      <c r="H144" t="s">
        <v>124</v>
      </c>
      <c r="I144" t="s">
        <v>124</v>
      </c>
      <c r="J144" t="s">
        <v>202</v>
      </c>
      <c r="K144" t="s">
        <v>201</v>
      </c>
      <c r="L144" t="s">
        <v>207</v>
      </c>
      <c r="M144" t="s">
        <v>74</v>
      </c>
      <c r="N144" t="s">
        <v>75</v>
      </c>
      <c r="O144">
        <v>1</v>
      </c>
      <c r="P144" t="s">
        <v>78</v>
      </c>
      <c r="Q144" t="s">
        <v>33</v>
      </c>
      <c r="R144" t="s">
        <v>204</v>
      </c>
      <c r="S144" t="s">
        <v>205</v>
      </c>
      <c r="T144" t="s">
        <v>287</v>
      </c>
      <c r="U144" s="7">
        <v>3.7</v>
      </c>
      <c r="V144" s="7">
        <v>1.39</v>
      </c>
      <c r="W144" s="7">
        <v>0.35</v>
      </c>
      <c r="X144" s="7">
        <v>0.995</v>
      </c>
      <c r="Y144">
        <v>1.8000499999999997</v>
      </c>
      <c r="Z144">
        <v>0.80434782608695643</v>
      </c>
      <c r="AA144">
        <v>0.995</v>
      </c>
      <c r="AB144">
        <v>1.8000499999999997</v>
      </c>
      <c r="AC144">
        <v>0.80434782608695643</v>
      </c>
      <c r="AD144" t="s">
        <v>138</v>
      </c>
      <c r="AE144">
        <v>35</v>
      </c>
      <c r="AF144">
        <v>4.6500000000000004</v>
      </c>
      <c r="AG144">
        <v>39.65</v>
      </c>
      <c r="AH144">
        <v>0</v>
      </c>
      <c r="AI144">
        <v>71.371982499999987</v>
      </c>
      <c r="AJ144">
        <v>88.732734999999991</v>
      </c>
      <c r="AK144" t="s">
        <v>187</v>
      </c>
      <c r="AL144">
        <v>0</v>
      </c>
      <c r="AM144">
        <v>0</v>
      </c>
      <c r="AN144">
        <v>0</v>
      </c>
      <c r="AO144" t="s">
        <v>128</v>
      </c>
      <c r="AP144" t="s">
        <v>188</v>
      </c>
      <c r="AQ144" t="s">
        <v>139</v>
      </c>
      <c r="AR144" t="s">
        <v>154</v>
      </c>
      <c r="AS144" t="s">
        <v>375</v>
      </c>
      <c r="AT144" t="s">
        <v>127</v>
      </c>
      <c r="AU144">
        <v>44959.412590162035</v>
      </c>
      <c r="AV144" t="s">
        <v>255</v>
      </c>
      <c r="AW144" t="s">
        <v>150</v>
      </c>
      <c r="AX144" t="s">
        <v>126</v>
      </c>
      <c r="AY144" t="s">
        <v>126</v>
      </c>
      <c r="AZ144" t="s">
        <v>126</v>
      </c>
      <c r="BA144" t="s">
        <v>126</v>
      </c>
      <c r="BB144" t="s">
        <v>126</v>
      </c>
      <c r="BC144" t="s">
        <v>126</v>
      </c>
      <c r="BD144" t="s">
        <v>126</v>
      </c>
      <c r="BE144" t="s">
        <v>126</v>
      </c>
      <c r="BF144" t="s">
        <v>126</v>
      </c>
    </row>
    <row r="145" spans="2:58" x14ac:dyDescent="0.2">
      <c r="B145" t="s">
        <v>302</v>
      </c>
      <c r="C145" t="s">
        <v>210</v>
      </c>
      <c r="D145" t="s">
        <v>200</v>
      </c>
      <c r="E145" s="145">
        <v>3</v>
      </c>
      <c r="F145" t="s">
        <v>151</v>
      </c>
      <c r="G145" t="s">
        <v>151</v>
      </c>
      <c r="H145" t="s">
        <v>124</v>
      </c>
      <c r="I145" t="s">
        <v>124</v>
      </c>
      <c r="J145" t="s">
        <v>202</v>
      </c>
      <c r="K145" t="s">
        <v>201</v>
      </c>
      <c r="L145" t="s">
        <v>207</v>
      </c>
      <c r="M145" t="s">
        <v>74</v>
      </c>
      <c r="N145" t="s">
        <v>75</v>
      </c>
      <c r="O145">
        <v>1</v>
      </c>
      <c r="P145" t="s">
        <v>78</v>
      </c>
      <c r="Q145" t="s">
        <v>33</v>
      </c>
      <c r="R145" t="s">
        <v>204</v>
      </c>
      <c r="S145" t="s">
        <v>205</v>
      </c>
      <c r="T145" t="s">
        <v>287</v>
      </c>
      <c r="U145" s="7">
        <v>4.57</v>
      </c>
      <c r="V145" s="7">
        <v>1.75</v>
      </c>
      <c r="W145" s="7">
        <v>1.32</v>
      </c>
      <c r="X145" s="7">
        <v>3.11</v>
      </c>
      <c r="Y145">
        <v>10.556700000000001</v>
      </c>
      <c r="Z145">
        <v>1.2507819831091649</v>
      </c>
      <c r="AA145">
        <v>3.11</v>
      </c>
      <c r="AB145">
        <v>10.556700000000001</v>
      </c>
      <c r="AC145">
        <v>1.2507819831091649</v>
      </c>
      <c r="AD145" t="s">
        <v>138</v>
      </c>
      <c r="AE145">
        <v>35</v>
      </c>
      <c r="AF145">
        <v>4.6500000000000004</v>
      </c>
      <c r="AG145">
        <v>39.65</v>
      </c>
      <c r="AH145">
        <v>0</v>
      </c>
      <c r="AI145">
        <v>418.57315500000004</v>
      </c>
      <c r="AJ145">
        <v>334.64917200000002</v>
      </c>
      <c r="AK145" t="s">
        <v>187</v>
      </c>
      <c r="AL145">
        <v>0</v>
      </c>
      <c r="AM145">
        <v>0</v>
      </c>
      <c r="AN145">
        <v>0</v>
      </c>
      <c r="AO145" t="s">
        <v>128</v>
      </c>
      <c r="AP145" t="s">
        <v>188</v>
      </c>
      <c r="AQ145" t="s">
        <v>139</v>
      </c>
      <c r="AR145" t="s">
        <v>154</v>
      </c>
      <c r="AS145" t="s">
        <v>375</v>
      </c>
      <c r="AT145" t="s">
        <v>127</v>
      </c>
      <c r="AU145">
        <v>44959.412590162035</v>
      </c>
      <c r="AV145" t="s">
        <v>255</v>
      </c>
      <c r="AW145" t="s">
        <v>150</v>
      </c>
      <c r="AX145" t="s">
        <v>126</v>
      </c>
      <c r="AY145" t="s">
        <v>126</v>
      </c>
      <c r="AZ145" t="s">
        <v>126</v>
      </c>
      <c r="BA145" t="s">
        <v>126</v>
      </c>
      <c r="BB145" t="s">
        <v>126</v>
      </c>
      <c r="BC145" t="s">
        <v>126</v>
      </c>
      <c r="BD145" t="s">
        <v>126</v>
      </c>
      <c r="BE145" t="s">
        <v>126</v>
      </c>
      <c r="BF145" t="s">
        <v>126</v>
      </c>
    </row>
    <row r="146" spans="2:58" x14ac:dyDescent="0.2">
      <c r="B146" t="s">
        <v>302</v>
      </c>
      <c r="C146" t="s">
        <v>210</v>
      </c>
      <c r="D146" t="s">
        <v>200</v>
      </c>
      <c r="E146" s="145">
        <v>3</v>
      </c>
      <c r="F146" t="s">
        <v>151</v>
      </c>
      <c r="G146" t="s">
        <v>151</v>
      </c>
      <c r="H146" t="s">
        <v>124</v>
      </c>
      <c r="I146" t="s">
        <v>124</v>
      </c>
      <c r="J146" t="s">
        <v>202</v>
      </c>
      <c r="K146" t="s">
        <v>201</v>
      </c>
      <c r="L146" t="s">
        <v>174</v>
      </c>
      <c r="M146" t="s">
        <v>162</v>
      </c>
      <c r="N146" t="s">
        <v>162</v>
      </c>
      <c r="O146">
        <v>15</v>
      </c>
      <c r="P146" t="s">
        <v>33</v>
      </c>
      <c r="Q146" t="s">
        <v>33</v>
      </c>
      <c r="R146" t="s">
        <v>321</v>
      </c>
      <c r="S146" t="s">
        <v>205</v>
      </c>
      <c r="T146" t="s">
        <v>411</v>
      </c>
      <c r="U146" s="7">
        <v>12.7</v>
      </c>
      <c r="V146" s="7">
        <v>2.6</v>
      </c>
      <c r="W146" s="7">
        <v>4.05</v>
      </c>
      <c r="X146" s="7">
        <v>12.65</v>
      </c>
      <c r="Y146">
        <v>133.73099999999997</v>
      </c>
      <c r="Z146">
        <v>5.1642164529246157</v>
      </c>
      <c r="AA146">
        <v>189.75</v>
      </c>
      <c r="AB146">
        <v>2005.9649999999995</v>
      </c>
      <c r="AC146">
        <v>77.463246793869232</v>
      </c>
      <c r="AD146" t="s">
        <v>138</v>
      </c>
      <c r="AE146">
        <v>59</v>
      </c>
      <c r="AF146">
        <v>0.3533</v>
      </c>
      <c r="AG146">
        <v>79.844700000000003</v>
      </c>
      <c r="AH146">
        <v>0</v>
      </c>
      <c r="AI146">
        <v>160165.67363549996</v>
      </c>
      <c r="AJ146">
        <v>2067.6343977900001</v>
      </c>
      <c r="AK146" t="s">
        <v>187</v>
      </c>
      <c r="AL146">
        <v>0</v>
      </c>
      <c r="AM146">
        <v>0</v>
      </c>
      <c r="AN146">
        <v>0</v>
      </c>
      <c r="AO146" t="s">
        <v>128</v>
      </c>
      <c r="AP146" t="s">
        <v>188</v>
      </c>
      <c r="AQ146" t="s">
        <v>139</v>
      </c>
      <c r="AR146" t="s">
        <v>159</v>
      </c>
      <c r="AS146" t="s">
        <v>412</v>
      </c>
      <c r="AT146" t="s">
        <v>127</v>
      </c>
      <c r="AU146">
        <v>44959.412590162035</v>
      </c>
      <c r="AV146" t="s">
        <v>255</v>
      </c>
      <c r="AW146" t="s">
        <v>150</v>
      </c>
      <c r="AX146" t="s">
        <v>126</v>
      </c>
      <c r="AY146" t="s">
        <v>126</v>
      </c>
      <c r="AZ146" t="s">
        <v>126</v>
      </c>
      <c r="BA146" t="s">
        <v>126</v>
      </c>
      <c r="BB146" t="s">
        <v>126</v>
      </c>
      <c r="BC146" t="s">
        <v>126</v>
      </c>
      <c r="BD146" t="s">
        <v>126</v>
      </c>
      <c r="BE146" t="s">
        <v>126</v>
      </c>
      <c r="BF146" t="s">
        <v>126</v>
      </c>
    </row>
    <row r="147" spans="2:58" x14ac:dyDescent="0.2">
      <c r="B147" t="s">
        <v>302</v>
      </c>
      <c r="C147" t="s">
        <v>210</v>
      </c>
      <c r="D147" t="s">
        <v>200</v>
      </c>
      <c r="E147" s="145">
        <v>3</v>
      </c>
      <c r="F147" t="s">
        <v>151</v>
      </c>
      <c r="G147" t="s">
        <v>151</v>
      </c>
      <c r="H147" t="s">
        <v>124</v>
      </c>
      <c r="I147" t="s">
        <v>124</v>
      </c>
      <c r="J147" t="s">
        <v>202</v>
      </c>
      <c r="K147" t="s">
        <v>201</v>
      </c>
      <c r="L147" t="s">
        <v>203</v>
      </c>
      <c r="M147" t="s">
        <v>413</v>
      </c>
      <c r="N147" t="s">
        <v>414</v>
      </c>
      <c r="O147">
        <v>0</v>
      </c>
      <c r="P147" t="s">
        <v>62</v>
      </c>
      <c r="Q147" t="s">
        <v>62</v>
      </c>
      <c r="R147" t="s">
        <v>214</v>
      </c>
      <c r="S147" t="s">
        <v>209</v>
      </c>
      <c r="T147" t="s">
        <v>415</v>
      </c>
      <c r="U147" s="7">
        <v>4.6900000000000004</v>
      </c>
      <c r="V147" s="7">
        <v>1.81</v>
      </c>
      <c r="W147" s="7">
        <v>1.44</v>
      </c>
      <c r="X147" s="7">
        <v>1.5</v>
      </c>
      <c r="Y147">
        <v>12.224016000000001</v>
      </c>
      <c r="Z147">
        <v>1.3276352830778857</v>
      </c>
      <c r="AA147">
        <v>0</v>
      </c>
      <c r="AB147">
        <v>0</v>
      </c>
      <c r="AC147">
        <v>0</v>
      </c>
      <c r="AD147" t="s">
        <v>142</v>
      </c>
      <c r="AE147">
        <v>525</v>
      </c>
      <c r="AF147">
        <v>0.3533</v>
      </c>
      <c r="AG147">
        <v>525.35329999999999</v>
      </c>
      <c r="AH147">
        <v>0</v>
      </c>
      <c r="AI147">
        <v>0</v>
      </c>
      <c r="AJ147">
        <v>0</v>
      </c>
      <c r="AK147" t="s">
        <v>187</v>
      </c>
      <c r="AL147">
        <v>0</v>
      </c>
      <c r="AM147">
        <v>0</v>
      </c>
      <c r="AN147">
        <v>0</v>
      </c>
      <c r="AO147" t="s">
        <v>128</v>
      </c>
      <c r="AP147" t="s">
        <v>188</v>
      </c>
      <c r="AQ147" t="s">
        <v>139</v>
      </c>
      <c r="AR147" t="s">
        <v>143</v>
      </c>
      <c r="AS147" t="s">
        <v>126</v>
      </c>
      <c r="AT147" t="s">
        <v>127</v>
      </c>
      <c r="AU147">
        <v>44959.412590162035</v>
      </c>
      <c r="AV147" t="s">
        <v>255</v>
      </c>
      <c r="AW147" t="s">
        <v>150</v>
      </c>
      <c r="AX147" t="s">
        <v>332</v>
      </c>
      <c r="AY147" t="s">
        <v>126</v>
      </c>
      <c r="AZ147" t="s">
        <v>126</v>
      </c>
      <c r="BA147" t="s">
        <v>126</v>
      </c>
      <c r="BB147" t="s">
        <v>126</v>
      </c>
      <c r="BC147" t="s">
        <v>126</v>
      </c>
      <c r="BD147" t="s">
        <v>126</v>
      </c>
      <c r="BE147" t="s">
        <v>126</v>
      </c>
      <c r="BF147" t="s">
        <v>126</v>
      </c>
    </row>
    <row r="148" spans="2:58" x14ac:dyDescent="0.2">
      <c r="B148" t="s">
        <v>302</v>
      </c>
      <c r="C148" t="s">
        <v>210</v>
      </c>
      <c r="D148" t="s">
        <v>200</v>
      </c>
      <c r="E148" s="145">
        <v>3</v>
      </c>
      <c r="F148" t="s">
        <v>151</v>
      </c>
      <c r="G148" t="s">
        <v>151</v>
      </c>
      <c r="H148" t="s">
        <v>124</v>
      </c>
      <c r="I148" t="s">
        <v>124</v>
      </c>
      <c r="J148" t="s">
        <v>202</v>
      </c>
      <c r="K148" t="s">
        <v>201</v>
      </c>
      <c r="L148" t="s">
        <v>203</v>
      </c>
      <c r="M148" t="s">
        <v>73</v>
      </c>
      <c r="N148" t="s">
        <v>73</v>
      </c>
      <c r="O148">
        <v>46</v>
      </c>
      <c r="P148" t="s">
        <v>33</v>
      </c>
      <c r="Q148" t="s">
        <v>33</v>
      </c>
      <c r="R148" t="s">
        <v>204</v>
      </c>
      <c r="S148" t="s">
        <v>205</v>
      </c>
      <c r="T148" t="s">
        <v>288</v>
      </c>
      <c r="U148" s="7">
        <v>6</v>
      </c>
      <c r="V148" s="7">
        <v>3.0745</v>
      </c>
      <c r="W148" s="7">
        <v>3.3</v>
      </c>
      <c r="X148" s="7">
        <v>6.96</v>
      </c>
      <c r="Y148">
        <v>60.875099999999996</v>
      </c>
      <c r="Z148">
        <v>2.8850484829527678</v>
      </c>
      <c r="AA148">
        <v>320.16000000000003</v>
      </c>
      <c r="AB148">
        <v>2800.2545999999998</v>
      </c>
      <c r="AC148">
        <v>132.71223021582733</v>
      </c>
      <c r="AD148" t="s">
        <v>138</v>
      </c>
      <c r="AE148">
        <v>70</v>
      </c>
      <c r="AF148">
        <v>0.3533</v>
      </c>
      <c r="AG148">
        <v>94.730999999999995</v>
      </c>
      <c r="AH148">
        <v>0</v>
      </c>
      <c r="AI148">
        <v>265270.91851259995</v>
      </c>
      <c r="AJ148">
        <v>1998.8430461999997</v>
      </c>
      <c r="AK148" t="s">
        <v>187</v>
      </c>
      <c r="AL148">
        <v>0</v>
      </c>
      <c r="AM148">
        <v>0</v>
      </c>
      <c r="AN148">
        <v>0</v>
      </c>
      <c r="AO148" t="s">
        <v>128</v>
      </c>
      <c r="AP148" t="s">
        <v>188</v>
      </c>
      <c r="AQ148" t="s">
        <v>139</v>
      </c>
      <c r="AR148" t="s">
        <v>164</v>
      </c>
      <c r="AS148" t="s">
        <v>126</v>
      </c>
      <c r="AT148" t="s">
        <v>127</v>
      </c>
      <c r="AU148">
        <v>44959.412590162035</v>
      </c>
      <c r="AV148" t="s">
        <v>255</v>
      </c>
      <c r="AW148" t="s">
        <v>150</v>
      </c>
      <c r="AX148" t="s">
        <v>126</v>
      </c>
      <c r="AY148" t="s">
        <v>126</v>
      </c>
      <c r="AZ148" t="s">
        <v>126</v>
      </c>
      <c r="BA148" t="s">
        <v>126</v>
      </c>
      <c r="BB148" t="s">
        <v>126</v>
      </c>
      <c r="BC148" t="s">
        <v>126</v>
      </c>
      <c r="BD148" t="s">
        <v>126</v>
      </c>
      <c r="BE148" t="s">
        <v>126</v>
      </c>
      <c r="BF148" t="s">
        <v>126</v>
      </c>
    </row>
    <row r="149" spans="2:58" x14ac:dyDescent="0.2">
      <c r="B149" t="s">
        <v>302</v>
      </c>
      <c r="C149" t="s">
        <v>210</v>
      </c>
      <c r="D149" t="s">
        <v>200</v>
      </c>
      <c r="E149" s="145">
        <v>3</v>
      </c>
      <c r="F149" t="s">
        <v>151</v>
      </c>
      <c r="G149" t="s">
        <v>151</v>
      </c>
      <c r="H149" t="s">
        <v>137</v>
      </c>
      <c r="I149" t="s">
        <v>137</v>
      </c>
      <c r="J149" t="s">
        <v>202</v>
      </c>
      <c r="K149" t="s">
        <v>212</v>
      </c>
      <c r="L149" t="s">
        <v>207</v>
      </c>
      <c r="M149" t="s">
        <v>77</v>
      </c>
      <c r="N149" t="s">
        <v>77</v>
      </c>
      <c r="O149">
        <v>1</v>
      </c>
      <c r="P149" t="s">
        <v>33</v>
      </c>
      <c r="Q149" t="s">
        <v>33</v>
      </c>
      <c r="R149" t="s">
        <v>204</v>
      </c>
      <c r="S149" t="s">
        <v>205</v>
      </c>
      <c r="T149" t="s">
        <v>416</v>
      </c>
      <c r="U149" s="7">
        <v>6.3</v>
      </c>
      <c r="V149" s="7">
        <v>2.4</v>
      </c>
      <c r="W149" s="7">
        <v>3</v>
      </c>
      <c r="X149" s="7">
        <v>13.257999999999999</v>
      </c>
      <c r="Y149">
        <v>45.36</v>
      </c>
      <c r="Z149">
        <v>2.3647169221144821</v>
      </c>
      <c r="AA149">
        <v>13.257999999999999</v>
      </c>
      <c r="AB149">
        <v>45.36</v>
      </c>
      <c r="AC149">
        <v>2.3647169221144821</v>
      </c>
      <c r="AD149" t="s">
        <v>138</v>
      </c>
      <c r="AE149">
        <v>40</v>
      </c>
      <c r="AF149">
        <v>0.3533</v>
      </c>
      <c r="AG149">
        <v>54.131999999999998</v>
      </c>
      <c r="AH149">
        <v>0</v>
      </c>
      <c r="AI149">
        <v>2455.4275199999997</v>
      </c>
      <c r="AJ149">
        <v>1038.3600240000001</v>
      </c>
      <c r="AK149" t="s">
        <v>187</v>
      </c>
      <c r="AL149">
        <v>0</v>
      </c>
      <c r="AM149">
        <v>0</v>
      </c>
      <c r="AN149">
        <v>0</v>
      </c>
      <c r="AO149" t="s">
        <v>128</v>
      </c>
      <c r="AP149" t="s">
        <v>188</v>
      </c>
      <c r="AQ149" t="s">
        <v>139</v>
      </c>
      <c r="AR149" t="s">
        <v>164</v>
      </c>
      <c r="AS149" t="s">
        <v>126</v>
      </c>
      <c r="AT149" t="s">
        <v>127</v>
      </c>
      <c r="AU149">
        <v>44959.412590162035</v>
      </c>
      <c r="AV149" t="s">
        <v>255</v>
      </c>
      <c r="AW149" t="s">
        <v>150</v>
      </c>
      <c r="AX149" t="s">
        <v>332</v>
      </c>
      <c r="AY149" t="s">
        <v>126</v>
      </c>
      <c r="AZ149" t="s">
        <v>126</v>
      </c>
      <c r="BA149" t="s">
        <v>126</v>
      </c>
      <c r="BB149" t="s">
        <v>126</v>
      </c>
      <c r="BC149" t="s">
        <v>126</v>
      </c>
      <c r="BD149" t="s">
        <v>126</v>
      </c>
      <c r="BE149" t="s">
        <v>126</v>
      </c>
      <c r="BF149" t="s">
        <v>126</v>
      </c>
    </row>
    <row r="150" spans="2:58" x14ac:dyDescent="0.2">
      <c r="B150" t="s">
        <v>302</v>
      </c>
      <c r="C150" t="s">
        <v>210</v>
      </c>
      <c r="D150" t="s">
        <v>200</v>
      </c>
      <c r="E150" s="145">
        <v>3</v>
      </c>
      <c r="F150" t="s">
        <v>151</v>
      </c>
      <c r="G150" t="s">
        <v>151</v>
      </c>
      <c r="H150" t="s">
        <v>137</v>
      </c>
      <c r="I150" t="s">
        <v>137</v>
      </c>
      <c r="J150" t="s">
        <v>202</v>
      </c>
      <c r="K150" t="s">
        <v>212</v>
      </c>
      <c r="L150" t="s">
        <v>207</v>
      </c>
      <c r="M150" t="s">
        <v>77</v>
      </c>
      <c r="N150" t="s">
        <v>77</v>
      </c>
      <c r="O150">
        <v>1</v>
      </c>
      <c r="P150" t="s">
        <v>78</v>
      </c>
      <c r="Q150" t="s">
        <v>33</v>
      </c>
      <c r="R150" t="s">
        <v>204</v>
      </c>
      <c r="S150" t="s">
        <v>205</v>
      </c>
      <c r="T150" t="s">
        <v>417</v>
      </c>
      <c r="U150" s="7">
        <v>3.8</v>
      </c>
      <c r="V150" s="7">
        <v>1.24</v>
      </c>
      <c r="W150" s="7">
        <v>1.1000000000000001</v>
      </c>
      <c r="X150" s="7">
        <v>0.96699999999999997</v>
      </c>
      <c r="Y150">
        <v>5.1832000000000003</v>
      </c>
      <c r="Z150">
        <v>0.73694088207694708</v>
      </c>
      <c r="AA150">
        <v>0.96699999999999997</v>
      </c>
      <c r="AB150">
        <v>5.1832000000000003</v>
      </c>
      <c r="AC150">
        <v>0.73694088207694708</v>
      </c>
      <c r="AD150" t="s">
        <v>138</v>
      </c>
      <c r="AE150">
        <v>40</v>
      </c>
      <c r="AF150">
        <v>0.3533</v>
      </c>
      <c r="AG150">
        <v>54.131999999999998</v>
      </c>
      <c r="AH150">
        <v>0</v>
      </c>
      <c r="AI150">
        <v>280.57698240000002</v>
      </c>
      <c r="AJ150">
        <v>380.73200880000007</v>
      </c>
      <c r="AK150" t="s">
        <v>187</v>
      </c>
      <c r="AL150">
        <v>0</v>
      </c>
      <c r="AM150">
        <v>0</v>
      </c>
      <c r="AN150">
        <v>0</v>
      </c>
      <c r="AO150" t="s">
        <v>128</v>
      </c>
      <c r="AP150" t="s">
        <v>188</v>
      </c>
      <c r="AQ150" t="s">
        <v>139</v>
      </c>
      <c r="AR150" t="s">
        <v>154</v>
      </c>
      <c r="AS150" t="s">
        <v>126</v>
      </c>
      <c r="AT150" t="s">
        <v>127</v>
      </c>
      <c r="AU150">
        <v>44959.412590162035</v>
      </c>
      <c r="AV150" t="s">
        <v>255</v>
      </c>
      <c r="AW150" t="s">
        <v>150</v>
      </c>
      <c r="AX150" t="s">
        <v>332</v>
      </c>
      <c r="AY150" t="s">
        <v>126</v>
      </c>
      <c r="AZ150" t="s">
        <v>126</v>
      </c>
      <c r="BA150" t="s">
        <v>126</v>
      </c>
      <c r="BB150" t="s">
        <v>126</v>
      </c>
      <c r="BC150" t="s">
        <v>126</v>
      </c>
      <c r="BD150" t="s">
        <v>126</v>
      </c>
      <c r="BE150" t="s">
        <v>126</v>
      </c>
      <c r="BF150" t="s">
        <v>126</v>
      </c>
    </row>
    <row r="151" spans="2:58" x14ac:dyDescent="0.2">
      <c r="B151" t="s">
        <v>302</v>
      </c>
      <c r="C151" t="s">
        <v>210</v>
      </c>
      <c r="D151" t="s">
        <v>200</v>
      </c>
      <c r="E151" s="145">
        <v>3</v>
      </c>
      <c r="F151" t="s">
        <v>151</v>
      </c>
      <c r="G151" t="s">
        <v>151</v>
      </c>
      <c r="H151" t="s">
        <v>137</v>
      </c>
      <c r="I151" t="s">
        <v>137</v>
      </c>
      <c r="J151" t="s">
        <v>202</v>
      </c>
      <c r="K151" t="s">
        <v>212</v>
      </c>
      <c r="L151" t="s">
        <v>207</v>
      </c>
      <c r="M151" t="s">
        <v>165</v>
      </c>
      <c r="N151" t="s">
        <v>76</v>
      </c>
      <c r="O151">
        <v>15</v>
      </c>
      <c r="P151" t="s">
        <v>62</v>
      </c>
      <c r="Q151" t="s">
        <v>62</v>
      </c>
      <c r="R151" t="s">
        <v>208</v>
      </c>
      <c r="S151" t="s">
        <v>209</v>
      </c>
      <c r="T151" t="s">
        <v>166</v>
      </c>
      <c r="U151" s="7">
        <v>4.4752000000000001</v>
      </c>
      <c r="V151" s="7">
        <v>1.732</v>
      </c>
      <c r="W151" s="7">
        <v>1.603</v>
      </c>
      <c r="X151" s="7">
        <v>1.258</v>
      </c>
      <c r="Y151">
        <v>12.4249273792</v>
      </c>
      <c r="Z151">
        <v>1.2122374726305911</v>
      </c>
      <c r="AA151">
        <v>18.87</v>
      </c>
      <c r="AB151">
        <v>186.373910688</v>
      </c>
      <c r="AC151">
        <v>18.183562089458867</v>
      </c>
      <c r="AD151" t="s">
        <v>142</v>
      </c>
      <c r="AE151">
        <v>265</v>
      </c>
      <c r="AF151">
        <v>0.113</v>
      </c>
      <c r="AG151">
        <v>294.94499999999999</v>
      </c>
      <c r="AH151">
        <v>0</v>
      </c>
      <c r="AI151">
        <v>4424.1750000000002</v>
      </c>
      <c r="AJ151">
        <v>243.30628829676471</v>
      </c>
      <c r="AK151" t="s">
        <v>187</v>
      </c>
      <c r="AL151">
        <v>0</v>
      </c>
      <c r="AM151">
        <v>0</v>
      </c>
      <c r="AN151">
        <v>0</v>
      </c>
      <c r="AO151" t="s">
        <v>128</v>
      </c>
      <c r="AP151" t="s">
        <v>188</v>
      </c>
      <c r="AQ151" t="s">
        <v>139</v>
      </c>
      <c r="AR151" t="s">
        <v>143</v>
      </c>
      <c r="AS151" t="s">
        <v>418</v>
      </c>
      <c r="AT151" t="s">
        <v>127</v>
      </c>
      <c r="AU151">
        <v>44959.412590162035</v>
      </c>
      <c r="AV151" t="s">
        <v>255</v>
      </c>
      <c r="AW151" t="s">
        <v>150</v>
      </c>
      <c r="AX151" t="s">
        <v>126</v>
      </c>
      <c r="AY151" t="s">
        <v>126</v>
      </c>
      <c r="AZ151" t="s">
        <v>126</v>
      </c>
      <c r="BA151" t="s">
        <v>126</v>
      </c>
      <c r="BB151" t="s">
        <v>126</v>
      </c>
      <c r="BC151" t="s">
        <v>126</v>
      </c>
      <c r="BD151" t="s">
        <v>126</v>
      </c>
      <c r="BE151" t="s">
        <v>126</v>
      </c>
      <c r="BF151" t="s">
        <v>126</v>
      </c>
    </row>
    <row r="152" spans="2:58" x14ac:dyDescent="0.2">
      <c r="B152" t="s">
        <v>302</v>
      </c>
      <c r="C152" t="s">
        <v>210</v>
      </c>
      <c r="D152" t="s">
        <v>200</v>
      </c>
      <c r="E152" s="145">
        <v>3</v>
      </c>
      <c r="F152" t="s">
        <v>151</v>
      </c>
      <c r="G152" t="s">
        <v>151</v>
      </c>
      <c r="H152" t="s">
        <v>137</v>
      </c>
      <c r="I152" t="s">
        <v>147</v>
      </c>
      <c r="J152" t="s">
        <v>202</v>
      </c>
      <c r="K152" t="s">
        <v>213</v>
      </c>
      <c r="L152" t="s">
        <v>207</v>
      </c>
      <c r="M152" t="s">
        <v>155</v>
      </c>
      <c r="N152" t="s">
        <v>156</v>
      </c>
      <c r="O152">
        <v>1</v>
      </c>
      <c r="P152" t="s">
        <v>33</v>
      </c>
      <c r="Q152" t="s">
        <v>33</v>
      </c>
      <c r="R152" t="s">
        <v>204</v>
      </c>
      <c r="S152" t="s">
        <v>205</v>
      </c>
      <c r="T152" t="s">
        <v>419</v>
      </c>
      <c r="U152" s="7">
        <v>9.48</v>
      </c>
      <c r="V152" s="7">
        <v>2.99</v>
      </c>
      <c r="W152" s="7">
        <v>3.19</v>
      </c>
      <c r="X152" s="7">
        <v>23.56</v>
      </c>
      <c r="Y152">
        <v>90.421188000000001</v>
      </c>
      <c r="Z152">
        <v>4.4330935251798564</v>
      </c>
      <c r="AA152">
        <v>23.56</v>
      </c>
      <c r="AB152">
        <v>90.421188000000001</v>
      </c>
      <c r="AC152">
        <v>4.4330935251798564</v>
      </c>
      <c r="AD152" t="s">
        <v>138</v>
      </c>
      <c r="AE152">
        <v>60</v>
      </c>
      <c r="AF152">
        <v>0.4471</v>
      </c>
      <c r="AG152">
        <v>86.826000000000008</v>
      </c>
      <c r="AH152">
        <v>0</v>
      </c>
      <c r="AI152">
        <v>3925.4550346440005</v>
      </c>
      <c r="AJ152">
        <v>885.48888318000002</v>
      </c>
      <c r="AK152" t="s">
        <v>226</v>
      </c>
      <c r="AL152">
        <v>0</v>
      </c>
      <c r="AM152">
        <v>3925.4550346440005</v>
      </c>
      <c r="AN152">
        <v>-3925.4550346440005</v>
      </c>
      <c r="AO152" t="s">
        <v>420</v>
      </c>
      <c r="AP152" t="s">
        <v>188</v>
      </c>
      <c r="AQ152" t="s">
        <v>139</v>
      </c>
      <c r="AR152" t="s">
        <v>164</v>
      </c>
      <c r="AS152" t="s">
        <v>126</v>
      </c>
      <c r="AT152" t="s">
        <v>144</v>
      </c>
      <c r="AU152">
        <v>44959.412590162035</v>
      </c>
      <c r="AV152" t="s">
        <v>255</v>
      </c>
      <c r="AW152" t="s">
        <v>150</v>
      </c>
      <c r="AX152" t="s">
        <v>332</v>
      </c>
      <c r="AY152" t="s">
        <v>126</v>
      </c>
      <c r="AZ152" t="s">
        <v>126</v>
      </c>
      <c r="BA152" t="s">
        <v>126</v>
      </c>
      <c r="BB152" t="s">
        <v>421</v>
      </c>
      <c r="BC152" t="s">
        <v>126</v>
      </c>
      <c r="BD152" t="s">
        <v>126</v>
      </c>
      <c r="BE152" t="s">
        <v>126</v>
      </c>
      <c r="BF152" t="s">
        <v>126</v>
      </c>
    </row>
    <row r="153" spans="2:58" x14ac:dyDescent="0.2">
      <c r="B153" t="s">
        <v>302</v>
      </c>
      <c r="C153" t="s">
        <v>210</v>
      </c>
      <c r="D153" t="s">
        <v>200</v>
      </c>
      <c r="E153" s="145">
        <v>3</v>
      </c>
      <c r="F153" t="s">
        <v>151</v>
      </c>
      <c r="G153" t="s">
        <v>151</v>
      </c>
      <c r="H153" t="s">
        <v>137</v>
      </c>
      <c r="I153" t="s">
        <v>147</v>
      </c>
      <c r="J153" t="s">
        <v>202</v>
      </c>
      <c r="K153" t="s">
        <v>213</v>
      </c>
      <c r="L153" t="s">
        <v>207</v>
      </c>
      <c r="M153" t="s">
        <v>155</v>
      </c>
      <c r="N153" t="s">
        <v>156</v>
      </c>
      <c r="O153">
        <v>1</v>
      </c>
      <c r="P153" t="s">
        <v>78</v>
      </c>
      <c r="Q153" t="s">
        <v>33</v>
      </c>
      <c r="R153" t="s">
        <v>204</v>
      </c>
      <c r="S153" t="s">
        <v>205</v>
      </c>
      <c r="T153" t="s">
        <v>422</v>
      </c>
      <c r="U153" s="7">
        <v>0.5</v>
      </c>
      <c r="V153" s="7">
        <v>0.3</v>
      </c>
      <c r="W153" s="7">
        <v>0.18</v>
      </c>
      <c r="X153" s="7">
        <v>1.7999999999999999E-2</v>
      </c>
      <c r="Y153">
        <v>2.7E-2</v>
      </c>
      <c r="Z153">
        <v>2.3459493274945259E-2</v>
      </c>
      <c r="AA153">
        <v>1.7999999999999999E-2</v>
      </c>
      <c r="AB153">
        <v>2.7E-2</v>
      </c>
      <c r="AC153">
        <v>2.3459493274945259E-2</v>
      </c>
      <c r="AD153" t="s">
        <v>138</v>
      </c>
      <c r="AE153">
        <v>60</v>
      </c>
      <c r="AF153">
        <v>0.4471</v>
      </c>
      <c r="AG153">
        <v>86.826000000000008</v>
      </c>
      <c r="AH153">
        <v>0</v>
      </c>
      <c r="AI153">
        <v>1.1721510000000002</v>
      </c>
      <c r="AJ153">
        <v>49.964889960000015</v>
      </c>
      <c r="AK153" t="s">
        <v>226</v>
      </c>
      <c r="AL153">
        <v>0</v>
      </c>
      <c r="AM153">
        <v>1.1721510000000002</v>
      </c>
      <c r="AN153">
        <v>-1.1721510000000002</v>
      </c>
      <c r="AO153" t="s">
        <v>420</v>
      </c>
      <c r="AP153" t="s">
        <v>188</v>
      </c>
      <c r="AQ153" t="s">
        <v>139</v>
      </c>
      <c r="AR153" t="s">
        <v>154</v>
      </c>
      <c r="AS153" t="s">
        <v>126</v>
      </c>
      <c r="AT153" t="s">
        <v>144</v>
      </c>
      <c r="AU153">
        <v>44959.412590162035</v>
      </c>
      <c r="AV153" t="s">
        <v>255</v>
      </c>
      <c r="AW153" t="s">
        <v>150</v>
      </c>
      <c r="AX153" t="s">
        <v>332</v>
      </c>
      <c r="AY153" t="s">
        <v>126</v>
      </c>
      <c r="AZ153" t="s">
        <v>126</v>
      </c>
      <c r="BA153" t="s">
        <v>126</v>
      </c>
      <c r="BB153" t="s">
        <v>421</v>
      </c>
      <c r="BC153" t="s">
        <v>126</v>
      </c>
      <c r="BD153" t="s">
        <v>126</v>
      </c>
      <c r="BE153" t="s">
        <v>126</v>
      </c>
      <c r="BF153" t="s">
        <v>126</v>
      </c>
    </row>
    <row r="154" spans="2:58" x14ac:dyDescent="0.2">
      <c r="B154" t="s">
        <v>302</v>
      </c>
      <c r="C154" t="s">
        <v>210</v>
      </c>
      <c r="D154" t="s">
        <v>200</v>
      </c>
      <c r="E154" s="145">
        <v>3</v>
      </c>
      <c r="F154" t="s">
        <v>151</v>
      </c>
      <c r="G154" t="s">
        <v>151</v>
      </c>
      <c r="H154" t="s">
        <v>137</v>
      </c>
      <c r="I154" t="s">
        <v>147</v>
      </c>
      <c r="J154" t="s">
        <v>202</v>
      </c>
      <c r="K154" t="s">
        <v>213</v>
      </c>
      <c r="L154" t="s">
        <v>207</v>
      </c>
      <c r="M154" t="s">
        <v>77</v>
      </c>
      <c r="N154" t="s">
        <v>77</v>
      </c>
      <c r="O154">
        <v>1</v>
      </c>
      <c r="P154" t="s">
        <v>33</v>
      </c>
      <c r="Q154" t="s">
        <v>33</v>
      </c>
      <c r="R154" t="s">
        <v>204</v>
      </c>
      <c r="S154" t="s">
        <v>205</v>
      </c>
      <c r="T154" t="s">
        <v>423</v>
      </c>
      <c r="U154" s="7">
        <v>15.8</v>
      </c>
      <c r="V154" s="7">
        <v>3.2</v>
      </c>
      <c r="W154" s="7">
        <v>4.04</v>
      </c>
      <c r="X154" s="7">
        <v>20.440000000000001</v>
      </c>
      <c r="Y154">
        <v>204.26240000000001</v>
      </c>
      <c r="Z154">
        <v>7.9074131998748829</v>
      </c>
      <c r="AA154">
        <v>20.440000000000001</v>
      </c>
      <c r="AB154">
        <v>204.26240000000001</v>
      </c>
      <c r="AC154">
        <v>7.9074131998748829</v>
      </c>
      <c r="AD154" t="s">
        <v>138</v>
      </c>
      <c r="AE154">
        <v>63</v>
      </c>
      <c r="AF154">
        <v>0.3533</v>
      </c>
      <c r="AG154">
        <v>85.257899999999992</v>
      </c>
      <c r="AH154">
        <v>0</v>
      </c>
      <c r="AI154">
        <v>8707.4916364799992</v>
      </c>
      <c r="AJ154">
        <v>1101.180805452</v>
      </c>
      <c r="AK154" t="s">
        <v>187</v>
      </c>
      <c r="AL154">
        <v>0</v>
      </c>
      <c r="AM154">
        <v>8707.4916364799992</v>
      </c>
      <c r="AN154">
        <v>-8707.4916364799992</v>
      </c>
      <c r="AO154" t="s">
        <v>128</v>
      </c>
      <c r="AP154" t="s">
        <v>188</v>
      </c>
      <c r="AQ154" t="s">
        <v>139</v>
      </c>
      <c r="AR154" t="s">
        <v>164</v>
      </c>
      <c r="AS154" t="s">
        <v>126</v>
      </c>
      <c r="AT154" t="s">
        <v>144</v>
      </c>
      <c r="AU154">
        <v>44959.412590162035</v>
      </c>
      <c r="AV154" t="s">
        <v>255</v>
      </c>
      <c r="AW154" t="s">
        <v>150</v>
      </c>
      <c r="AX154" t="s">
        <v>332</v>
      </c>
      <c r="AY154" t="s">
        <v>126</v>
      </c>
      <c r="AZ154" t="s">
        <v>126</v>
      </c>
      <c r="BA154" t="s">
        <v>126</v>
      </c>
      <c r="BB154" t="s">
        <v>126</v>
      </c>
      <c r="BC154" t="s">
        <v>126</v>
      </c>
      <c r="BD154" t="s">
        <v>126</v>
      </c>
      <c r="BE154" t="s">
        <v>126</v>
      </c>
      <c r="BF154" t="s">
        <v>126</v>
      </c>
    </row>
    <row r="155" spans="2:58" x14ac:dyDescent="0.2">
      <c r="B155" t="s">
        <v>302</v>
      </c>
      <c r="C155" t="s">
        <v>210</v>
      </c>
      <c r="D155" t="s">
        <v>200</v>
      </c>
      <c r="E155" s="145">
        <v>3</v>
      </c>
      <c r="F155" t="s">
        <v>151</v>
      </c>
      <c r="G155" t="s">
        <v>151</v>
      </c>
      <c r="H155" t="s">
        <v>137</v>
      </c>
      <c r="I155" t="s">
        <v>147</v>
      </c>
      <c r="J155" t="s">
        <v>202</v>
      </c>
      <c r="K155" t="s">
        <v>213</v>
      </c>
      <c r="L155" t="s">
        <v>207</v>
      </c>
      <c r="M155" t="s">
        <v>77</v>
      </c>
      <c r="N155" t="s">
        <v>77</v>
      </c>
      <c r="O155">
        <v>1</v>
      </c>
      <c r="P155" t="s">
        <v>33</v>
      </c>
      <c r="Q155" t="s">
        <v>33</v>
      </c>
      <c r="R155" t="s">
        <v>204</v>
      </c>
      <c r="S155" t="s">
        <v>205</v>
      </c>
      <c r="T155" t="s">
        <v>424</v>
      </c>
      <c r="U155" s="7">
        <v>15.8</v>
      </c>
      <c r="V155" s="7">
        <v>3.2</v>
      </c>
      <c r="W155" s="7">
        <v>4.04</v>
      </c>
      <c r="X155" s="7">
        <v>20.440000000000001</v>
      </c>
      <c r="Y155">
        <v>204.26240000000001</v>
      </c>
      <c r="Z155">
        <v>7.9074131998748829</v>
      </c>
      <c r="AA155">
        <v>20.440000000000001</v>
      </c>
      <c r="AB155">
        <v>204.26240000000001</v>
      </c>
      <c r="AC155">
        <v>7.9074131998748829</v>
      </c>
      <c r="AD155" t="s">
        <v>138</v>
      </c>
      <c r="AE155">
        <v>63</v>
      </c>
      <c r="AF155">
        <v>0.3533</v>
      </c>
      <c r="AG155">
        <v>85.257899999999992</v>
      </c>
      <c r="AH155">
        <v>0</v>
      </c>
      <c r="AI155">
        <v>8707.4916364799992</v>
      </c>
      <c r="AJ155">
        <v>1101.180805452</v>
      </c>
      <c r="AK155" t="s">
        <v>187</v>
      </c>
      <c r="AL155">
        <v>0</v>
      </c>
      <c r="AM155">
        <v>8707.4916364799992</v>
      </c>
      <c r="AN155">
        <v>-8707.4916364799992</v>
      </c>
      <c r="AO155" t="s">
        <v>128</v>
      </c>
      <c r="AP155" t="s">
        <v>188</v>
      </c>
      <c r="AQ155" t="s">
        <v>139</v>
      </c>
      <c r="AR155" t="s">
        <v>164</v>
      </c>
      <c r="AS155" t="s">
        <v>126</v>
      </c>
      <c r="AT155" t="s">
        <v>144</v>
      </c>
      <c r="AU155">
        <v>44959.412590162035</v>
      </c>
      <c r="AV155" t="s">
        <v>255</v>
      </c>
      <c r="AW155" t="s">
        <v>150</v>
      </c>
      <c r="AX155" t="s">
        <v>332</v>
      </c>
      <c r="AY155" t="s">
        <v>126</v>
      </c>
      <c r="AZ155" t="s">
        <v>126</v>
      </c>
      <c r="BA155" t="s">
        <v>126</v>
      </c>
      <c r="BB155" t="s">
        <v>126</v>
      </c>
      <c r="BC155" t="s">
        <v>126</v>
      </c>
      <c r="BD155" t="s">
        <v>126</v>
      </c>
      <c r="BE155" t="s">
        <v>126</v>
      </c>
      <c r="BF155" t="s">
        <v>126</v>
      </c>
    </row>
    <row r="156" spans="2:58" x14ac:dyDescent="0.2">
      <c r="B156" t="s">
        <v>302</v>
      </c>
      <c r="C156" t="s">
        <v>210</v>
      </c>
      <c r="D156" t="s">
        <v>200</v>
      </c>
      <c r="E156" s="145">
        <v>3</v>
      </c>
      <c r="F156" t="s">
        <v>151</v>
      </c>
      <c r="G156" t="s">
        <v>151</v>
      </c>
      <c r="H156" t="s">
        <v>137</v>
      </c>
      <c r="I156" t="s">
        <v>147</v>
      </c>
      <c r="J156" t="s">
        <v>202</v>
      </c>
      <c r="K156" t="s">
        <v>213</v>
      </c>
      <c r="L156" t="s">
        <v>207</v>
      </c>
      <c r="M156" t="s">
        <v>165</v>
      </c>
      <c r="N156" t="s">
        <v>76</v>
      </c>
      <c r="O156">
        <v>1</v>
      </c>
      <c r="P156" t="s">
        <v>62</v>
      </c>
      <c r="Q156" t="s">
        <v>62</v>
      </c>
      <c r="R156" t="s">
        <v>208</v>
      </c>
      <c r="S156" t="s">
        <v>209</v>
      </c>
      <c r="T156" t="s">
        <v>166</v>
      </c>
      <c r="U156" s="7">
        <v>4.4752000000000001</v>
      </c>
      <c r="V156" s="7">
        <v>1.732</v>
      </c>
      <c r="W156" s="7">
        <v>1.603</v>
      </c>
      <c r="X156" s="7">
        <v>1.258</v>
      </c>
      <c r="Y156">
        <v>12.4249273792</v>
      </c>
      <c r="Z156">
        <v>1.2122374726305911</v>
      </c>
      <c r="AA156">
        <v>1.258</v>
      </c>
      <c r="AB156">
        <v>12.4249273792</v>
      </c>
      <c r="AC156">
        <v>1.2122374726305911</v>
      </c>
      <c r="AD156" t="s">
        <v>142</v>
      </c>
      <c r="AE156">
        <v>680</v>
      </c>
      <c r="AF156">
        <v>0.113</v>
      </c>
      <c r="AG156">
        <v>756.84</v>
      </c>
      <c r="AH156">
        <v>0</v>
      </c>
      <c r="AI156">
        <v>378.42</v>
      </c>
      <c r="AJ156">
        <v>312.16655856943396</v>
      </c>
      <c r="AK156" t="s">
        <v>187</v>
      </c>
      <c r="AL156">
        <v>0</v>
      </c>
      <c r="AM156">
        <v>378.42</v>
      </c>
      <c r="AN156">
        <v>-378.42</v>
      </c>
      <c r="AO156" t="s">
        <v>128</v>
      </c>
      <c r="AP156" t="s">
        <v>188</v>
      </c>
      <c r="AQ156" t="s">
        <v>139</v>
      </c>
      <c r="AR156" t="s">
        <v>143</v>
      </c>
      <c r="AS156" t="s">
        <v>418</v>
      </c>
      <c r="AT156" t="s">
        <v>144</v>
      </c>
      <c r="AU156">
        <v>44959.412590162035</v>
      </c>
      <c r="AV156" t="s">
        <v>255</v>
      </c>
      <c r="AW156" t="s">
        <v>150</v>
      </c>
      <c r="AX156" t="s">
        <v>126</v>
      </c>
      <c r="AY156" t="s">
        <v>126</v>
      </c>
      <c r="AZ156" t="s">
        <v>126</v>
      </c>
      <c r="BA156" t="s">
        <v>126</v>
      </c>
      <c r="BB156" t="s">
        <v>126</v>
      </c>
      <c r="BC156" t="s">
        <v>126</v>
      </c>
      <c r="BD156" t="s">
        <v>126</v>
      </c>
      <c r="BE156" t="s">
        <v>126</v>
      </c>
      <c r="BF156" t="s">
        <v>126</v>
      </c>
    </row>
    <row r="157" spans="2:58" x14ac:dyDescent="0.2">
      <c r="B157" t="s">
        <v>302</v>
      </c>
      <c r="C157" t="s">
        <v>210</v>
      </c>
      <c r="D157" t="s">
        <v>200</v>
      </c>
      <c r="E157" s="145">
        <v>3</v>
      </c>
      <c r="F157" t="s">
        <v>151</v>
      </c>
      <c r="G157" t="s">
        <v>151</v>
      </c>
      <c r="H157" t="s">
        <v>137</v>
      </c>
      <c r="I157" t="s">
        <v>147</v>
      </c>
      <c r="J157" t="s">
        <v>202</v>
      </c>
      <c r="K157" t="s">
        <v>213</v>
      </c>
      <c r="L157" t="s">
        <v>207</v>
      </c>
      <c r="M157" t="s">
        <v>66</v>
      </c>
      <c r="N157" t="s">
        <v>157</v>
      </c>
      <c r="O157">
        <v>0</v>
      </c>
      <c r="P157" t="s">
        <v>62</v>
      </c>
      <c r="Q157" t="s">
        <v>62</v>
      </c>
      <c r="R157" t="s">
        <v>214</v>
      </c>
      <c r="S157" t="s">
        <v>209</v>
      </c>
      <c r="T157" t="s">
        <v>80</v>
      </c>
      <c r="U157" s="7">
        <v>4.4969999999999999</v>
      </c>
      <c r="V157" s="7">
        <v>1.738</v>
      </c>
      <c r="W157" s="7">
        <v>1.5529999999999999</v>
      </c>
      <c r="X157" s="7">
        <v>1.127</v>
      </c>
      <c r="Y157">
        <v>12.137915657999999</v>
      </c>
      <c r="Z157">
        <v>1.2223625273694088</v>
      </c>
      <c r="AA157">
        <v>0</v>
      </c>
      <c r="AB157">
        <v>0</v>
      </c>
      <c r="AC157">
        <v>0</v>
      </c>
      <c r="AD157" t="s">
        <v>142</v>
      </c>
      <c r="AE157">
        <v>620</v>
      </c>
      <c r="AF157">
        <v>-2.5000000000000001E-2</v>
      </c>
      <c r="AG157">
        <v>604.5</v>
      </c>
      <c r="AH157">
        <v>0</v>
      </c>
      <c r="AI157">
        <v>0</v>
      </c>
      <c r="AJ157">
        <v>0</v>
      </c>
      <c r="AK157" t="s">
        <v>187</v>
      </c>
      <c r="AL157">
        <v>0</v>
      </c>
      <c r="AM157">
        <v>0</v>
      </c>
      <c r="AN157">
        <v>0</v>
      </c>
      <c r="AO157" t="s">
        <v>128</v>
      </c>
      <c r="AP157" t="s">
        <v>188</v>
      </c>
      <c r="AQ157" t="s">
        <v>139</v>
      </c>
      <c r="AR157" t="s">
        <v>143</v>
      </c>
      <c r="AS157" t="s">
        <v>347</v>
      </c>
      <c r="AT157" t="s">
        <v>144</v>
      </c>
      <c r="AU157">
        <v>44959.412590162035</v>
      </c>
      <c r="AV157" t="s">
        <v>255</v>
      </c>
      <c r="AW157" t="s">
        <v>150</v>
      </c>
      <c r="AX157" t="s">
        <v>332</v>
      </c>
      <c r="AY157" t="s">
        <v>126</v>
      </c>
      <c r="AZ157" t="s">
        <v>126</v>
      </c>
      <c r="BA157" t="s">
        <v>126</v>
      </c>
      <c r="BB157" t="s">
        <v>126</v>
      </c>
      <c r="BC157" t="s">
        <v>126</v>
      </c>
      <c r="BD157" t="s">
        <v>126</v>
      </c>
      <c r="BE157" t="s">
        <v>126</v>
      </c>
      <c r="BF157" t="s">
        <v>126</v>
      </c>
    </row>
    <row r="158" spans="2:58" x14ac:dyDescent="0.2">
      <c r="B158" t="s">
        <v>302</v>
      </c>
      <c r="C158" t="s">
        <v>210</v>
      </c>
      <c r="D158" t="s">
        <v>200</v>
      </c>
      <c r="E158" s="145">
        <v>3</v>
      </c>
      <c r="F158" t="s">
        <v>151</v>
      </c>
      <c r="G158" t="s">
        <v>151</v>
      </c>
      <c r="H158" t="s">
        <v>137</v>
      </c>
      <c r="I158" t="s">
        <v>147</v>
      </c>
      <c r="J158" t="s">
        <v>202</v>
      </c>
      <c r="K158" t="s">
        <v>213</v>
      </c>
      <c r="L158" t="s">
        <v>207</v>
      </c>
      <c r="M158" t="s">
        <v>66</v>
      </c>
      <c r="N158" t="s">
        <v>157</v>
      </c>
      <c r="O158">
        <v>0</v>
      </c>
      <c r="P158" t="s">
        <v>62</v>
      </c>
      <c r="Q158" t="s">
        <v>62</v>
      </c>
      <c r="R158" t="s">
        <v>214</v>
      </c>
      <c r="S158" t="s">
        <v>209</v>
      </c>
      <c r="T158" t="s">
        <v>167</v>
      </c>
      <c r="U158" s="7">
        <v>4.266</v>
      </c>
      <c r="V158" s="7">
        <v>1.8149999999999999</v>
      </c>
      <c r="W158" s="7">
        <v>1.5269999999999999</v>
      </c>
      <c r="X158" s="7">
        <v>1.2370000000000001</v>
      </c>
      <c r="Y158">
        <v>11.823240329999999</v>
      </c>
      <c r="Z158">
        <v>1.2109461995620894</v>
      </c>
      <c r="AA158">
        <v>0</v>
      </c>
      <c r="AB158">
        <v>0</v>
      </c>
      <c r="AC158">
        <v>0</v>
      </c>
      <c r="AD158" t="s">
        <v>142</v>
      </c>
      <c r="AE158">
        <v>620</v>
      </c>
      <c r="AF158">
        <v>-2.5000000000000001E-2</v>
      </c>
      <c r="AG158">
        <v>604.5</v>
      </c>
      <c r="AH158">
        <v>0</v>
      </c>
      <c r="AI158">
        <v>0</v>
      </c>
      <c r="AJ158">
        <v>0</v>
      </c>
      <c r="AK158" t="s">
        <v>187</v>
      </c>
      <c r="AL158">
        <v>0</v>
      </c>
      <c r="AM158">
        <v>0</v>
      </c>
      <c r="AN158">
        <v>0</v>
      </c>
      <c r="AO158" t="s">
        <v>128</v>
      </c>
      <c r="AP158" t="s">
        <v>188</v>
      </c>
      <c r="AQ158" t="s">
        <v>139</v>
      </c>
      <c r="AR158" t="s">
        <v>143</v>
      </c>
      <c r="AS158" t="s">
        <v>347</v>
      </c>
      <c r="AT158" t="s">
        <v>144</v>
      </c>
      <c r="AU158">
        <v>44959.412590162035</v>
      </c>
      <c r="AV158" t="s">
        <v>255</v>
      </c>
      <c r="AW158" t="s">
        <v>150</v>
      </c>
      <c r="AX158" t="s">
        <v>332</v>
      </c>
      <c r="AY158" t="s">
        <v>126</v>
      </c>
      <c r="AZ158" t="s">
        <v>126</v>
      </c>
      <c r="BA158" t="s">
        <v>126</v>
      </c>
      <c r="BB158" t="s">
        <v>126</v>
      </c>
      <c r="BC158" t="s">
        <v>126</v>
      </c>
      <c r="BD158" t="s">
        <v>126</v>
      </c>
      <c r="BE158" t="s">
        <v>126</v>
      </c>
      <c r="BF158" t="s">
        <v>126</v>
      </c>
    </row>
    <row r="159" spans="2:58" x14ac:dyDescent="0.2">
      <c r="B159" t="s">
        <v>302</v>
      </c>
      <c r="C159" t="s">
        <v>210</v>
      </c>
      <c r="D159" t="s">
        <v>200</v>
      </c>
      <c r="E159" s="145">
        <v>3</v>
      </c>
      <c r="F159" t="s">
        <v>151</v>
      </c>
      <c r="G159" t="s">
        <v>151</v>
      </c>
      <c r="H159" t="s">
        <v>137</v>
      </c>
      <c r="I159" t="s">
        <v>168</v>
      </c>
      <c r="J159" t="s">
        <v>202</v>
      </c>
      <c r="K159" t="s">
        <v>213</v>
      </c>
      <c r="L159" t="s">
        <v>207</v>
      </c>
      <c r="M159" t="s">
        <v>74</v>
      </c>
      <c r="N159" t="s">
        <v>75</v>
      </c>
      <c r="O159">
        <v>1</v>
      </c>
      <c r="P159" t="s">
        <v>78</v>
      </c>
      <c r="Q159" t="s">
        <v>33</v>
      </c>
      <c r="R159" t="s">
        <v>204</v>
      </c>
      <c r="S159" t="s">
        <v>205</v>
      </c>
      <c r="T159" t="s">
        <v>425</v>
      </c>
      <c r="U159" s="7">
        <v>3.37</v>
      </c>
      <c r="V159" s="7">
        <v>1.17</v>
      </c>
      <c r="W159" s="7">
        <v>1.85</v>
      </c>
      <c r="X159" s="7">
        <v>1.907</v>
      </c>
      <c r="Y159">
        <v>7.294365</v>
      </c>
      <c r="Z159">
        <v>0.61665624022521115</v>
      </c>
      <c r="AA159">
        <v>1.907</v>
      </c>
      <c r="AB159">
        <v>7.294365</v>
      </c>
      <c r="AC159">
        <v>0.61665624022521115</v>
      </c>
      <c r="AD159" t="s">
        <v>138</v>
      </c>
      <c r="AE159">
        <v>80</v>
      </c>
      <c r="AF159">
        <v>4.8499999999999996</v>
      </c>
      <c r="AG159">
        <v>84.85</v>
      </c>
      <c r="AH159">
        <v>0</v>
      </c>
      <c r="AI159">
        <v>309.46343512499999</v>
      </c>
      <c r="AJ159">
        <v>501.84108249999997</v>
      </c>
      <c r="AK159" t="s">
        <v>226</v>
      </c>
      <c r="AL159">
        <v>0</v>
      </c>
      <c r="AM159">
        <v>309.46343512499999</v>
      </c>
      <c r="AN159">
        <v>-309.46343512499999</v>
      </c>
      <c r="AO159" t="s">
        <v>426</v>
      </c>
      <c r="AP159" t="s">
        <v>188</v>
      </c>
      <c r="AQ159" t="s">
        <v>139</v>
      </c>
      <c r="AR159" t="s">
        <v>154</v>
      </c>
      <c r="AS159" t="s">
        <v>427</v>
      </c>
      <c r="AT159" t="s">
        <v>144</v>
      </c>
      <c r="AU159">
        <v>44959.412590162035</v>
      </c>
      <c r="AV159" t="s">
        <v>255</v>
      </c>
      <c r="AW159" t="s">
        <v>150</v>
      </c>
      <c r="AX159" t="s">
        <v>332</v>
      </c>
      <c r="AY159" t="s">
        <v>126</v>
      </c>
      <c r="AZ159" t="s">
        <v>126</v>
      </c>
      <c r="BA159" t="s">
        <v>126</v>
      </c>
      <c r="BB159" t="s">
        <v>126</v>
      </c>
      <c r="BC159" t="s">
        <v>126</v>
      </c>
      <c r="BD159" t="s">
        <v>126</v>
      </c>
      <c r="BE159" t="s">
        <v>126</v>
      </c>
      <c r="BF159" t="s">
        <v>126</v>
      </c>
    </row>
    <row r="160" spans="2:58" x14ac:dyDescent="0.2">
      <c r="B160" t="s">
        <v>302</v>
      </c>
      <c r="C160" t="s">
        <v>210</v>
      </c>
      <c r="D160" t="s">
        <v>200</v>
      </c>
      <c r="E160" s="145">
        <v>3</v>
      </c>
      <c r="F160" t="s">
        <v>151</v>
      </c>
      <c r="G160" t="s">
        <v>151</v>
      </c>
      <c r="H160" t="s">
        <v>137</v>
      </c>
      <c r="I160" t="s">
        <v>168</v>
      </c>
      <c r="J160" t="s">
        <v>202</v>
      </c>
      <c r="K160" t="s">
        <v>213</v>
      </c>
      <c r="L160" t="s">
        <v>207</v>
      </c>
      <c r="M160" t="s">
        <v>74</v>
      </c>
      <c r="N160" t="s">
        <v>75</v>
      </c>
      <c r="O160">
        <v>1</v>
      </c>
      <c r="P160" t="s">
        <v>33</v>
      </c>
      <c r="Q160" t="s">
        <v>33</v>
      </c>
      <c r="R160" t="s">
        <v>321</v>
      </c>
      <c r="S160" t="s">
        <v>205</v>
      </c>
      <c r="T160" t="s">
        <v>257</v>
      </c>
      <c r="U160" s="7">
        <v>9.5500000000000007</v>
      </c>
      <c r="V160" s="7">
        <v>2.65</v>
      </c>
      <c r="W160" s="7">
        <v>3.48</v>
      </c>
      <c r="X160" s="7">
        <v>16.634</v>
      </c>
      <c r="Y160">
        <v>88.070099999999996</v>
      </c>
      <c r="Z160">
        <v>3.958007507037848</v>
      </c>
      <c r="AA160">
        <v>16.634</v>
      </c>
      <c r="AB160">
        <v>88.070099999999996</v>
      </c>
      <c r="AC160">
        <v>3.958007507037848</v>
      </c>
      <c r="AD160" t="s">
        <v>138</v>
      </c>
      <c r="AE160">
        <v>80</v>
      </c>
      <c r="AF160">
        <v>4.8499999999999996</v>
      </c>
      <c r="AG160">
        <v>84.85</v>
      </c>
      <c r="AH160">
        <v>0</v>
      </c>
      <c r="AI160">
        <v>3736.3739924999995</v>
      </c>
      <c r="AJ160">
        <v>944.00376599999993</v>
      </c>
      <c r="AK160" t="s">
        <v>187</v>
      </c>
      <c r="AL160">
        <v>0</v>
      </c>
      <c r="AM160">
        <v>3736.3739924999995</v>
      </c>
      <c r="AN160">
        <v>-3736.3739924999995</v>
      </c>
      <c r="AO160" t="s">
        <v>128</v>
      </c>
      <c r="AP160" t="s">
        <v>188</v>
      </c>
      <c r="AQ160" t="s">
        <v>139</v>
      </c>
      <c r="AR160" t="s">
        <v>129</v>
      </c>
      <c r="AS160" t="s">
        <v>126</v>
      </c>
      <c r="AT160" t="s">
        <v>144</v>
      </c>
      <c r="AU160">
        <v>44959.412590162035</v>
      </c>
      <c r="AV160" t="s">
        <v>255</v>
      </c>
      <c r="AW160" t="s">
        <v>150</v>
      </c>
      <c r="AX160" t="s">
        <v>332</v>
      </c>
      <c r="AY160" t="s">
        <v>126</v>
      </c>
      <c r="AZ160" t="s">
        <v>126</v>
      </c>
      <c r="BA160" t="s">
        <v>126</v>
      </c>
      <c r="BB160" t="s">
        <v>126</v>
      </c>
      <c r="BC160" t="s">
        <v>126</v>
      </c>
      <c r="BD160" t="s">
        <v>126</v>
      </c>
      <c r="BE160" t="s">
        <v>126</v>
      </c>
      <c r="BF160" t="s">
        <v>126</v>
      </c>
    </row>
    <row r="161" spans="2:58" x14ac:dyDescent="0.2">
      <c r="B161" t="s">
        <v>302</v>
      </c>
      <c r="C161" t="s">
        <v>210</v>
      </c>
      <c r="D161" t="s">
        <v>200</v>
      </c>
      <c r="E161" s="145">
        <v>3</v>
      </c>
      <c r="F161" t="s">
        <v>151</v>
      </c>
      <c r="G161" t="s">
        <v>151</v>
      </c>
      <c r="H161" t="s">
        <v>137</v>
      </c>
      <c r="I161" t="s">
        <v>168</v>
      </c>
      <c r="J161" t="s">
        <v>202</v>
      </c>
      <c r="K161" t="s">
        <v>213</v>
      </c>
      <c r="L161" t="s">
        <v>207</v>
      </c>
      <c r="M161" t="s">
        <v>74</v>
      </c>
      <c r="N161" t="s">
        <v>75</v>
      </c>
      <c r="O161">
        <v>1</v>
      </c>
      <c r="P161" t="s">
        <v>33</v>
      </c>
      <c r="Q161" t="s">
        <v>33</v>
      </c>
      <c r="R161" t="s">
        <v>321</v>
      </c>
      <c r="S161" t="s">
        <v>205</v>
      </c>
      <c r="T161">
        <v>416</v>
      </c>
      <c r="U161" s="7">
        <v>7.18</v>
      </c>
      <c r="V161" s="7">
        <v>2.31</v>
      </c>
      <c r="W161" s="7">
        <v>2.84</v>
      </c>
      <c r="X161" s="7">
        <v>7.34</v>
      </c>
      <c r="Y161">
        <v>47.103671999999996</v>
      </c>
      <c r="Z161">
        <v>2.593963090397247</v>
      </c>
      <c r="AA161">
        <v>7.34</v>
      </c>
      <c r="AB161">
        <v>47.103671999999996</v>
      </c>
      <c r="AC161">
        <v>2.593963090397247</v>
      </c>
      <c r="AD161" t="s">
        <v>138</v>
      </c>
      <c r="AE161">
        <v>80</v>
      </c>
      <c r="AF161">
        <v>4.8499999999999996</v>
      </c>
      <c r="AG161">
        <v>84.85</v>
      </c>
      <c r="AH161">
        <v>0</v>
      </c>
      <c r="AI161">
        <v>1998.3732845999998</v>
      </c>
      <c r="AJ161">
        <v>770.39387800000009</v>
      </c>
      <c r="AK161" t="s">
        <v>187</v>
      </c>
      <c r="AL161">
        <v>0</v>
      </c>
      <c r="AM161">
        <v>1998.3732845999998</v>
      </c>
      <c r="AN161">
        <v>-1998.3732845999998</v>
      </c>
      <c r="AO161" t="s">
        <v>128</v>
      </c>
      <c r="AP161" t="s">
        <v>188</v>
      </c>
      <c r="AQ161" t="s">
        <v>139</v>
      </c>
      <c r="AR161" t="s">
        <v>129</v>
      </c>
      <c r="AS161" t="s">
        <v>126</v>
      </c>
      <c r="AT161" t="s">
        <v>144</v>
      </c>
      <c r="AU161">
        <v>44959.412590162035</v>
      </c>
      <c r="AV161" t="s">
        <v>255</v>
      </c>
      <c r="AW161" t="s">
        <v>150</v>
      </c>
      <c r="AX161" t="s">
        <v>332</v>
      </c>
      <c r="AY161" t="s">
        <v>126</v>
      </c>
      <c r="AZ161" t="s">
        <v>126</v>
      </c>
      <c r="BA161" t="s">
        <v>126</v>
      </c>
      <c r="BB161" t="s">
        <v>126</v>
      </c>
      <c r="BC161" t="s">
        <v>126</v>
      </c>
      <c r="BD161" t="s">
        <v>126</v>
      </c>
      <c r="BE161" t="s">
        <v>126</v>
      </c>
      <c r="BF161" t="s">
        <v>126</v>
      </c>
    </row>
    <row r="162" spans="2:58" x14ac:dyDescent="0.2">
      <c r="B162" t="s">
        <v>302</v>
      </c>
      <c r="C162" t="s">
        <v>210</v>
      </c>
      <c r="D162" t="s">
        <v>200</v>
      </c>
      <c r="E162" s="145">
        <v>3</v>
      </c>
      <c r="F162" t="s">
        <v>151</v>
      </c>
      <c r="G162" t="s">
        <v>151</v>
      </c>
      <c r="H162" t="s">
        <v>137</v>
      </c>
      <c r="I162" t="s">
        <v>168</v>
      </c>
      <c r="J162" t="s">
        <v>202</v>
      </c>
      <c r="K162" t="s">
        <v>213</v>
      </c>
      <c r="L162" t="s">
        <v>207</v>
      </c>
      <c r="M162" t="s">
        <v>74</v>
      </c>
      <c r="N162" t="s">
        <v>75</v>
      </c>
      <c r="O162">
        <v>2</v>
      </c>
      <c r="P162" t="s">
        <v>33</v>
      </c>
      <c r="Q162" t="s">
        <v>33</v>
      </c>
      <c r="R162" t="s">
        <v>321</v>
      </c>
      <c r="S162" t="s">
        <v>205</v>
      </c>
      <c r="T162">
        <v>420</v>
      </c>
      <c r="U162" s="7">
        <v>7.23</v>
      </c>
      <c r="V162" s="7">
        <v>2.31</v>
      </c>
      <c r="W162" s="7">
        <v>2.84</v>
      </c>
      <c r="X162" s="7">
        <v>8.2899999999999991</v>
      </c>
      <c r="Y162">
        <v>47.431691999999998</v>
      </c>
      <c r="Z162">
        <v>2.6120269002189551</v>
      </c>
      <c r="AA162">
        <v>16.579999999999998</v>
      </c>
      <c r="AB162">
        <v>94.863383999999996</v>
      </c>
      <c r="AC162">
        <v>5.2240538004379102</v>
      </c>
      <c r="AD162" t="s">
        <v>138</v>
      </c>
      <c r="AE162">
        <v>80</v>
      </c>
      <c r="AF162">
        <v>4.8499999999999996</v>
      </c>
      <c r="AG162">
        <v>84.85</v>
      </c>
      <c r="AH162">
        <v>0</v>
      </c>
      <c r="AI162">
        <v>4024.5790661999995</v>
      </c>
      <c r="AJ162">
        <v>770.39387799999997</v>
      </c>
      <c r="AK162" t="s">
        <v>187</v>
      </c>
      <c r="AL162">
        <v>0</v>
      </c>
      <c r="AM162">
        <v>4024.5790661999995</v>
      </c>
      <c r="AN162">
        <v>-4024.5790661999995</v>
      </c>
      <c r="AO162" t="s">
        <v>128</v>
      </c>
      <c r="AP162" t="s">
        <v>188</v>
      </c>
      <c r="AQ162" t="s">
        <v>139</v>
      </c>
      <c r="AR162" t="s">
        <v>129</v>
      </c>
      <c r="AS162" t="s">
        <v>126</v>
      </c>
      <c r="AT162" t="s">
        <v>144</v>
      </c>
      <c r="AU162">
        <v>44959.412590162035</v>
      </c>
      <c r="AV162" t="s">
        <v>255</v>
      </c>
      <c r="AW162" t="s">
        <v>150</v>
      </c>
      <c r="AX162" t="s">
        <v>332</v>
      </c>
      <c r="AY162" t="s">
        <v>126</v>
      </c>
      <c r="AZ162" t="s">
        <v>126</v>
      </c>
      <c r="BA162" t="s">
        <v>126</v>
      </c>
      <c r="BB162" t="s">
        <v>126</v>
      </c>
      <c r="BC162" t="s">
        <v>126</v>
      </c>
      <c r="BD162" t="s">
        <v>126</v>
      </c>
      <c r="BE162" t="s">
        <v>126</v>
      </c>
      <c r="BF162" t="s">
        <v>126</v>
      </c>
    </row>
    <row r="163" spans="2:58" x14ac:dyDescent="0.2">
      <c r="B163" t="s">
        <v>302</v>
      </c>
      <c r="C163" t="s">
        <v>210</v>
      </c>
      <c r="D163" t="s">
        <v>200</v>
      </c>
      <c r="E163" s="145">
        <v>3</v>
      </c>
      <c r="F163" t="s">
        <v>151</v>
      </c>
      <c r="G163" t="s">
        <v>151</v>
      </c>
      <c r="H163" t="s">
        <v>137</v>
      </c>
      <c r="I163" t="s">
        <v>147</v>
      </c>
      <c r="J163" t="s">
        <v>202</v>
      </c>
      <c r="K163" t="s">
        <v>213</v>
      </c>
      <c r="L163" t="s">
        <v>207</v>
      </c>
      <c r="M163" t="s">
        <v>74</v>
      </c>
      <c r="N163" t="s">
        <v>75</v>
      </c>
      <c r="O163">
        <v>1</v>
      </c>
      <c r="P163" t="s">
        <v>33</v>
      </c>
      <c r="Q163" t="s">
        <v>33</v>
      </c>
      <c r="R163" t="s">
        <v>204</v>
      </c>
      <c r="S163" t="s">
        <v>205</v>
      </c>
      <c r="T163" t="s">
        <v>428</v>
      </c>
      <c r="U163" s="7">
        <v>9.52</v>
      </c>
      <c r="V163" s="7">
        <v>3.07</v>
      </c>
      <c r="W163" s="7">
        <v>2.97</v>
      </c>
      <c r="X163" s="7">
        <v>22.16</v>
      </c>
      <c r="Y163">
        <v>86.802408</v>
      </c>
      <c r="Z163">
        <v>4.5709102283390672</v>
      </c>
      <c r="AA163">
        <v>22.16</v>
      </c>
      <c r="AB163">
        <v>86.802408</v>
      </c>
      <c r="AC163">
        <v>4.5709102283390672</v>
      </c>
      <c r="AD163" t="s">
        <v>138</v>
      </c>
      <c r="AE163">
        <v>80</v>
      </c>
      <c r="AF163">
        <v>4.8499999999999996</v>
      </c>
      <c r="AG163">
        <v>84.85</v>
      </c>
      <c r="AH163">
        <v>0</v>
      </c>
      <c r="AI163">
        <v>3682.5921593999997</v>
      </c>
      <c r="AJ163">
        <v>805.65838650000001</v>
      </c>
      <c r="AK163" t="s">
        <v>187</v>
      </c>
      <c r="AL163">
        <v>0</v>
      </c>
      <c r="AM163">
        <v>3682.5921593999997</v>
      </c>
      <c r="AN163">
        <v>-3682.5921593999997</v>
      </c>
      <c r="AO163" t="s">
        <v>128</v>
      </c>
      <c r="AP163" t="s">
        <v>188</v>
      </c>
      <c r="AQ163" t="s">
        <v>139</v>
      </c>
      <c r="AR163" t="s">
        <v>164</v>
      </c>
      <c r="AS163" t="s">
        <v>126</v>
      </c>
      <c r="AT163" t="s">
        <v>144</v>
      </c>
      <c r="AU163">
        <v>44959.412590162035</v>
      </c>
      <c r="AV163" t="s">
        <v>255</v>
      </c>
      <c r="AW163" t="s">
        <v>150</v>
      </c>
      <c r="AX163" t="s">
        <v>332</v>
      </c>
      <c r="AY163" t="s">
        <v>126</v>
      </c>
      <c r="AZ163" t="s">
        <v>126</v>
      </c>
      <c r="BA163" t="s">
        <v>126</v>
      </c>
      <c r="BB163" t="s">
        <v>126</v>
      </c>
      <c r="BC163" t="s">
        <v>126</v>
      </c>
      <c r="BD163" t="s">
        <v>126</v>
      </c>
      <c r="BE163" t="s">
        <v>126</v>
      </c>
      <c r="BF163" t="s">
        <v>126</v>
      </c>
    </row>
    <row r="164" spans="2:58" x14ac:dyDescent="0.2">
      <c r="B164" t="s">
        <v>302</v>
      </c>
      <c r="C164" t="s">
        <v>210</v>
      </c>
      <c r="D164" t="s">
        <v>200</v>
      </c>
      <c r="E164" s="145">
        <v>3</v>
      </c>
      <c r="F164" t="s">
        <v>151</v>
      </c>
      <c r="G164" t="s">
        <v>151</v>
      </c>
      <c r="H164" t="s">
        <v>137</v>
      </c>
      <c r="I164" t="s">
        <v>168</v>
      </c>
      <c r="J164" t="s">
        <v>202</v>
      </c>
      <c r="K164" t="s">
        <v>213</v>
      </c>
      <c r="L164" t="s">
        <v>207</v>
      </c>
      <c r="M164" t="s">
        <v>155</v>
      </c>
      <c r="N164" t="s">
        <v>156</v>
      </c>
      <c r="O164">
        <v>0</v>
      </c>
      <c r="P164" t="s">
        <v>33</v>
      </c>
      <c r="Q164" t="s">
        <v>33</v>
      </c>
      <c r="R164" t="s">
        <v>321</v>
      </c>
      <c r="S164" t="s">
        <v>205</v>
      </c>
      <c r="T164" t="s">
        <v>429</v>
      </c>
      <c r="U164" s="7">
        <v>4.9790000000000001</v>
      </c>
      <c r="V164" s="7">
        <v>3.0489999999999999</v>
      </c>
      <c r="W164" s="7">
        <v>3.1440000000000001</v>
      </c>
      <c r="X164" s="7">
        <v>6.5030000000000001</v>
      </c>
      <c r="Y164">
        <v>47.728972824000003</v>
      </c>
      <c r="Z164">
        <v>2.37425258054426</v>
      </c>
      <c r="AA164">
        <v>0</v>
      </c>
      <c r="AB164">
        <v>0</v>
      </c>
      <c r="AC164">
        <v>0</v>
      </c>
      <c r="AD164" t="s">
        <v>138</v>
      </c>
      <c r="AE164">
        <v>60</v>
      </c>
      <c r="AF164">
        <v>0.4471</v>
      </c>
      <c r="AG164">
        <v>86.826000000000008</v>
      </c>
      <c r="AH164">
        <v>0</v>
      </c>
      <c r="AI164">
        <v>0</v>
      </c>
      <c r="AJ164">
        <v>0</v>
      </c>
      <c r="AK164" t="s">
        <v>187</v>
      </c>
      <c r="AL164">
        <v>0</v>
      </c>
      <c r="AM164">
        <v>0</v>
      </c>
      <c r="AN164">
        <v>0</v>
      </c>
      <c r="AO164" t="s">
        <v>128</v>
      </c>
      <c r="AP164" t="s">
        <v>188</v>
      </c>
      <c r="AQ164" t="s">
        <v>139</v>
      </c>
      <c r="AR164" t="s">
        <v>129</v>
      </c>
      <c r="AS164" t="s">
        <v>430</v>
      </c>
      <c r="AT164" t="s">
        <v>144</v>
      </c>
      <c r="AU164">
        <v>44959.412590162035</v>
      </c>
      <c r="AV164" t="s">
        <v>255</v>
      </c>
      <c r="AW164" t="s">
        <v>150</v>
      </c>
      <c r="AX164" t="s">
        <v>332</v>
      </c>
      <c r="AY164" t="s">
        <v>126</v>
      </c>
      <c r="AZ164" t="s">
        <v>126</v>
      </c>
      <c r="BA164" t="s">
        <v>126</v>
      </c>
      <c r="BB164" t="s">
        <v>126</v>
      </c>
      <c r="BC164" t="s">
        <v>126</v>
      </c>
      <c r="BD164" t="s">
        <v>126</v>
      </c>
      <c r="BE164" t="s">
        <v>126</v>
      </c>
      <c r="BF164" t="s">
        <v>126</v>
      </c>
    </row>
    <row r="165" spans="2:58" x14ac:dyDescent="0.2">
      <c r="B165" t="s">
        <v>302</v>
      </c>
      <c r="C165" t="s">
        <v>210</v>
      </c>
      <c r="D165" t="s">
        <v>200</v>
      </c>
      <c r="E165" s="145">
        <v>3</v>
      </c>
      <c r="F165" t="s">
        <v>151</v>
      </c>
      <c r="G165" t="s">
        <v>151</v>
      </c>
      <c r="H165" t="s">
        <v>137</v>
      </c>
      <c r="I165" t="s">
        <v>168</v>
      </c>
      <c r="J165" t="s">
        <v>202</v>
      </c>
      <c r="K165" t="s">
        <v>213</v>
      </c>
      <c r="L165" t="s">
        <v>207</v>
      </c>
      <c r="M165" t="s">
        <v>165</v>
      </c>
      <c r="N165" t="s">
        <v>76</v>
      </c>
      <c r="O165">
        <v>10</v>
      </c>
      <c r="P165" t="s">
        <v>62</v>
      </c>
      <c r="Q165" t="s">
        <v>62</v>
      </c>
      <c r="R165" t="s">
        <v>208</v>
      </c>
      <c r="S165" t="s">
        <v>209</v>
      </c>
      <c r="T165" t="s">
        <v>166</v>
      </c>
      <c r="U165" s="7">
        <v>4.4752000000000001</v>
      </c>
      <c r="V165" s="7">
        <v>1.732</v>
      </c>
      <c r="W165" s="7">
        <v>1.603</v>
      </c>
      <c r="X165" s="7">
        <v>1.258</v>
      </c>
      <c r="Y165">
        <v>12.4249273792</v>
      </c>
      <c r="Z165">
        <v>1.2122374726305911</v>
      </c>
      <c r="AA165">
        <v>12.58</v>
      </c>
      <c r="AB165">
        <v>124.249273792</v>
      </c>
      <c r="AC165">
        <v>12.12237472630591</v>
      </c>
      <c r="AD165" t="s">
        <v>142</v>
      </c>
      <c r="AE165">
        <v>640</v>
      </c>
      <c r="AF165">
        <v>0.113</v>
      </c>
      <c r="AG165">
        <v>712.31999999999994</v>
      </c>
      <c r="AH165">
        <v>0</v>
      </c>
      <c r="AI165">
        <v>3561.5999999999995</v>
      </c>
      <c r="AJ165">
        <v>293.80381983005543</v>
      </c>
      <c r="AK165" t="s">
        <v>187</v>
      </c>
      <c r="AL165">
        <v>0</v>
      </c>
      <c r="AM165">
        <v>3561.5999999999995</v>
      </c>
      <c r="AN165">
        <v>-3561.5999999999995</v>
      </c>
      <c r="AO165" t="s">
        <v>128</v>
      </c>
      <c r="AP165" t="s">
        <v>188</v>
      </c>
      <c r="AQ165" t="s">
        <v>139</v>
      </c>
      <c r="AR165" t="s">
        <v>143</v>
      </c>
      <c r="AS165" t="s">
        <v>418</v>
      </c>
      <c r="AT165" t="s">
        <v>144</v>
      </c>
      <c r="AU165">
        <v>44959.412590162035</v>
      </c>
      <c r="AV165" t="s">
        <v>255</v>
      </c>
      <c r="AW165" t="s">
        <v>150</v>
      </c>
      <c r="AX165" t="s">
        <v>126</v>
      </c>
      <c r="AY165" t="s">
        <v>126</v>
      </c>
      <c r="AZ165" t="s">
        <v>126</v>
      </c>
      <c r="BA165" t="s">
        <v>126</v>
      </c>
      <c r="BB165" t="s">
        <v>126</v>
      </c>
      <c r="BC165" t="s">
        <v>126</v>
      </c>
      <c r="BD165" t="s">
        <v>126</v>
      </c>
      <c r="BE165" t="s">
        <v>126</v>
      </c>
      <c r="BF165" t="s">
        <v>126</v>
      </c>
    </row>
    <row r="166" spans="2:58" x14ac:dyDescent="0.2">
      <c r="B166" t="s">
        <v>302</v>
      </c>
      <c r="C166" t="s">
        <v>210</v>
      </c>
      <c r="D166" t="s">
        <v>200</v>
      </c>
      <c r="E166" s="145">
        <v>3</v>
      </c>
      <c r="F166" t="s">
        <v>151</v>
      </c>
      <c r="G166" t="s">
        <v>151</v>
      </c>
      <c r="H166" t="s">
        <v>137</v>
      </c>
      <c r="I166" t="s">
        <v>168</v>
      </c>
      <c r="J166" t="s">
        <v>202</v>
      </c>
      <c r="K166" t="s">
        <v>213</v>
      </c>
      <c r="L166" t="s">
        <v>207</v>
      </c>
      <c r="M166" t="s">
        <v>66</v>
      </c>
      <c r="N166" t="s">
        <v>157</v>
      </c>
      <c r="O166">
        <v>35</v>
      </c>
      <c r="P166" t="s">
        <v>62</v>
      </c>
      <c r="Q166" t="s">
        <v>62</v>
      </c>
      <c r="R166" t="s">
        <v>214</v>
      </c>
      <c r="S166" t="s">
        <v>209</v>
      </c>
      <c r="T166" t="s">
        <v>80</v>
      </c>
      <c r="U166" s="7">
        <v>4.4969999999999999</v>
      </c>
      <c r="V166" s="7">
        <v>1.738</v>
      </c>
      <c r="W166" s="7">
        <v>1.5529999999999999</v>
      </c>
      <c r="X166" s="7">
        <v>1.127</v>
      </c>
      <c r="Y166">
        <v>12.137915657999999</v>
      </c>
      <c r="Z166">
        <v>1.2223625273694088</v>
      </c>
      <c r="AA166">
        <v>39.445</v>
      </c>
      <c r="AB166">
        <v>424.82704802999996</v>
      </c>
      <c r="AC166">
        <v>42.782688457929304</v>
      </c>
      <c r="AD166" t="s">
        <v>142</v>
      </c>
      <c r="AE166">
        <v>620</v>
      </c>
      <c r="AF166">
        <v>-2.5000000000000001E-2</v>
      </c>
      <c r="AG166">
        <v>604.5</v>
      </c>
      <c r="AH166">
        <v>0</v>
      </c>
      <c r="AI166">
        <v>10578.75</v>
      </c>
      <c r="AJ166">
        <v>247.26706949243496</v>
      </c>
      <c r="AK166" t="s">
        <v>187</v>
      </c>
      <c r="AL166">
        <v>0</v>
      </c>
      <c r="AM166">
        <v>10578.75</v>
      </c>
      <c r="AN166">
        <v>-10578.75</v>
      </c>
      <c r="AO166" t="s">
        <v>128</v>
      </c>
      <c r="AP166" t="s">
        <v>188</v>
      </c>
      <c r="AQ166" t="s">
        <v>139</v>
      </c>
      <c r="AR166" t="s">
        <v>143</v>
      </c>
      <c r="AS166" t="s">
        <v>347</v>
      </c>
      <c r="AT166" t="s">
        <v>144</v>
      </c>
      <c r="AU166">
        <v>44959.412590162035</v>
      </c>
      <c r="AV166" t="s">
        <v>255</v>
      </c>
      <c r="AW166" t="s">
        <v>150</v>
      </c>
      <c r="AX166" t="s">
        <v>332</v>
      </c>
      <c r="AY166" t="s">
        <v>126</v>
      </c>
      <c r="AZ166" t="s">
        <v>126</v>
      </c>
      <c r="BA166" t="s">
        <v>126</v>
      </c>
      <c r="BB166" t="s">
        <v>126</v>
      </c>
      <c r="BC166" t="s">
        <v>126</v>
      </c>
      <c r="BD166" t="s">
        <v>126</v>
      </c>
      <c r="BE166" t="s">
        <v>126</v>
      </c>
      <c r="BF166" t="s">
        <v>126</v>
      </c>
    </row>
    <row r="167" spans="2:58" x14ac:dyDescent="0.2">
      <c r="B167" t="s">
        <v>302</v>
      </c>
      <c r="C167" t="s">
        <v>210</v>
      </c>
      <c r="D167" t="s">
        <v>200</v>
      </c>
      <c r="E167" s="145">
        <v>3</v>
      </c>
      <c r="F167" t="s">
        <v>151</v>
      </c>
      <c r="G167" t="s">
        <v>151</v>
      </c>
      <c r="H167" t="s">
        <v>137</v>
      </c>
      <c r="I167" t="s">
        <v>168</v>
      </c>
      <c r="J167" t="s">
        <v>202</v>
      </c>
      <c r="K167" t="s">
        <v>213</v>
      </c>
      <c r="L167" t="s">
        <v>207</v>
      </c>
      <c r="M167" t="s">
        <v>66</v>
      </c>
      <c r="N167" t="s">
        <v>157</v>
      </c>
      <c r="O167">
        <v>35</v>
      </c>
      <c r="P167" t="s">
        <v>62</v>
      </c>
      <c r="Q167" t="s">
        <v>62</v>
      </c>
      <c r="R167" t="s">
        <v>214</v>
      </c>
      <c r="S167" t="s">
        <v>209</v>
      </c>
      <c r="T167" t="s">
        <v>167</v>
      </c>
      <c r="U167" s="7">
        <v>4.266</v>
      </c>
      <c r="V167" s="7">
        <v>1.8149999999999999</v>
      </c>
      <c r="W167" s="7">
        <v>1.5269999999999999</v>
      </c>
      <c r="X167" s="7">
        <v>1.2370000000000001</v>
      </c>
      <c r="Y167">
        <v>11.823240329999999</v>
      </c>
      <c r="Z167">
        <v>1.2109461995620894</v>
      </c>
      <c r="AA167">
        <v>43.295000000000002</v>
      </c>
      <c r="AB167">
        <v>413.81341154999996</v>
      </c>
      <c r="AC167">
        <v>42.38311698467313</v>
      </c>
      <c r="AD167" t="s">
        <v>142</v>
      </c>
      <c r="AE167">
        <v>620</v>
      </c>
      <c r="AF167">
        <v>-2.5000000000000001E-2</v>
      </c>
      <c r="AG167">
        <v>604.5</v>
      </c>
      <c r="AH167">
        <v>0</v>
      </c>
      <c r="AI167">
        <v>10578.75</v>
      </c>
      <c r="AJ167">
        <v>249.59820684791916</v>
      </c>
      <c r="AK167" t="s">
        <v>187</v>
      </c>
      <c r="AL167">
        <v>0</v>
      </c>
      <c r="AM167">
        <v>10578.75</v>
      </c>
      <c r="AN167">
        <v>-10578.75</v>
      </c>
      <c r="AO167" t="s">
        <v>128</v>
      </c>
      <c r="AP167" t="s">
        <v>188</v>
      </c>
      <c r="AQ167" t="s">
        <v>139</v>
      </c>
      <c r="AR167" t="s">
        <v>143</v>
      </c>
      <c r="AS167" t="s">
        <v>347</v>
      </c>
      <c r="AT167" t="s">
        <v>144</v>
      </c>
      <c r="AU167">
        <v>44959.412590162035</v>
      </c>
      <c r="AV167" t="s">
        <v>255</v>
      </c>
      <c r="AW167" t="s">
        <v>150</v>
      </c>
      <c r="AX167" t="s">
        <v>332</v>
      </c>
      <c r="AY167" t="s">
        <v>126</v>
      </c>
      <c r="AZ167" t="s">
        <v>126</v>
      </c>
      <c r="BA167" t="s">
        <v>126</v>
      </c>
      <c r="BB167" t="s">
        <v>126</v>
      </c>
      <c r="BC167" t="s">
        <v>126</v>
      </c>
      <c r="BD167" t="s">
        <v>126</v>
      </c>
      <c r="BE167" t="s">
        <v>126</v>
      </c>
      <c r="BF167" t="s">
        <v>126</v>
      </c>
    </row>
    <row r="168" spans="2:58" x14ac:dyDescent="0.2">
      <c r="B168" t="s">
        <v>302</v>
      </c>
      <c r="C168" t="s">
        <v>210</v>
      </c>
      <c r="D168" t="s">
        <v>200</v>
      </c>
      <c r="E168" s="145">
        <v>3</v>
      </c>
      <c r="F168" t="s">
        <v>151</v>
      </c>
      <c r="G168" t="s">
        <v>151</v>
      </c>
      <c r="H168" t="s">
        <v>137</v>
      </c>
      <c r="I168" t="s">
        <v>148</v>
      </c>
      <c r="J168" t="s">
        <v>202</v>
      </c>
      <c r="K168" t="s">
        <v>213</v>
      </c>
      <c r="L168" t="s">
        <v>207</v>
      </c>
      <c r="M168" t="s">
        <v>155</v>
      </c>
      <c r="N168" t="s">
        <v>156</v>
      </c>
      <c r="O168">
        <v>0</v>
      </c>
      <c r="P168" t="s">
        <v>33</v>
      </c>
      <c r="Q168" t="s">
        <v>33</v>
      </c>
      <c r="R168" t="s">
        <v>321</v>
      </c>
      <c r="S168" t="s">
        <v>205</v>
      </c>
      <c r="T168" t="s">
        <v>431</v>
      </c>
      <c r="U168" s="7">
        <v>4.9790000000000001</v>
      </c>
      <c r="V168" s="7">
        <v>3.0489999999999999</v>
      </c>
      <c r="W168" s="7">
        <v>3.1440000000000001</v>
      </c>
      <c r="X168" s="7">
        <v>6.5030000000000001</v>
      </c>
      <c r="Y168">
        <v>47.728972824000003</v>
      </c>
      <c r="Z168">
        <v>2.37425258054426</v>
      </c>
      <c r="AA168">
        <v>0</v>
      </c>
      <c r="AB168">
        <v>0</v>
      </c>
      <c r="AC168">
        <v>0</v>
      </c>
      <c r="AD168" t="s">
        <v>138</v>
      </c>
      <c r="AE168">
        <v>60</v>
      </c>
      <c r="AF168">
        <v>0.4471</v>
      </c>
      <c r="AG168">
        <v>86.826000000000008</v>
      </c>
      <c r="AH168">
        <v>0</v>
      </c>
      <c r="AI168">
        <v>0</v>
      </c>
      <c r="AJ168">
        <v>0</v>
      </c>
      <c r="AK168" t="s">
        <v>187</v>
      </c>
      <c r="AL168">
        <v>0</v>
      </c>
      <c r="AM168">
        <v>0</v>
      </c>
      <c r="AN168">
        <v>0</v>
      </c>
      <c r="AO168" t="s">
        <v>128</v>
      </c>
      <c r="AP168" t="s">
        <v>188</v>
      </c>
      <c r="AQ168" t="s">
        <v>139</v>
      </c>
      <c r="AR168" t="s">
        <v>129</v>
      </c>
      <c r="AS168" t="s">
        <v>430</v>
      </c>
      <c r="AT168" t="s">
        <v>144</v>
      </c>
      <c r="AU168">
        <v>44959.412590162035</v>
      </c>
      <c r="AV168" t="s">
        <v>255</v>
      </c>
      <c r="AW168" t="s">
        <v>150</v>
      </c>
      <c r="AX168" t="s">
        <v>332</v>
      </c>
      <c r="AY168" t="s">
        <v>126</v>
      </c>
      <c r="AZ168" t="s">
        <v>126</v>
      </c>
      <c r="BA168" t="s">
        <v>126</v>
      </c>
      <c r="BB168" t="s">
        <v>126</v>
      </c>
      <c r="BC168" t="s">
        <v>126</v>
      </c>
      <c r="BD168" t="s">
        <v>126</v>
      </c>
      <c r="BE168" t="s">
        <v>126</v>
      </c>
      <c r="BF168" t="s">
        <v>126</v>
      </c>
    </row>
    <row r="169" spans="2:58" x14ac:dyDescent="0.2">
      <c r="B169" t="s">
        <v>302</v>
      </c>
      <c r="C169" t="s">
        <v>210</v>
      </c>
      <c r="D169" t="s">
        <v>200</v>
      </c>
      <c r="E169" s="145">
        <v>3</v>
      </c>
      <c r="F169" t="s">
        <v>151</v>
      </c>
      <c r="G169" t="s">
        <v>151</v>
      </c>
      <c r="H169" t="s">
        <v>137</v>
      </c>
      <c r="I169" t="s">
        <v>148</v>
      </c>
      <c r="J169" t="s">
        <v>202</v>
      </c>
      <c r="K169" t="s">
        <v>213</v>
      </c>
      <c r="L169" t="s">
        <v>207</v>
      </c>
      <c r="M169" t="s">
        <v>155</v>
      </c>
      <c r="N169" t="s">
        <v>156</v>
      </c>
      <c r="O169">
        <v>1</v>
      </c>
      <c r="P169" t="s">
        <v>33</v>
      </c>
      <c r="Q169" t="s">
        <v>33</v>
      </c>
      <c r="R169" t="s">
        <v>204</v>
      </c>
      <c r="S169" t="s">
        <v>205</v>
      </c>
      <c r="T169" t="s">
        <v>432</v>
      </c>
      <c r="U169" s="7">
        <v>11.35</v>
      </c>
      <c r="V169" s="7">
        <v>3.2</v>
      </c>
      <c r="W169" s="7">
        <v>3.65</v>
      </c>
      <c r="X169" s="7">
        <v>38.53</v>
      </c>
      <c r="Y169">
        <v>132.56799999999998</v>
      </c>
      <c r="Z169">
        <v>5.6803253049734126</v>
      </c>
      <c r="AA169">
        <v>38.53</v>
      </c>
      <c r="AB169">
        <v>132.56799999999998</v>
      </c>
      <c r="AC169">
        <v>5.6803253049734126</v>
      </c>
      <c r="AD169" t="s">
        <v>138</v>
      </c>
      <c r="AE169">
        <v>60</v>
      </c>
      <c r="AF169">
        <v>0.4471</v>
      </c>
      <c r="AG169">
        <v>86.826000000000008</v>
      </c>
      <c r="AH169">
        <v>0</v>
      </c>
      <c r="AI169">
        <v>5755.1745839999994</v>
      </c>
      <c r="AJ169">
        <v>1013.1769352999999</v>
      </c>
      <c r="AK169" t="s">
        <v>226</v>
      </c>
      <c r="AL169">
        <v>0</v>
      </c>
      <c r="AM169">
        <v>5755.1745839999994</v>
      </c>
      <c r="AN169">
        <v>-5755.1745839999994</v>
      </c>
      <c r="AO169" t="s">
        <v>433</v>
      </c>
      <c r="AP169" t="s">
        <v>188</v>
      </c>
      <c r="AQ169" t="s">
        <v>139</v>
      </c>
      <c r="AR169" t="s">
        <v>164</v>
      </c>
      <c r="AS169" t="s">
        <v>126</v>
      </c>
      <c r="AT169" t="s">
        <v>144</v>
      </c>
      <c r="AU169">
        <v>44959.412590162035</v>
      </c>
      <c r="AV169" t="s">
        <v>255</v>
      </c>
      <c r="AW169" t="s">
        <v>150</v>
      </c>
      <c r="AX169" t="s">
        <v>332</v>
      </c>
      <c r="AY169" t="s">
        <v>126</v>
      </c>
      <c r="AZ169" t="s">
        <v>126</v>
      </c>
      <c r="BA169" t="s">
        <v>126</v>
      </c>
      <c r="BB169" t="s">
        <v>434</v>
      </c>
      <c r="BC169" t="s">
        <v>126</v>
      </c>
      <c r="BD169" t="s">
        <v>126</v>
      </c>
      <c r="BE169" t="s">
        <v>126</v>
      </c>
      <c r="BF169" t="s">
        <v>126</v>
      </c>
    </row>
    <row r="170" spans="2:58" x14ac:dyDescent="0.2">
      <c r="B170" t="s">
        <v>302</v>
      </c>
      <c r="C170" t="s">
        <v>210</v>
      </c>
      <c r="D170" t="s">
        <v>200</v>
      </c>
      <c r="E170" s="145">
        <v>3</v>
      </c>
      <c r="F170" t="s">
        <v>151</v>
      </c>
      <c r="G170" t="s">
        <v>151</v>
      </c>
      <c r="H170" t="s">
        <v>137</v>
      </c>
      <c r="I170" t="s">
        <v>148</v>
      </c>
      <c r="J170" t="s">
        <v>202</v>
      </c>
      <c r="K170" t="s">
        <v>213</v>
      </c>
      <c r="L170" t="s">
        <v>207</v>
      </c>
      <c r="M170" t="s">
        <v>155</v>
      </c>
      <c r="N170" t="s">
        <v>156</v>
      </c>
      <c r="O170">
        <v>1</v>
      </c>
      <c r="P170" t="s">
        <v>78</v>
      </c>
      <c r="Q170" t="s">
        <v>33</v>
      </c>
      <c r="R170" t="s">
        <v>204</v>
      </c>
      <c r="S170" t="s">
        <v>205</v>
      </c>
      <c r="T170" t="s">
        <v>435</v>
      </c>
      <c r="U170" s="7">
        <v>0.5</v>
      </c>
      <c r="V170" s="7">
        <v>0.3</v>
      </c>
      <c r="W170" s="7">
        <v>0.18</v>
      </c>
      <c r="X170" s="7">
        <v>1.7999999999999999E-2</v>
      </c>
      <c r="Y170">
        <v>2.7E-2</v>
      </c>
      <c r="Z170">
        <v>2.3459493274945259E-2</v>
      </c>
      <c r="AA170">
        <v>1.7999999999999999E-2</v>
      </c>
      <c r="AB170">
        <v>2.7E-2</v>
      </c>
      <c r="AC170">
        <v>2.3459493274945259E-2</v>
      </c>
      <c r="AD170" t="s">
        <v>138</v>
      </c>
      <c r="AE170">
        <v>60</v>
      </c>
      <c r="AF170">
        <v>0.4471</v>
      </c>
      <c r="AG170">
        <v>86.826000000000008</v>
      </c>
      <c r="AH170">
        <v>0</v>
      </c>
      <c r="AI170">
        <v>1.1721510000000002</v>
      </c>
      <c r="AJ170">
        <v>49.964889960000015</v>
      </c>
      <c r="AK170" t="s">
        <v>226</v>
      </c>
      <c r="AL170">
        <v>0</v>
      </c>
      <c r="AM170">
        <v>1.1721510000000002</v>
      </c>
      <c r="AN170">
        <v>-1.1721510000000002</v>
      </c>
      <c r="AO170" t="s">
        <v>433</v>
      </c>
      <c r="AP170" t="s">
        <v>188</v>
      </c>
      <c r="AQ170" t="s">
        <v>139</v>
      </c>
      <c r="AR170" t="s">
        <v>154</v>
      </c>
      <c r="AS170" t="s">
        <v>126</v>
      </c>
      <c r="AT170" t="s">
        <v>144</v>
      </c>
      <c r="AU170">
        <v>44959.412590162035</v>
      </c>
      <c r="AV170" t="s">
        <v>255</v>
      </c>
      <c r="AW170" t="s">
        <v>150</v>
      </c>
      <c r="AX170" t="s">
        <v>332</v>
      </c>
      <c r="AY170" t="s">
        <v>126</v>
      </c>
      <c r="AZ170" t="s">
        <v>126</v>
      </c>
      <c r="BA170" t="s">
        <v>126</v>
      </c>
      <c r="BB170" t="s">
        <v>434</v>
      </c>
      <c r="BC170" t="s">
        <v>126</v>
      </c>
      <c r="BD170" t="s">
        <v>126</v>
      </c>
      <c r="BE170" t="s">
        <v>126</v>
      </c>
      <c r="BF170" t="s">
        <v>126</v>
      </c>
    </row>
    <row r="171" spans="2:58" x14ac:dyDescent="0.2">
      <c r="B171" t="s">
        <v>302</v>
      </c>
      <c r="C171" t="s">
        <v>210</v>
      </c>
      <c r="D171" t="s">
        <v>200</v>
      </c>
      <c r="E171" s="145">
        <v>3</v>
      </c>
      <c r="F171" t="s">
        <v>151</v>
      </c>
      <c r="G171" t="s">
        <v>151</v>
      </c>
      <c r="H171" t="s">
        <v>137</v>
      </c>
      <c r="I171" t="s">
        <v>148</v>
      </c>
      <c r="J171" t="s">
        <v>202</v>
      </c>
      <c r="K171" t="s">
        <v>213</v>
      </c>
      <c r="L171" t="s">
        <v>207</v>
      </c>
      <c r="M171" t="s">
        <v>165</v>
      </c>
      <c r="N171" t="s">
        <v>76</v>
      </c>
      <c r="O171">
        <v>12</v>
      </c>
      <c r="P171" t="s">
        <v>62</v>
      </c>
      <c r="Q171" t="s">
        <v>62</v>
      </c>
      <c r="R171" t="s">
        <v>208</v>
      </c>
      <c r="S171" t="s">
        <v>209</v>
      </c>
      <c r="T171" t="s">
        <v>166</v>
      </c>
      <c r="U171" s="7">
        <v>4.4752000000000001</v>
      </c>
      <c r="V171" s="7">
        <v>1.732</v>
      </c>
      <c r="W171" s="7">
        <v>1.603</v>
      </c>
      <c r="X171" s="7">
        <v>1.258</v>
      </c>
      <c r="Y171">
        <v>12.4249273792</v>
      </c>
      <c r="Z171">
        <v>1.2122374726305911</v>
      </c>
      <c r="AA171">
        <v>15.096</v>
      </c>
      <c r="AB171">
        <v>149.0991285504</v>
      </c>
      <c r="AC171">
        <v>14.546849671567093</v>
      </c>
      <c r="AD171" t="s">
        <v>142</v>
      </c>
      <c r="AE171">
        <v>680</v>
      </c>
      <c r="AF171">
        <v>0.113</v>
      </c>
      <c r="AG171">
        <v>756.84</v>
      </c>
      <c r="AH171">
        <v>0</v>
      </c>
      <c r="AI171">
        <v>4541.04</v>
      </c>
      <c r="AJ171">
        <v>312.16655856943396</v>
      </c>
      <c r="AK171" t="s">
        <v>187</v>
      </c>
      <c r="AL171">
        <v>0</v>
      </c>
      <c r="AM171">
        <v>4541.04</v>
      </c>
      <c r="AN171">
        <v>-4541.04</v>
      </c>
      <c r="AO171" t="s">
        <v>128</v>
      </c>
      <c r="AP171" t="s">
        <v>188</v>
      </c>
      <c r="AQ171" t="s">
        <v>139</v>
      </c>
      <c r="AR171" t="s">
        <v>143</v>
      </c>
      <c r="AS171" t="s">
        <v>418</v>
      </c>
      <c r="AT171" t="s">
        <v>144</v>
      </c>
      <c r="AU171">
        <v>44959.412590162035</v>
      </c>
      <c r="AV171" t="s">
        <v>255</v>
      </c>
      <c r="AW171" t="s">
        <v>150</v>
      </c>
      <c r="AX171" t="s">
        <v>126</v>
      </c>
      <c r="AY171" t="s">
        <v>126</v>
      </c>
      <c r="AZ171" t="s">
        <v>126</v>
      </c>
      <c r="BA171" t="s">
        <v>126</v>
      </c>
      <c r="BB171" t="s">
        <v>126</v>
      </c>
      <c r="BC171" t="s">
        <v>126</v>
      </c>
      <c r="BD171" t="s">
        <v>126</v>
      </c>
      <c r="BE171" t="s">
        <v>126</v>
      </c>
      <c r="BF171" t="s">
        <v>126</v>
      </c>
    </row>
    <row r="172" spans="2:58" x14ac:dyDescent="0.2">
      <c r="B172" t="s">
        <v>302</v>
      </c>
      <c r="C172" t="s">
        <v>210</v>
      </c>
      <c r="D172" t="s">
        <v>200</v>
      </c>
      <c r="E172" s="145">
        <v>3</v>
      </c>
      <c r="F172" t="s">
        <v>151</v>
      </c>
      <c r="G172" t="s">
        <v>151</v>
      </c>
      <c r="H172" t="s">
        <v>137</v>
      </c>
      <c r="I172" t="s">
        <v>148</v>
      </c>
      <c r="J172" t="s">
        <v>202</v>
      </c>
      <c r="K172" t="s">
        <v>213</v>
      </c>
      <c r="L172" t="s">
        <v>207</v>
      </c>
      <c r="M172" t="s">
        <v>165</v>
      </c>
      <c r="N172" t="s">
        <v>76</v>
      </c>
      <c r="O172">
        <v>6</v>
      </c>
      <c r="P172" t="s">
        <v>62</v>
      </c>
      <c r="Q172" t="s">
        <v>62</v>
      </c>
      <c r="R172" t="s">
        <v>208</v>
      </c>
      <c r="S172" t="s">
        <v>209</v>
      </c>
      <c r="T172" t="s">
        <v>166</v>
      </c>
      <c r="U172" s="7">
        <v>4.4752000000000001</v>
      </c>
      <c r="V172" s="7">
        <v>1.732</v>
      </c>
      <c r="W172" s="7">
        <v>1.603</v>
      </c>
      <c r="X172" s="7">
        <v>1.258</v>
      </c>
      <c r="Y172">
        <v>12.4249273792</v>
      </c>
      <c r="Z172">
        <v>1.2122374726305911</v>
      </c>
      <c r="AA172">
        <v>7.548</v>
      </c>
      <c r="AB172">
        <v>74.549564275199998</v>
      </c>
      <c r="AC172">
        <v>7.2734248357835467</v>
      </c>
      <c r="AD172" t="s">
        <v>142</v>
      </c>
      <c r="AE172">
        <v>680</v>
      </c>
      <c r="AF172">
        <v>0.113</v>
      </c>
      <c r="AG172">
        <v>756.84</v>
      </c>
      <c r="AH172">
        <v>0</v>
      </c>
      <c r="AI172">
        <v>2270.52</v>
      </c>
      <c r="AJ172">
        <v>312.16655856943396</v>
      </c>
      <c r="AK172" t="s">
        <v>187</v>
      </c>
      <c r="AL172">
        <v>0</v>
      </c>
      <c r="AM172">
        <v>2270.52</v>
      </c>
      <c r="AN172">
        <v>-2270.52</v>
      </c>
      <c r="AO172" t="s">
        <v>128</v>
      </c>
      <c r="AP172" t="s">
        <v>188</v>
      </c>
      <c r="AQ172" t="s">
        <v>139</v>
      </c>
      <c r="AR172" t="s">
        <v>143</v>
      </c>
      <c r="AS172" t="s">
        <v>418</v>
      </c>
      <c r="AT172" t="s">
        <v>144</v>
      </c>
      <c r="AU172">
        <v>44959.412590162035</v>
      </c>
      <c r="AV172" t="s">
        <v>255</v>
      </c>
      <c r="AW172" t="s">
        <v>150</v>
      </c>
      <c r="AX172" t="s">
        <v>126</v>
      </c>
      <c r="AY172" t="s">
        <v>126</v>
      </c>
      <c r="AZ172" t="s">
        <v>126</v>
      </c>
      <c r="BA172" t="s">
        <v>126</v>
      </c>
      <c r="BB172" t="s">
        <v>126</v>
      </c>
      <c r="BC172" t="s">
        <v>126</v>
      </c>
      <c r="BD172" t="s">
        <v>126</v>
      </c>
      <c r="BE172" t="s">
        <v>126</v>
      </c>
      <c r="BF172" t="s">
        <v>126</v>
      </c>
    </row>
    <row r="173" spans="2:58" x14ac:dyDescent="0.2">
      <c r="B173" t="s">
        <v>302</v>
      </c>
      <c r="C173" t="s">
        <v>210</v>
      </c>
      <c r="D173" t="s">
        <v>200</v>
      </c>
      <c r="E173" s="145">
        <v>3</v>
      </c>
      <c r="F173" t="s">
        <v>151</v>
      </c>
      <c r="G173" t="s">
        <v>151</v>
      </c>
      <c r="H173" t="s">
        <v>137</v>
      </c>
      <c r="I173" t="s">
        <v>148</v>
      </c>
      <c r="J173" t="s">
        <v>202</v>
      </c>
      <c r="K173" t="s">
        <v>213</v>
      </c>
      <c r="L173" t="s">
        <v>207</v>
      </c>
      <c r="M173" t="s">
        <v>66</v>
      </c>
      <c r="N173" t="s">
        <v>157</v>
      </c>
      <c r="O173">
        <v>97</v>
      </c>
      <c r="P173" t="s">
        <v>62</v>
      </c>
      <c r="Q173" t="s">
        <v>62</v>
      </c>
      <c r="R173" t="s">
        <v>214</v>
      </c>
      <c r="S173" t="s">
        <v>209</v>
      </c>
      <c r="T173" t="s">
        <v>80</v>
      </c>
      <c r="U173" s="7">
        <v>4.4969999999999999</v>
      </c>
      <c r="V173" s="7">
        <v>1.738</v>
      </c>
      <c r="W173" s="7">
        <v>1.5529999999999999</v>
      </c>
      <c r="X173" s="7">
        <v>1.127</v>
      </c>
      <c r="Y173">
        <v>12.137915657999999</v>
      </c>
      <c r="Z173">
        <v>1.2223625273694088</v>
      </c>
      <c r="AA173">
        <v>109.319</v>
      </c>
      <c r="AB173">
        <v>1177.3778188259998</v>
      </c>
      <c r="AC173">
        <v>118.56916515483265</v>
      </c>
      <c r="AD173" t="s">
        <v>142</v>
      </c>
      <c r="AE173">
        <v>620</v>
      </c>
      <c r="AF173">
        <v>-2.5000000000000001E-2</v>
      </c>
      <c r="AG173">
        <v>604.5</v>
      </c>
      <c r="AH173">
        <v>0</v>
      </c>
      <c r="AI173">
        <v>29318.25</v>
      </c>
      <c r="AJ173">
        <v>247.26706949243496</v>
      </c>
      <c r="AK173" t="s">
        <v>187</v>
      </c>
      <c r="AL173">
        <v>0</v>
      </c>
      <c r="AM173">
        <v>29318.25</v>
      </c>
      <c r="AN173">
        <v>-29318.25</v>
      </c>
      <c r="AO173" t="s">
        <v>128</v>
      </c>
      <c r="AP173" t="s">
        <v>188</v>
      </c>
      <c r="AQ173" t="s">
        <v>139</v>
      </c>
      <c r="AR173" t="s">
        <v>143</v>
      </c>
      <c r="AS173" t="s">
        <v>347</v>
      </c>
      <c r="AT173" t="s">
        <v>144</v>
      </c>
      <c r="AU173">
        <v>44959.412590162035</v>
      </c>
      <c r="AV173" t="s">
        <v>255</v>
      </c>
      <c r="AW173" t="s">
        <v>150</v>
      </c>
      <c r="AX173" t="s">
        <v>332</v>
      </c>
      <c r="AY173" t="s">
        <v>126</v>
      </c>
      <c r="AZ173" t="s">
        <v>126</v>
      </c>
      <c r="BA173" t="s">
        <v>126</v>
      </c>
      <c r="BB173" t="s">
        <v>126</v>
      </c>
      <c r="BC173" t="s">
        <v>126</v>
      </c>
      <c r="BD173" t="s">
        <v>126</v>
      </c>
      <c r="BE173" t="s">
        <v>126</v>
      </c>
      <c r="BF173" t="s">
        <v>126</v>
      </c>
    </row>
    <row r="174" spans="2:58" x14ac:dyDescent="0.2">
      <c r="B174" t="s">
        <v>302</v>
      </c>
      <c r="C174" t="s">
        <v>210</v>
      </c>
      <c r="D174" t="s">
        <v>200</v>
      </c>
      <c r="E174" s="145">
        <v>3</v>
      </c>
      <c r="F174" t="s">
        <v>151</v>
      </c>
      <c r="G174" t="s">
        <v>151</v>
      </c>
      <c r="H174" t="s">
        <v>137</v>
      </c>
      <c r="I174" t="s">
        <v>148</v>
      </c>
      <c r="J174" t="s">
        <v>202</v>
      </c>
      <c r="K174" t="s">
        <v>213</v>
      </c>
      <c r="L174" t="s">
        <v>207</v>
      </c>
      <c r="M174" t="s">
        <v>66</v>
      </c>
      <c r="N174" t="s">
        <v>157</v>
      </c>
      <c r="O174">
        <v>97</v>
      </c>
      <c r="P174" t="s">
        <v>62</v>
      </c>
      <c r="Q174" t="s">
        <v>62</v>
      </c>
      <c r="R174" t="s">
        <v>214</v>
      </c>
      <c r="S174" t="s">
        <v>209</v>
      </c>
      <c r="T174" t="s">
        <v>82</v>
      </c>
      <c r="U174" s="7">
        <v>4.4820000000000002</v>
      </c>
      <c r="V174" s="7">
        <v>1.786</v>
      </c>
      <c r="W174" s="7">
        <v>1.472</v>
      </c>
      <c r="X174" s="7">
        <v>1.1859999999999999</v>
      </c>
      <c r="Y174">
        <v>11.783142143999999</v>
      </c>
      <c r="Z174">
        <v>1.2519318110728808</v>
      </c>
      <c r="AA174">
        <v>115.042</v>
      </c>
      <c r="AB174">
        <v>1142.9647879679999</v>
      </c>
      <c r="AC174">
        <v>121.43738567406943</v>
      </c>
      <c r="AD174" t="s">
        <v>142</v>
      </c>
      <c r="AE174">
        <v>620</v>
      </c>
      <c r="AF174">
        <v>-2.5000000000000001E-2</v>
      </c>
      <c r="AG174">
        <v>604.5</v>
      </c>
      <c r="AH174">
        <v>0</v>
      </c>
      <c r="AI174">
        <v>29318.25</v>
      </c>
      <c r="AJ174">
        <v>241.42688709297812</v>
      </c>
      <c r="AK174" t="s">
        <v>187</v>
      </c>
      <c r="AL174">
        <v>0</v>
      </c>
      <c r="AM174">
        <v>29318.25</v>
      </c>
      <c r="AN174">
        <v>-29318.25</v>
      </c>
      <c r="AO174" t="s">
        <v>128</v>
      </c>
      <c r="AP174" t="s">
        <v>188</v>
      </c>
      <c r="AQ174" t="s">
        <v>139</v>
      </c>
      <c r="AR174" t="s">
        <v>143</v>
      </c>
      <c r="AS174" t="s">
        <v>347</v>
      </c>
      <c r="AT174" t="s">
        <v>144</v>
      </c>
      <c r="AU174">
        <v>44959.412590162035</v>
      </c>
      <c r="AV174" t="s">
        <v>255</v>
      </c>
      <c r="AW174" t="s">
        <v>150</v>
      </c>
      <c r="AX174" t="s">
        <v>332</v>
      </c>
      <c r="AY174" t="s">
        <v>126</v>
      </c>
      <c r="AZ174" t="s">
        <v>126</v>
      </c>
      <c r="BA174" t="s">
        <v>126</v>
      </c>
      <c r="BB174" t="s">
        <v>126</v>
      </c>
      <c r="BC174" t="s">
        <v>126</v>
      </c>
      <c r="BD174" t="s">
        <v>126</v>
      </c>
      <c r="BE174" t="s">
        <v>126</v>
      </c>
      <c r="BF174" t="s">
        <v>126</v>
      </c>
    </row>
    <row r="175" spans="2:58" x14ac:dyDescent="0.2">
      <c r="B175" t="s">
        <v>302</v>
      </c>
      <c r="C175" t="s">
        <v>210</v>
      </c>
      <c r="D175" t="s">
        <v>200</v>
      </c>
      <c r="E175" s="145">
        <v>3</v>
      </c>
      <c r="F175" t="s">
        <v>151</v>
      </c>
      <c r="G175" t="s">
        <v>151</v>
      </c>
      <c r="H175" t="s">
        <v>137</v>
      </c>
      <c r="I175" t="s">
        <v>148</v>
      </c>
      <c r="J175" t="s">
        <v>202</v>
      </c>
      <c r="K175" t="s">
        <v>213</v>
      </c>
      <c r="L175" t="s">
        <v>207</v>
      </c>
      <c r="M175" t="s">
        <v>66</v>
      </c>
      <c r="N175" t="s">
        <v>157</v>
      </c>
      <c r="O175">
        <v>96</v>
      </c>
      <c r="P175" t="s">
        <v>62</v>
      </c>
      <c r="Q175" t="s">
        <v>62</v>
      </c>
      <c r="R175" t="s">
        <v>214</v>
      </c>
      <c r="S175" t="s">
        <v>209</v>
      </c>
      <c r="T175" t="s">
        <v>167</v>
      </c>
      <c r="U175" s="7">
        <v>4.266</v>
      </c>
      <c r="V175" s="7">
        <v>1.8149999999999999</v>
      </c>
      <c r="W175" s="7">
        <v>1.5269999999999999</v>
      </c>
      <c r="X175" s="7">
        <v>1.2370000000000001</v>
      </c>
      <c r="Y175">
        <v>11.823240329999999</v>
      </c>
      <c r="Z175">
        <v>1.2109461995620894</v>
      </c>
      <c r="AA175">
        <v>118.75200000000001</v>
      </c>
      <c r="AB175">
        <v>1135.03107168</v>
      </c>
      <c r="AC175">
        <v>116.25083515796058</v>
      </c>
      <c r="AD175" t="s">
        <v>142</v>
      </c>
      <c r="AE175">
        <v>620</v>
      </c>
      <c r="AF175">
        <v>-2.5000000000000001E-2</v>
      </c>
      <c r="AG175">
        <v>604.5</v>
      </c>
      <c r="AH175">
        <v>0</v>
      </c>
      <c r="AI175">
        <v>29016</v>
      </c>
      <c r="AJ175">
        <v>249.59820684791919</v>
      </c>
      <c r="AK175" t="s">
        <v>187</v>
      </c>
      <c r="AL175">
        <v>0</v>
      </c>
      <c r="AM175">
        <v>29016</v>
      </c>
      <c r="AN175">
        <v>-29016</v>
      </c>
      <c r="AO175" t="s">
        <v>128</v>
      </c>
      <c r="AP175" t="s">
        <v>188</v>
      </c>
      <c r="AQ175" t="s">
        <v>139</v>
      </c>
      <c r="AR175" t="s">
        <v>143</v>
      </c>
      <c r="AS175" t="s">
        <v>347</v>
      </c>
      <c r="AT175" t="s">
        <v>144</v>
      </c>
      <c r="AU175">
        <v>44959.412590162035</v>
      </c>
      <c r="AV175" t="s">
        <v>255</v>
      </c>
      <c r="AW175" t="s">
        <v>150</v>
      </c>
      <c r="AX175" t="s">
        <v>332</v>
      </c>
      <c r="AY175" t="s">
        <v>126</v>
      </c>
      <c r="AZ175" t="s">
        <v>126</v>
      </c>
      <c r="BA175" t="s">
        <v>126</v>
      </c>
      <c r="BB175" t="s">
        <v>126</v>
      </c>
      <c r="BC175" t="s">
        <v>126</v>
      </c>
      <c r="BD175" t="s">
        <v>126</v>
      </c>
      <c r="BE175" t="s">
        <v>126</v>
      </c>
      <c r="BF175" t="s">
        <v>126</v>
      </c>
    </row>
    <row r="176" spans="2:58" x14ac:dyDescent="0.2">
      <c r="B176" t="s">
        <v>302</v>
      </c>
      <c r="C176" t="s">
        <v>210</v>
      </c>
      <c r="D176" t="s">
        <v>200</v>
      </c>
      <c r="E176" s="145">
        <v>3</v>
      </c>
      <c r="F176" t="s">
        <v>151</v>
      </c>
      <c r="G176" t="s">
        <v>151</v>
      </c>
      <c r="H176" t="s">
        <v>137</v>
      </c>
      <c r="I176" t="s">
        <v>148</v>
      </c>
      <c r="J176" t="s">
        <v>202</v>
      </c>
      <c r="K176" t="s">
        <v>213</v>
      </c>
      <c r="L176" t="s">
        <v>207</v>
      </c>
      <c r="M176" t="s">
        <v>66</v>
      </c>
      <c r="N176" t="s">
        <v>157</v>
      </c>
      <c r="O176">
        <v>96</v>
      </c>
      <c r="P176" t="s">
        <v>62</v>
      </c>
      <c r="Q176" t="s">
        <v>62</v>
      </c>
      <c r="R176" t="s">
        <v>214</v>
      </c>
      <c r="S176" t="s">
        <v>209</v>
      </c>
      <c r="T176" t="s">
        <v>81</v>
      </c>
      <c r="U176" s="7">
        <v>4.0570000000000004</v>
      </c>
      <c r="V176" s="7">
        <v>1.786</v>
      </c>
      <c r="W176" s="7">
        <v>1.468</v>
      </c>
      <c r="X176" s="7">
        <v>1.1539999999999999</v>
      </c>
      <c r="Y176">
        <v>10.636837336000001</v>
      </c>
      <c r="Z176">
        <v>1.1332189552705663</v>
      </c>
      <c r="AA176">
        <v>110.78399999999999</v>
      </c>
      <c r="AB176">
        <v>1021.1363842560002</v>
      </c>
      <c r="AC176">
        <v>108.78901970597437</v>
      </c>
      <c r="AD176" t="s">
        <v>142</v>
      </c>
      <c r="AE176">
        <v>620</v>
      </c>
      <c r="AF176">
        <v>-2.5000000000000001E-2</v>
      </c>
      <c r="AG176">
        <v>604.5</v>
      </c>
      <c r="AH176">
        <v>0</v>
      </c>
      <c r="AI176">
        <v>29016</v>
      </c>
      <c r="AJ176">
        <v>266.71809414609999</v>
      </c>
      <c r="AK176" t="s">
        <v>187</v>
      </c>
      <c r="AL176">
        <v>0</v>
      </c>
      <c r="AM176">
        <v>29016</v>
      </c>
      <c r="AN176">
        <v>-29016</v>
      </c>
      <c r="AO176" t="s">
        <v>128</v>
      </c>
      <c r="AP176" t="s">
        <v>188</v>
      </c>
      <c r="AQ176" t="s">
        <v>139</v>
      </c>
      <c r="AR176" t="s">
        <v>143</v>
      </c>
      <c r="AS176" t="s">
        <v>347</v>
      </c>
      <c r="AT176" t="s">
        <v>144</v>
      </c>
      <c r="AU176">
        <v>44959.412590162035</v>
      </c>
      <c r="AV176" t="s">
        <v>255</v>
      </c>
      <c r="AW176" t="s">
        <v>150</v>
      </c>
      <c r="AX176" t="s">
        <v>332</v>
      </c>
      <c r="AY176" t="s">
        <v>126</v>
      </c>
      <c r="AZ176" t="s">
        <v>126</v>
      </c>
      <c r="BA176" t="s">
        <v>126</v>
      </c>
      <c r="BB176" t="s">
        <v>126</v>
      </c>
      <c r="BC176" t="s">
        <v>126</v>
      </c>
      <c r="BD176" t="s">
        <v>126</v>
      </c>
      <c r="BE176" t="s">
        <v>126</v>
      </c>
      <c r="BF176" t="s">
        <v>126</v>
      </c>
    </row>
    <row r="177" spans="2:58" x14ac:dyDescent="0.2">
      <c r="B177" t="s">
        <v>302</v>
      </c>
      <c r="C177" t="s">
        <v>210</v>
      </c>
      <c r="D177" t="s">
        <v>200</v>
      </c>
      <c r="E177" s="145">
        <v>3</v>
      </c>
      <c r="F177" t="s">
        <v>151</v>
      </c>
      <c r="G177" t="s">
        <v>151</v>
      </c>
      <c r="H177" t="s">
        <v>137</v>
      </c>
      <c r="I177" t="s">
        <v>148</v>
      </c>
      <c r="J177" t="s">
        <v>202</v>
      </c>
      <c r="K177" t="s">
        <v>213</v>
      </c>
      <c r="L177" t="s">
        <v>207</v>
      </c>
      <c r="M177" t="s">
        <v>281</v>
      </c>
      <c r="N177" t="s">
        <v>281</v>
      </c>
      <c r="O177">
        <v>1</v>
      </c>
      <c r="P177" t="s">
        <v>33</v>
      </c>
      <c r="Q177" t="s">
        <v>33</v>
      </c>
      <c r="R177" t="s">
        <v>204</v>
      </c>
      <c r="S177" t="s">
        <v>205</v>
      </c>
      <c r="T177" t="s">
        <v>436</v>
      </c>
      <c r="U177" s="7">
        <v>9.69</v>
      </c>
      <c r="V177" s="7">
        <v>2.99</v>
      </c>
      <c r="W177" s="7">
        <v>2.94</v>
      </c>
      <c r="X177" s="7">
        <v>21.4</v>
      </c>
      <c r="Y177">
        <v>85.180914000000001</v>
      </c>
      <c r="Z177">
        <v>4.5312949640287776</v>
      </c>
      <c r="AA177">
        <v>21.4</v>
      </c>
      <c r="AB177">
        <v>85.180914000000001</v>
      </c>
      <c r="AC177">
        <v>4.5312949640287776</v>
      </c>
      <c r="AD177" t="s">
        <v>138</v>
      </c>
      <c r="AE177">
        <v>52</v>
      </c>
      <c r="AF177">
        <v>12.79</v>
      </c>
      <c r="AG177">
        <v>64.789999999999992</v>
      </c>
      <c r="AH177">
        <v>0</v>
      </c>
      <c r="AI177">
        <v>2759.4357090299995</v>
      </c>
      <c r="AJ177">
        <v>608.97287219999976</v>
      </c>
      <c r="AK177" t="s">
        <v>187</v>
      </c>
      <c r="AL177">
        <v>0</v>
      </c>
      <c r="AM177">
        <v>2759.4357090299995</v>
      </c>
      <c r="AN177">
        <v>-2759.4357090299995</v>
      </c>
      <c r="AO177" t="s">
        <v>128</v>
      </c>
      <c r="AP177" t="s">
        <v>188</v>
      </c>
      <c r="AQ177" t="s">
        <v>139</v>
      </c>
      <c r="AR177" t="s">
        <v>164</v>
      </c>
      <c r="AS177" t="s">
        <v>126</v>
      </c>
      <c r="AT177" t="s">
        <v>144</v>
      </c>
      <c r="AU177">
        <v>44959.412590162035</v>
      </c>
      <c r="AV177" t="s">
        <v>255</v>
      </c>
      <c r="AW177" t="s">
        <v>150</v>
      </c>
      <c r="AX177" t="s">
        <v>126</v>
      </c>
      <c r="AY177" t="s">
        <v>126</v>
      </c>
      <c r="AZ177" t="s">
        <v>126</v>
      </c>
      <c r="BA177" t="s">
        <v>126</v>
      </c>
      <c r="BB177" t="s">
        <v>126</v>
      </c>
      <c r="BC177" t="s">
        <v>126</v>
      </c>
      <c r="BD177" t="s">
        <v>126</v>
      </c>
      <c r="BE177" t="s">
        <v>126</v>
      </c>
      <c r="BF177" t="s">
        <v>126</v>
      </c>
    </row>
    <row r="178" spans="2:58" x14ac:dyDescent="0.2">
      <c r="B178" t="s">
        <v>302</v>
      </c>
      <c r="C178" t="s">
        <v>210</v>
      </c>
      <c r="D178" t="s">
        <v>200</v>
      </c>
      <c r="E178" s="145">
        <v>3</v>
      </c>
      <c r="F178" t="s">
        <v>151</v>
      </c>
      <c r="G178" t="s">
        <v>151</v>
      </c>
      <c r="H178" t="s">
        <v>137</v>
      </c>
      <c r="I178" t="s">
        <v>148</v>
      </c>
      <c r="J178" t="s">
        <v>202</v>
      </c>
      <c r="K178" t="s">
        <v>213</v>
      </c>
      <c r="L178" t="s">
        <v>207</v>
      </c>
      <c r="M178" t="s">
        <v>281</v>
      </c>
      <c r="N178" t="s">
        <v>281</v>
      </c>
      <c r="O178">
        <v>1</v>
      </c>
      <c r="P178" t="s">
        <v>33</v>
      </c>
      <c r="Q178" t="s">
        <v>33</v>
      </c>
      <c r="R178" t="s">
        <v>204</v>
      </c>
      <c r="S178" t="s">
        <v>205</v>
      </c>
      <c r="T178" t="s">
        <v>436</v>
      </c>
      <c r="U178" s="7">
        <v>9.69</v>
      </c>
      <c r="V178" s="7">
        <v>2.99</v>
      </c>
      <c r="W178" s="7">
        <v>2.94</v>
      </c>
      <c r="X178" s="7">
        <v>21.4</v>
      </c>
      <c r="Y178">
        <v>85.180914000000001</v>
      </c>
      <c r="Z178">
        <v>4.5312949640287776</v>
      </c>
      <c r="AA178">
        <v>21.4</v>
      </c>
      <c r="AB178">
        <v>85.180914000000001</v>
      </c>
      <c r="AC178">
        <v>4.5312949640287776</v>
      </c>
      <c r="AD178" t="s">
        <v>138</v>
      </c>
      <c r="AE178">
        <v>52</v>
      </c>
      <c r="AF178">
        <v>12.79</v>
      </c>
      <c r="AG178">
        <v>64.789999999999992</v>
      </c>
      <c r="AH178">
        <v>0</v>
      </c>
      <c r="AI178">
        <v>2759.4357090299995</v>
      </c>
      <c r="AJ178">
        <v>608.97287219999976</v>
      </c>
      <c r="AK178" t="s">
        <v>187</v>
      </c>
      <c r="AL178">
        <v>0</v>
      </c>
      <c r="AM178">
        <v>2759.4357090299995</v>
      </c>
      <c r="AN178">
        <v>-2759.4357090299995</v>
      </c>
      <c r="AO178" t="s">
        <v>128</v>
      </c>
      <c r="AP178" t="s">
        <v>188</v>
      </c>
      <c r="AQ178" t="s">
        <v>139</v>
      </c>
      <c r="AR178" t="s">
        <v>164</v>
      </c>
      <c r="AS178" t="s">
        <v>126</v>
      </c>
      <c r="AT178" t="s">
        <v>144</v>
      </c>
      <c r="AU178">
        <v>44959.412590162035</v>
      </c>
      <c r="AV178" t="s">
        <v>255</v>
      </c>
      <c r="AW178" t="s">
        <v>150</v>
      </c>
      <c r="AX178" t="s">
        <v>126</v>
      </c>
      <c r="AY178" t="s">
        <v>126</v>
      </c>
      <c r="AZ178" t="s">
        <v>126</v>
      </c>
      <c r="BA178" t="s">
        <v>126</v>
      </c>
      <c r="BB178" t="s">
        <v>126</v>
      </c>
      <c r="BC178" t="s">
        <v>126</v>
      </c>
      <c r="BD178" t="s">
        <v>126</v>
      </c>
      <c r="BE178" t="s">
        <v>126</v>
      </c>
      <c r="BF178" t="s">
        <v>126</v>
      </c>
    </row>
    <row r="179" spans="2:58" x14ac:dyDescent="0.2">
      <c r="B179" t="s">
        <v>302</v>
      </c>
      <c r="C179" t="s">
        <v>210</v>
      </c>
      <c r="D179" t="s">
        <v>200</v>
      </c>
      <c r="E179" s="145">
        <v>3</v>
      </c>
      <c r="F179" t="s">
        <v>151</v>
      </c>
      <c r="G179" t="s">
        <v>151</v>
      </c>
      <c r="H179" t="s">
        <v>137</v>
      </c>
      <c r="I179" t="s">
        <v>148</v>
      </c>
      <c r="J179" t="s">
        <v>202</v>
      </c>
      <c r="K179" t="s">
        <v>213</v>
      </c>
      <c r="L179" t="s">
        <v>207</v>
      </c>
      <c r="M179" t="s">
        <v>281</v>
      </c>
      <c r="N179" t="s">
        <v>281</v>
      </c>
      <c r="O179">
        <v>1</v>
      </c>
      <c r="P179" t="s">
        <v>33</v>
      </c>
      <c r="Q179" t="s">
        <v>33</v>
      </c>
      <c r="R179" t="s">
        <v>204</v>
      </c>
      <c r="S179" t="s">
        <v>205</v>
      </c>
      <c r="T179" t="s">
        <v>436</v>
      </c>
      <c r="U179" s="7">
        <v>9.69</v>
      </c>
      <c r="V179" s="7">
        <v>2.99</v>
      </c>
      <c r="W179" s="7">
        <v>2.94</v>
      </c>
      <c r="X179" s="7">
        <v>21.4</v>
      </c>
      <c r="Y179">
        <v>85.180914000000001</v>
      </c>
      <c r="Z179">
        <v>4.5312949640287776</v>
      </c>
      <c r="AA179">
        <v>21.4</v>
      </c>
      <c r="AB179">
        <v>85.180914000000001</v>
      </c>
      <c r="AC179">
        <v>4.5312949640287776</v>
      </c>
      <c r="AD179" t="s">
        <v>138</v>
      </c>
      <c r="AE179">
        <v>52</v>
      </c>
      <c r="AF179">
        <v>12.79</v>
      </c>
      <c r="AG179">
        <v>64.789999999999992</v>
      </c>
      <c r="AH179">
        <v>0</v>
      </c>
      <c r="AI179">
        <v>2759.4357090299995</v>
      </c>
      <c r="AJ179">
        <v>608.97287219999976</v>
      </c>
      <c r="AK179" t="s">
        <v>187</v>
      </c>
      <c r="AL179">
        <v>0</v>
      </c>
      <c r="AM179">
        <v>2759.4357090299995</v>
      </c>
      <c r="AN179">
        <v>-2759.4357090299995</v>
      </c>
      <c r="AO179" t="s">
        <v>128</v>
      </c>
      <c r="AP179" t="s">
        <v>188</v>
      </c>
      <c r="AQ179" t="s">
        <v>139</v>
      </c>
      <c r="AR179" t="s">
        <v>164</v>
      </c>
      <c r="AS179" t="s">
        <v>126</v>
      </c>
      <c r="AT179" t="s">
        <v>144</v>
      </c>
      <c r="AU179">
        <v>44959.412590162035</v>
      </c>
      <c r="AV179" t="s">
        <v>255</v>
      </c>
      <c r="AW179" t="s">
        <v>150</v>
      </c>
      <c r="AX179" t="s">
        <v>126</v>
      </c>
      <c r="AY179" t="s">
        <v>126</v>
      </c>
      <c r="AZ179" t="s">
        <v>126</v>
      </c>
      <c r="BA179" t="s">
        <v>126</v>
      </c>
      <c r="BB179" t="s">
        <v>126</v>
      </c>
      <c r="BC179" t="s">
        <v>126</v>
      </c>
      <c r="BD179" t="s">
        <v>126</v>
      </c>
      <c r="BE179" t="s">
        <v>126</v>
      </c>
      <c r="BF179" t="s">
        <v>126</v>
      </c>
    </row>
    <row r="180" spans="2:58" x14ac:dyDescent="0.2">
      <c r="B180" t="s">
        <v>302</v>
      </c>
      <c r="C180" t="s">
        <v>210</v>
      </c>
      <c r="D180" t="s">
        <v>200</v>
      </c>
      <c r="E180" s="145">
        <v>3</v>
      </c>
      <c r="F180" t="s">
        <v>151</v>
      </c>
      <c r="G180" t="s">
        <v>151</v>
      </c>
      <c r="H180" t="s">
        <v>137</v>
      </c>
      <c r="I180" t="s">
        <v>148</v>
      </c>
      <c r="J180" t="s">
        <v>202</v>
      </c>
      <c r="K180" t="s">
        <v>213</v>
      </c>
      <c r="L180" t="s">
        <v>207</v>
      </c>
      <c r="M180" t="s">
        <v>281</v>
      </c>
      <c r="N180" t="s">
        <v>281</v>
      </c>
      <c r="O180">
        <v>1</v>
      </c>
      <c r="P180" t="s">
        <v>33</v>
      </c>
      <c r="Q180" t="s">
        <v>33</v>
      </c>
      <c r="R180" t="s">
        <v>204</v>
      </c>
      <c r="S180" t="s">
        <v>205</v>
      </c>
      <c r="T180" t="s">
        <v>436</v>
      </c>
      <c r="U180" s="7">
        <v>9.69</v>
      </c>
      <c r="V180" s="7">
        <v>3.09</v>
      </c>
      <c r="W180" s="7">
        <v>2.94</v>
      </c>
      <c r="X180" s="7">
        <v>21.608000000000001</v>
      </c>
      <c r="Y180">
        <v>88.029773999999989</v>
      </c>
      <c r="Z180">
        <v>4.6828432905849224</v>
      </c>
      <c r="AA180">
        <v>21.608000000000001</v>
      </c>
      <c r="AB180">
        <v>88.029773999999989</v>
      </c>
      <c r="AC180">
        <v>4.6828432905849224</v>
      </c>
      <c r="AD180" t="s">
        <v>138</v>
      </c>
      <c r="AE180">
        <v>52</v>
      </c>
      <c r="AF180">
        <v>12.79</v>
      </c>
      <c r="AG180">
        <v>64.789999999999992</v>
      </c>
      <c r="AH180">
        <v>0</v>
      </c>
      <c r="AI180">
        <v>2851.7245287299993</v>
      </c>
      <c r="AJ180">
        <v>608.97287219999998</v>
      </c>
      <c r="AK180" t="s">
        <v>187</v>
      </c>
      <c r="AL180">
        <v>0</v>
      </c>
      <c r="AM180">
        <v>2851.7245287299993</v>
      </c>
      <c r="AN180">
        <v>-2851.7245287299993</v>
      </c>
      <c r="AO180" t="s">
        <v>128</v>
      </c>
      <c r="AP180" t="s">
        <v>188</v>
      </c>
      <c r="AQ180" t="s">
        <v>139</v>
      </c>
      <c r="AR180" t="s">
        <v>164</v>
      </c>
      <c r="AS180" t="s">
        <v>126</v>
      </c>
      <c r="AT180" t="s">
        <v>144</v>
      </c>
      <c r="AU180">
        <v>44959.412590162035</v>
      </c>
      <c r="AV180" t="s">
        <v>255</v>
      </c>
      <c r="AW180" t="s">
        <v>150</v>
      </c>
      <c r="AX180" t="s">
        <v>126</v>
      </c>
      <c r="AY180" t="s">
        <v>126</v>
      </c>
      <c r="AZ180" t="s">
        <v>126</v>
      </c>
      <c r="BA180" t="s">
        <v>126</v>
      </c>
      <c r="BB180" t="s">
        <v>126</v>
      </c>
      <c r="BC180" t="s">
        <v>126</v>
      </c>
      <c r="BD180" t="s">
        <v>126</v>
      </c>
      <c r="BE180" t="s">
        <v>126</v>
      </c>
      <c r="BF180" t="s">
        <v>126</v>
      </c>
    </row>
    <row r="181" spans="2:58" x14ac:dyDescent="0.2">
      <c r="B181" t="s">
        <v>302</v>
      </c>
      <c r="C181" t="s">
        <v>210</v>
      </c>
      <c r="D181" t="s">
        <v>200</v>
      </c>
      <c r="E181" s="145">
        <v>3</v>
      </c>
      <c r="F181" t="s">
        <v>151</v>
      </c>
      <c r="G181" t="s">
        <v>151</v>
      </c>
      <c r="H181" t="s">
        <v>137</v>
      </c>
      <c r="I181" t="s">
        <v>148</v>
      </c>
      <c r="J181" t="s">
        <v>202</v>
      </c>
      <c r="K181" t="s">
        <v>213</v>
      </c>
      <c r="L181" t="s">
        <v>207</v>
      </c>
      <c r="M181" t="s">
        <v>281</v>
      </c>
      <c r="N181" t="s">
        <v>281</v>
      </c>
      <c r="O181">
        <v>1</v>
      </c>
      <c r="P181" t="s">
        <v>33</v>
      </c>
      <c r="Q181" t="s">
        <v>33</v>
      </c>
      <c r="R181" t="s">
        <v>204</v>
      </c>
      <c r="S181" t="s">
        <v>205</v>
      </c>
      <c r="T181" t="s">
        <v>436</v>
      </c>
      <c r="U181" s="7">
        <v>9.69</v>
      </c>
      <c r="V181" s="7">
        <v>3.09</v>
      </c>
      <c r="W181" s="7">
        <v>2.94</v>
      </c>
      <c r="X181" s="7">
        <v>21.608000000000001</v>
      </c>
      <c r="Y181">
        <v>88.029773999999989</v>
      </c>
      <c r="Z181">
        <v>4.6828432905849224</v>
      </c>
      <c r="AA181">
        <v>21.608000000000001</v>
      </c>
      <c r="AB181">
        <v>88.029773999999989</v>
      </c>
      <c r="AC181">
        <v>4.6828432905849224</v>
      </c>
      <c r="AD181" t="s">
        <v>138</v>
      </c>
      <c r="AE181">
        <v>52</v>
      </c>
      <c r="AF181">
        <v>12.79</v>
      </c>
      <c r="AG181">
        <v>64.789999999999992</v>
      </c>
      <c r="AH181">
        <v>0</v>
      </c>
      <c r="AI181">
        <v>2851.7245287299993</v>
      </c>
      <c r="AJ181">
        <v>608.97287219999998</v>
      </c>
      <c r="AK181" t="s">
        <v>187</v>
      </c>
      <c r="AL181">
        <v>0</v>
      </c>
      <c r="AM181">
        <v>2851.7245287299993</v>
      </c>
      <c r="AN181">
        <v>-2851.7245287299993</v>
      </c>
      <c r="AO181" t="s">
        <v>128</v>
      </c>
      <c r="AP181" t="s">
        <v>188</v>
      </c>
      <c r="AQ181" t="s">
        <v>139</v>
      </c>
      <c r="AR181" t="s">
        <v>164</v>
      </c>
      <c r="AS181" t="s">
        <v>126</v>
      </c>
      <c r="AT181" t="s">
        <v>144</v>
      </c>
      <c r="AU181">
        <v>44959.412590162035</v>
      </c>
      <c r="AV181" t="s">
        <v>255</v>
      </c>
      <c r="AW181" t="s">
        <v>150</v>
      </c>
      <c r="AX181" t="s">
        <v>126</v>
      </c>
      <c r="AY181" t="s">
        <v>126</v>
      </c>
      <c r="AZ181" t="s">
        <v>126</v>
      </c>
      <c r="BA181" t="s">
        <v>126</v>
      </c>
      <c r="BB181" t="s">
        <v>126</v>
      </c>
      <c r="BC181" t="s">
        <v>126</v>
      </c>
      <c r="BD181" t="s">
        <v>126</v>
      </c>
      <c r="BE181" t="s">
        <v>126</v>
      </c>
      <c r="BF181" t="s">
        <v>126</v>
      </c>
    </row>
    <row r="182" spans="2:58" x14ac:dyDescent="0.2">
      <c r="B182" t="s">
        <v>302</v>
      </c>
      <c r="C182" t="s">
        <v>210</v>
      </c>
      <c r="D182" t="s">
        <v>200</v>
      </c>
      <c r="E182" s="145">
        <v>3</v>
      </c>
      <c r="F182" t="s">
        <v>151</v>
      </c>
      <c r="G182" t="s">
        <v>151</v>
      </c>
      <c r="H182" t="s">
        <v>137</v>
      </c>
      <c r="I182" t="s">
        <v>148</v>
      </c>
      <c r="J182" t="s">
        <v>202</v>
      </c>
      <c r="K182" t="s">
        <v>213</v>
      </c>
      <c r="L182" t="s">
        <v>207</v>
      </c>
      <c r="M182" t="s">
        <v>281</v>
      </c>
      <c r="N182" t="s">
        <v>281</v>
      </c>
      <c r="O182">
        <v>1</v>
      </c>
      <c r="P182" t="s">
        <v>33</v>
      </c>
      <c r="Q182" t="s">
        <v>33</v>
      </c>
      <c r="R182" t="s">
        <v>204</v>
      </c>
      <c r="S182" t="s">
        <v>205</v>
      </c>
      <c r="T182" t="s">
        <v>436</v>
      </c>
      <c r="U182" s="7">
        <v>9.69</v>
      </c>
      <c r="V182" s="7">
        <v>3.09</v>
      </c>
      <c r="W182" s="7">
        <v>2.94</v>
      </c>
      <c r="X182" s="7">
        <v>21.608000000000001</v>
      </c>
      <c r="Y182">
        <v>88.029773999999989</v>
      </c>
      <c r="Z182">
        <v>4.6828432905849224</v>
      </c>
      <c r="AA182">
        <v>21.608000000000001</v>
      </c>
      <c r="AB182">
        <v>88.029773999999989</v>
      </c>
      <c r="AC182">
        <v>4.6828432905849224</v>
      </c>
      <c r="AD182" t="s">
        <v>138</v>
      </c>
      <c r="AE182">
        <v>52</v>
      </c>
      <c r="AF182">
        <v>12.79</v>
      </c>
      <c r="AG182">
        <v>64.789999999999992</v>
      </c>
      <c r="AH182">
        <v>0</v>
      </c>
      <c r="AI182">
        <v>2851.7245287299993</v>
      </c>
      <c r="AJ182">
        <v>608.97287219999998</v>
      </c>
      <c r="AK182" t="s">
        <v>187</v>
      </c>
      <c r="AL182">
        <v>0</v>
      </c>
      <c r="AM182">
        <v>2851.7245287299993</v>
      </c>
      <c r="AN182">
        <v>-2851.7245287299993</v>
      </c>
      <c r="AO182" t="s">
        <v>128</v>
      </c>
      <c r="AP182" t="s">
        <v>188</v>
      </c>
      <c r="AQ182" t="s">
        <v>139</v>
      </c>
      <c r="AR182" t="s">
        <v>164</v>
      </c>
      <c r="AS182" t="s">
        <v>126</v>
      </c>
      <c r="AT182" t="s">
        <v>144</v>
      </c>
      <c r="AU182">
        <v>44959.412590162035</v>
      </c>
      <c r="AV182" t="s">
        <v>255</v>
      </c>
      <c r="AW182" t="s">
        <v>150</v>
      </c>
      <c r="AX182" t="s">
        <v>126</v>
      </c>
      <c r="AY182" t="s">
        <v>126</v>
      </c>
      <c r="AZ182" t="s">
        <v>126</v>
      </c>
      <c r="BA182" t="s">
        <v>126</v>
      </c>
      <c r="BB182" t="s">
        <v>126</v>
      </c>
      <c r="BC182" t="s">
        <v>126</v>
      </c>
      <c r="BD182" t="s">
        <v>126</v>
      </c>
      <c r="BE182" t="s">
        <v>126</v>
      </c>
      <c r="BF182" t="s">
        <v>126</v>
      </c>
    </row>
    <row r="183" spans="2:58" x14ac:dyDescent="0.2">
      <c r="B183" t="s">
        <v>302</v>
      </c>
      <c r="C183" t="s">
        <v>210</v>
      </c>
      <c r="D183" t="s">
        <v>200</v>
      </c>
      <c r="E183" s="145">
        <v>3</v>
      </c>
      <c r="F183" t="s">
        <v>151</v>
      </c>
      <c r="G183" t="s">
        <v>151</v>
      </c>
      <c r="H183" t="s">
        <v>137</v>
      </c>
      <c r="I183" t="s">
        <v>148</v>
      </c>
      <c r="J183" t="s">
        <v>202</v>
      </c>
      <c r="K183" t="s">
        <v>213</v>
      </c>
      <c r="L183" t="s">
        <v>207</v>
      </c>
      <c r="M183" t="s">
        <v>281</v>
      </c>
      <c r="N183" t="s">
        <v>281</v>
      </c>
      <c r="O183">
        <v>1</v>
      </c>
      <c r="P183" t="s">
        <v>33</v>
      </c>
      <c r="Q183" t="s">
        <v>33</v>
      </c>
      <c r="R183" t="s">
        <v>204</v>
      </c>
      <c r="S183" t="s">
        <v>205</v>
      </c>
      <c r="T183" t="s">
        <v>436</v>
      </c>
      <c r="U183" s="7">
        <v>9.69</v>
      </c>
      <c r="V183" s="7">
        <v>3.09</v>
      </c>
      <c r="W183" s="7">
        <v>2.94</v>
      </c>
      <c r="X183" s="7">
        <v>21.608000000000001</v>
      </c>
      <c r="Y183">
        <v>88.029773999999989</v>
      </c>
      <c r="Z183">
        <v>4.6828432905849224</v>
      </c>
      <c r="AA183">
        <v>21.608000000000001</v>
      </c>
      <c r="AB183">
        <v>88.029773999999989</v>
      </c>
      <c r="AC183">
        <v>4.6828432905849224</v>
      </c>
      <c r="AD183" t="s">
        <v>138</v>
      </c>
      <c r="AE183">
        <v>52</v>
      </c>
      <c r="AF183">
        <v>12.79</v>
      </c>
      <c r="AG183">
        <v>64.789999999999992</v>
      </c>
      <c r="AH183">
        <v>0</v>
      </c>
      <c r="AI183">
        <v>2851.7245287299993</v>
      </c>
      <c r="AJ183">
        <v>608.97287219999998</v>
      </c>
      <c r="AK183" t="s">
        <v>187</v>
      </c>
      <c r="AL183">
        <v>0</v>
      </c>
      <c r="AM183">
        <v>2851.7245287299993</v>
      </c>
      <c r="AN183">
        <v>-2851.7245287299993</v>
      </c>
      <c r="AO183" t="s">
        <v>128</v>
      </c>
      <c r="AP183" t="s">
        <v>188</v>
      </c>
      <c r="AQ183" t="s">
        <v>139</v>
      </c>
      <c r="AR183" t="s">
        <v>164</v>
      </c>
      <c r="AS183" t="s">
        <v>126</v>
      </c>
      <c r="AT183" t="s">
        <v>144</v>
      </c>
      <c r="AU183">
        <v>44959.412590162035</v>
      </c>
      <c r="AV183" t="s">
        <v>255</v>
      </c>
      <c r="AW183" t="s">
        <v>150</v>
      </c>
      <c r="AX183" t="s">
        <v>126</v>
      </c>
      <c r="AY183" t="s">
        <v>126</v>
      </c>
      <c r="AZ183" t="s">
        <v>126</v>
      </c>
      <c r="BA183" t="s">
        <v>126</v>
      </c>
      <c r="BB183" t="s">
        <v>126</v>
      </c>
      <c r="BC183" t="s">
        <v>126</v>
      </c>
      <c r="BD183" t="s">
        <v>126</v>
      </c>
      <c r="BE183" t="s">
        <v>126</v>
      </c>
      <c r="BF183" t="s">
        <v>126</v>
      </c>
    </row>
    <row r="184" spans="2:58" x14ac:dyDescent="0.2">
      <c r="B184" t="s">
        <v>302</v>
      </c>
      <c r="C184" t="s">
        <v>210</v>
      </c>
      <c r="D184" t="s">
        <v>200</v>
      </c>
      <c r="E184" s="145">
        <v>3</v>
      </c>
      <c r="F184" t="s">
        <v>151</v>
      </c>
      <c r="G184" t="s">
        <v>151</v>
      </c>
      <c r="H184" t="s">
        <v>160</v>
      </c>
      <c r="I184" t="s">
        <v>160</v>
      </c>
      <c r="J184" t="s">
        <v>202</v>
      </c>
      <c r="K184" t="s">
        <v>217</v>
      </c>
      <c r="L184" t="s">
        <v>207</v>
      </c>
      <c r="M184" t="s">
        <v>291</v>
      </c>
      <c r="N184" t="s">
        <v>292</v>
      </c>
      <c r="O184">
        <v>0</v>
      </c>
      <c r="P184" t="s">
        <v>62</v>
      </c>
      <c r="Q184" t="s">
        <v>62</v>
      </c>
      <c r="R184" t="s">
        <v>214</v>
      </c>
      <c r="S184" t="s">
        <v>209</v>
      </c>
      <c r="T184" t="s">
        <v>437</v>
      </c>
      <c r="U184" s="7">
        <v>4.0679999999999996</v>
      </c>
      <c r="V184" s="7">
        <v>1.734</v>
      </c>
      <c r="W184" s="7">
        <v>1.599</v>
      </c>
      <c r="X184" s="7">
        <v>1.123</v>
      </c>
      <c r="Y184">
        <v>11.279205287999998</v>
      </c>
      <c r="Z184">
        <v>1.1032080075070378</v>
      </c>
      <c r="AA184">
        <v>0</v>
      </c>
      <c r="AB184">
        <v>0</v>
      </c>
      <c r="AC184">
        <v>0</v>
      </c>
      <c r="AD184" t="s">
        <v>142</v>
      </c>
      <c r="AE184">
        <v>325</v>
      </c>
      <c r="AF184">
        <v>0.3533</v>
      </c>
      <c r="AG184">
        <v>439.82249999999999</v>
      </c>
      <c r="AH184">
        <v>0</v>
      </c>
      <c r="AI184">
        <v>0</v>
      </c>
      <c r="AJ184">
        <v>0</v>
      </c>
      <c r="AK184" t="s">
        <v>187</v>
      </c>
      <c r="AL184">
        <v>0</v>
      </c>
      <c r="AM184">
        <v>0</v>
      </c>
      <c r="AN184">
        <v>0</v>
      </c>
      <c r="AO184" t="s">
        <v>128</v>
      </c>
      <c r="AP184" t="s">
        <v>188</v>
      </c>
      <c r="AQ184" t="s">
        <v>139</v>
      </c>
      <c r="AR184" t="s">
        <v>143</v>
      </c>
      <c r="AS184" t="s">
        <v>438</v>
      </c>
      <c r="AT184" t="s">
        <v>127</v>
      </c>
      <c r="AU184">
        <v>44959.412590162035</v>
      </c>
      <c r="AV184" t="s">
        <v>255</v>
      </c>
      <c r="AW184" t="s">
        <v>150</v>
      </c>
      <c r="AX184" t="s">
        <v>336</v>
      </c>
      <c r="AY184" t="s">
        <v>126</v>
      </c>
      <c r="AZ184" t="s">
        <v>126</v>
      </c>
      <c r="BA184" t="s">
        <v>126</v>
      </c>
      <c r="BB184" t="s">
        <v>126</v>
      </c>
      <c r="BC184" t="s">
        <v>126</v>
      </c>
      <c r="BD184" t="s">
        <v>126</v>
      </c>
      <c r="BE184" t="s">
        <v>126</v>
      </c>
      <c r="BF184" t="s">
        <v>126</v>
      </c>
    </row>
    <row r="185" spans="2:58" x14ac:dyDescent="0.2">
      <c r="B185" t="s">
        <v>302</v>
      </c>
      <c r="C185" t="s">
        <v>210</v>
      </c>
      <c r="D185" t="s">
        <v>200</v>
      </c>
      <c r="E185" s="145">
        <v>3</v>
      </c>
      <c r="F185" t="s">
        <v>151</v>
      </c>
      <c r="G185" t="s">
        <v>151</v>
      </c>
      <c r="H185" t="s">
        <v>160</v>
      </c>
      <c r="I185" t="s">
        <v>160</v>
      </c>
      <c r="J185" t="s">
        <v>202</v>
      </c>
      <c r="K185" t="s">
        <v>217</v>
      </c>
      <c r="L185" t="s">
        <v>174</v>
      </c>
      <c r="M185" t="s">
        <v>439</v>
      </c>
      <c r="N185" t="s">
        <v>440</v>
      </c>
      <c r="O185">
        <v>36</v>
      </c>
      <c r="P185" t="s">
        <v>33</v>
      </c>
      <c r="Q185" t="s">
        <v>33</v>
      </c>
      <c r="R185" t="s">
        <v>321</v>
      </c>
      <c r="S185" t="s">
        <v>205</v>
      </c>
      <c r="T185" t="s">
        <v>441</v>
      </c>
      <c r="U185" s="7">
        <v>6.79</v>
      </c>
      <c r="V185" s="7">
        <v>2.5</v>
      </c>
      <c r="W185" s="7">
        <v>3.6</v>
      </c>
      <c r="X185" s="7">
        <v>8.85</v>
      </c>
      <c r="Y185">
        <v>61.110000000000007</v>
      </c>
      <c r="Z185">
        <v>2.6548326556146389</v>
      </c>
      <c r="AA185">
        <v>318.59999999999997</v>
      </c>
      <c r="AB185">
        <v>2199.96</v>
      </c>
      <c r="AC185">
        <v>95.573975602127007</v>
      </c>
      <c r="AD185" t="s">
        <v>138</v>
      </c>
      <c r="AE185">
        <v>60</v>
      </c>
      <c r="AF185">
        <v>0</v>
      </c>
      <c r="AG185">
        <v>60</v>
      </c>
      <c r="AH185">
        <v>0</v>
      </c>
      <c r="AI185">
        <v>131997.6</v>
      </c>
      <c r="AJ185">
        <v>1381.1039999999998</v>
      </c>
      <c r="AK185" t="s">
        <v>187</v>
      </c>
      <c r="AL185">
        <v>0</v>
      </c>
      <c r="AM185">
        <v>0</v>
      </c>
      <c r="AN185">
        <v>0</v>
      </c>
      <c r="AO185" t="s">
        <v>128</v>
      </c>
      <c r="AP185" t="s">
        <v>188</v>
      </c>
      <c r="AQ185" t="s">
        <v>139</v>
      </c>
      <c r="AR185" t="s">
        <v>129</v>
      </c>
      <c r="AS185" t="s">
        <v>442</v>
      </c>
      <c r="AT185" t="s">
        <v>127</v>
      </c>
      <c r="AU185">
        <v>44959.412590162035</v>
      </c>
      <c r="AV185" t="s">
        <v>255</v>
      </c>
      <c r="AW185" t="s">
        <v>150</v>
      </c>
      <c r="AX185" t="s">
        <v>126</v>
      </c>
      <c r="AY185" t="s">
        <v>126</v>
      </c>
      <c r="AZ185" t="s">
        <v>126</v>
      </c>
      <c r="BA185" t="s">
        <v>126</v>
      </c>
      <c r="BB185" t="s">
        <v>126</v>
      </c>
      <c r="BC185" t="s">
        <v>126</v>
      </c>
      <c r="BD185" t="s">
        <v>126</v>
      </c>
      <c r="BE185" t="s">
        <v>126</v>
      </c>
      <c r="BF185" t="s">
        <v>126</v>
      </c>
    </row>
    <row r="186" spans="2:58" x14ac:dyDescent="0.2">
      <c r="B186" t="s">
        <v>302</v>
      </c>
      <c r="C186" t="s">
        <v>210</v>
      </c>
      <c r="D186" t="s">
        <v>200</v>
      </c>
      <c r="E186" s="145">
        <v>3</v>
      </c>
      <c r="F186" t="s">
        <v>151</v>
      </c>
      <c r="G186" t="s">
        <v>151</v>
      </c>
      <c r="H186" t="s">
        <v>160</v>
      </c>
      <c r="I186" t="s">
        <v>160</v>
      </c>
      <c r="J186" t="s">
        <v>202</v>
      </c>
      <c r="K186" t="s">
        <v>217</v>
      </c>
      <c r="L186" t="s">
        <v>207</v>
      </c>
      <c r="M186" t="s">
        <v>165</v>
      </c>
      <c r="N186" t="s">
        <v>443</v>
      </c>
      <c r="O186">
        <v>84</v>
      </c>
      <c r="P186" t="s">
        <v>62</v>
      </c>
      <c r="Q186" t="s">
        <v>62</v>
      </c>
      <c r="R186" t="s">
        <v>214</v>
      </c>
      <c r="S186" t="s">
        <v>209</v>
      </c>
      <c r="T186" t="s">
        <v>444</v>
      </c>
      <c r="U186" s="7">
        <v>4.17</v>
      </c>
      <c r="V186" s="7">
        <v>1.9790000000000001</v>
      </c>
      <c r="W186" s="7">
        <v>1.5629999999999999</v>
      </c>
      <c r="X186" s="7">
        <v>1.204</v>
      </c>
      <c r="Y186">
        <v>12.89854809</v>
      </c>
      <c r="Z186">
        <v>1.2906521739130434</v>
      </c>
      <c r="AA186">
        <v>101.136</v>
      </c>
      <c r="AB186">
        <v>1083.4780395600001</v>
      </c>
      <c r="AC186">
        <v>108.41478260869565</v>
      </c>
      <c r="AD186" t="s">
        <v>142</v>
      </c>
      <c r="AE186">
        <v>205</v>
      </c>
      <c r="AF186">
        <v>0.18509999999999999</v>
      </c>
      <c r="AG186">
        <v>242.94550000000001</v>
      </c>
      <c r="AH186">
        <v>0</v>
      </c>
      <c r="AI186">
        <v>20407.422000000002</v>
      </c>
      <c r="AJ186">
        <v>188.23468081522657</v>
      </c>
      <c r="AK186" t="s">
        <v>187</v>
      </c>
      <c r="AL186">
        <v>0</v>
      </c>
      <c r="AM186">
        <v>0</v>
      </c>
      <c r="AN186">
        <v>0</v>
      </c>
      <c r="AO186" t="s">
        <v>128</v>
      </c>
      <c r="AP186" t="s">
        <v>188</v>
      </c>
      <c r="AQ186" t="s">
        <v>139</v>
      </c>
      <c r="AR186" t="s">
        <v>143</v>
      </c>
      <c r="AS186" t="s">
        <v>445</v>
      </c>
      <c r="AT186" t="s">
        <v>127</v>
      </c>
      <c r="AU186">
        <v>44959.412590162035</v>
      </c>
      <c r="AV186" t="s">
        <v>255</v>
      </c>
      <c r="AW186" t="s">
        <v>150</v>
      </c>
      <c r="AX186" t="s">
        <v>126</v>
      </c>
      <c r="AY186" t="s">
        <v>126</v>
      </c>
      <c r="AZ186" t="s">
        <v>126</v>
      </c>
      <c r="BA186" t="s">
        <v>126</v>
      </c>
      <c r="BB186" t="s">
        <v>126</v>
      </c>
      <c r="BC186" t="s">
        <v>126</v>
      </c>
      <c r="BD186" t="s">
        <v>126</v>
      </c>
      <c r="BE186" t="s">
        <v>126</v>
      </c>
      <c r="BF186" t="s">
        <v>126</v>
      </c>
    </row>
    <row r="187" spans="2:58" x14ac:dyDescent="0.2">
      <c r="B187" t="s">
        <v>302</v>
      </c>
      <c r="C187" t="s">
        <v>210</v>
      </c>
      <c r="D187" t="s">
        <v>200</v>
      </c>
      <c r="E187" s="145">
        <v>3</v>
      </c>
      <c r="F187" t="s">
        <v>151</v>
      </c>
      <c r="G187" t="s">
        <v>151</v>
      </c>
      <c r="H187" t="s">
        <v>160</v>
      </c>
      <c r="I187" t="s">
        <v>160</v>
      </c>
      <c r="J187" t="s">
        <v>202</v>
      </c>
      <c r="K187" t="s">
        <v>217</v>
      </c>
      <c r="L187" t="s">
        <v>207</v>
      </c>
      <c r="M187" t="s">
        <v>165</v>
      </c>
      <c r="N187" t="s">
        <v>443</v>
      </c>
      <c r="O187">
        <v>84</v>
      </c>
      <c r="P187" t="s">
        <v>62</v>
      </c>
      <c r="Q187" t="s">
        <v>62</v>
      </c>
      <c r="R187" t="s">
        <v>214</v>
      </c>
      <c r="S187" t="s">
        <v>209</v>
      </c>
      <c r="T187" t="s">
        <v>446</v>
      </c>
      <c r="U187" s="7">
        <v>4.1589999999999998</v>
      </c>
      <c r="V187" s="7">
        <v>1.7390000000000001</v>
      </c>
      <c r="W187" s="7">
        <v>1.583</v>
      </c>
      <c r="X187" s="7">
        <v>1.246</v>
      </c>
      <c r="Y187">
        <v>11.449049083</v>
      </c>
      <c r="Z187">
        <v>1.1311387238035657</v>
      </c>
      <c r="AA187">
        <v>104.664</v>
      </c>
      <c r="AB187">
        <v>961.72012297200001</v>
      </c>
      <c r="AC187">
        <v>95.01565279949952</v>
      </c>
      <c r="AD187" t="s">
        <v>142</v>
      </c>
      <c r="AE187">
        <v>205</v>
      </c>
      <c r="AF187">
        <v>0.18509999999999999</v>
      </c>
      <c r="AG187">
        <v>242.94550000000001</v>
      </c>
      <c r="AH187">
        <v>0</v>
      </c>
      <c r="AI187">
        <v>20407.422000000002</v>
      </c>
      <c r="AJ187">
        <v>214.7795799820837</v>
      </c>
      <c r="AK187" t="s">
        <v>187</v>
      </c>
      <c r="AL187">
        <v>0</v>
      </c>
      <c r="AM187">
        <v>0</v>
      </c>
      <c r="AN187">
        <v>0</v>
      </c>
      <c r="AO187" t="s">
        <v>128</v>
      </c>
      <c r="AP187" t="s">
        <v>188</v>
      </c>
      <c r="AQ187" t="s">
        <v>139</v>
      </c>
      <c r="AR187" t="s">
        <v>143</v>
      </c>
      <c r="AS187" t="s">
        <v>445</v>
      </c>
      <c r="AT187" t="s">
        <v>127</v>
      </c>
      <c r="AU187">
        <v>44959.412590162035</v>
      </c>
      <c r="AV187" t="s">
        <v>255</v>
      </c>
      <c r="AW187" t="s">
        <v>150</v>
      </c>
      <c r="AX187" t="s">
        <v>126</v>
      </c>
      <c r="AY187" t="s">
        <v>126</v>
      </c>
      <c r="AZ187" t="s">
        <v>126</v>
      </c>
      <c r="BA187" t="s">
        <v>126</v>
      </c>
      <c r="BB187" t="s">
        <v>126</v>
      </c>
      <c r="BC187" t="s">
        <v>126</v>
      </c>
      <c r="BD187" t="s">
        <v>126</v>
      </c>
      <c r="BE187" t="s">
        <v>126</v>
      </c>
      <c r="BF187" t="s">
        <v>126</v>
      </c>
    </row>
    <row r="188" spans="2:58" x14ac:dyDescent="0.2">
      <c r="B188" t="s">
        <v>302</v>
      </c>
      <c r="C188" t="s">
        <v>210</v>
      </c>
      <c r="D188" t="s">
        <v>200</v>
      </c>
      <c r="E188" s="145">
        <v>3</v>
      </c>
      <c r="F188" t="s">
        <v>151</v>
      </c>
      <c r="G188" t="s">
        <v>151</v>
      </c>
      <c r="H188" t="s">
        <v>160</v>
      </c>
      <c r="I188" t="s">
        <v>160</v>
      </c>
      <c r="J188" t="s">
        <v>202</v>
      </c>
      <c r="K188" t="s">
        <v>217</v>
      </c>
      <c r="L188" t="s">
        <v>207</v>
      </c>
      <c r="M188" t="s">
        <v>66</v>
      </c>
      <c r="N188" t="s">
        <v>157</v>
      </c>
      <c r="O188">
        <v>0</v>
      </c>
      <c r="P188" t="s">
        <v>62</v>
      </c>
      <c r="Q188" t="s">
        <v>62</v>
      </c>
      <c r="R188" t="s">
        <v>214</v>
      </c>
      <c r="S188" t="s">
        <v>209</v>
      </c>
      <c r="T188" t="s">
        <v>293</v>
      </c>
      <c r="U188" s="7">
        <v>3.8969999999999998</v>
      </c>
      <c r="V188" s="7">
        <v>1.738</v>
      </c>
      <c r="W188" s="7">
        <v>1.478</v>
      </c>
      <c r="X188" s="7">
        <v>1.036</v>
      </c>
      <c r="Y188">
        <v>10.010473308</v>
      </c>
      <c r="Z188">
        <v>1.0592721301219892</v>
      </c>
      <c r="AA188">
        <v>0</v>
      </c>
      <c r="AB188">
        <v>0</v>
      </c>
      <c r="AC188">
        <v>0</v>
      </c>
      <c r="AD188" t="s">
        <v>142</v>
      </c>
      <c r="AE188">
        <v>320</v>
      </c>
      <c r="AF188">
        <v>-2.5000000000000001E-2</v>
      </c>
      <c r="AG188">
        <v>312</v>
      </c>
      <c r="AH188">
        <v>0</v>
      </c>
      <c r="AI188">
        <v>0</v>
      </c>
      <c r="AJ188">
        <v>0</v>
      </c>
      <c r="AK188" t="s">
        <v>187</v>
      </c>
      <c r="AL188">
        <v>0</v>
      </c>
      <c r="AM188">
        <v>0</v>
      </c>
      <c r="AN188">
        <v>0</v>
      </c>
      <c r="AO188" t="s">
        <v>128</v>
      </c>
      <c r="AP188" t="s">
        <v>188</v>
      </c>
      <c r="AQ188" t="s">
        <v>139</v>
      </c>
      <c r="AR188" t="s">
        <v>143</v>
      </c>
      <c r="AS188" t="s">
        <v>347</v>
      </c>
      <c r="AT188" t="s">
        <v>127</v>
      </c>
      <c r="AU188">
        <v>44959.412590162035</v>
      </c>
      <c r="AV188" t="s">
        <v>255</v>
      </c>
      <c r="AW188" t="s">
        <v>150</v>
      </c>
      <c r="AX188" t="s">
        <v>332</v>
      </c>
      <c r="AY188" t="s">
        <v>126</v>
      </c>
      <c r="AZ188" t="s">
        <v>126</v>
      </c>
      <c r="BA188" t="s">
        <v>126</v>
      </c>
      <c r="BB188" t="s">
        <v>126</v>
      </c>
      <c r="BC188" t="s">
        <v>126</v>
      </c>
      <c r="BD188" t="s">
        <v>126</v>
      </c>
      <c r="BE188" t="s">
        <v>126</v>
      </c>
      <c r="BF188" t="s">
        <v>126</v>
      </c>
    </row>
    <row r="189" spans="2:58" x14ac:dyDescent="0.2">
      <c r="B189" t="s">
        <v>302</v>
      </c>
      <c r="C189" t="s">
        <v>210</v>
      </c>
      <c r="D189" t="s">
        <v>200</v>
      </c>
      <c r="E189" s="145">
        <v>3</v>
      </c>
      <c r="F189" t="s">
        <v>151</v>
      </c>
      <c r="G189" t="s">
        <v>151</v>
      </c>
      <c r="H189" t="s">
        <v>160</v>
      </c>
      <c r="I189" t="s">
        <v>160</v>
      </c>
      <c r="J189" t="s">
        <v>202</v>
      </c>
      <c r="K189" t="s">
        <v>217</v>
      </c>
      <c r="L189" t="s">
        <v>207</v>
      </c>
      <c r="M189" t="s">
        <v>66</v>
      </c>
      <c r="N189" t="s">
        <v>157</v>
      </c>
      <c r="O189">
        <v>0</v>
      </c>
      <c r="P189" t="s">
        <v>62</v>
      </c>
      <c r="Q189" t="s">
        <v>62</v>
      </c>
      <c r="R189" t="s">
        <v>214</v>
      </c>
      <c r="S189" t="s">
        <v>209</v>
      </c>
      <c r="T189" t="s">
        <v>79</v>
      </c>
      <c r="U189" s="7">
        <v>4.218</v>
      </c>
      <c r="V189" s="7">
        <v>1.738</v>
      </c>
      <c r="W189" s="7">
        <v>1.466</v>
      </c>
      <c r="X189" s="7">
        <v>1.054</v>
      </c>
      <c r="Y189">
        <v>10.747075944000001</v>
      </c>
      <c r="Z189">
        <v>1.1465254926493589</v>
      </c>
      <c r="AA189">
        <v>0</v>
      </c>
      <c r="AB189">
        <v>0</v>
      </c>
      <c r="AC189">
        <v>0</v>
      </c>
      <c r="AD189" t="s">
        <v>142</v>
      </c>
      <c r="AE189">
        <v>320</v>
      </c>
      <c r="AF189">
        <v>-2.5000000000000001E-2</v>
      </c>
      <c r="AG189">
        <v>312</v>
      </c>
      <c r="AH189">
        <v>0</v>
      </c>
      <c r="AI189">
        <v>0</v>
      </c>
      <c r="AJ189">
        <v>0</v>
      </c>
      <c r="AK189" t="s">
        <v>187</v>
      </c>
      <c r="AL189">
        <v>0</v>
      </c>
      <c r="AM189">
        <v>0</v>
      </c>
      <c r="AN189">
        <v>0</v>
      </c>
      <c r="AO189" t="s">
        <v>128</v>
      </c>
      <c r="AP189" t="s">
        <v>188</v>
      </c>
      <c r="AQ189" t="s">
        <v>139</v>
      </c>
      <c r="AR189" t="s">
        <v>143</v>
      </c>
      <c r="AS189" t="s">
        <v>347</v>
      </c>
      <c r="AT189" t="s">
        <v>127</v>
      </c>
      <c r="AU189">
        <v>44959.412590162035</v>
      </c>
      <c r="AV189" t="s">
        <v>255</v>
      </c>
      <c r="AW189" t="s">
        <v>150</v>
      </c>
      <c r="AX189" t="s">
        <v>332</v>
      </c>
      <c r="AY189" t="s">
        <v>126</v>
      </c>
      <c r="AZ189" t="s">
        <v>126</v>
      </c>
      <c r="BA189" t="s">
        <v>126</v>
      </c>
      <c r="BB189" t="s">
        <v>126</v>
      </c>
      <c r="BC189" t="s">
        <v>126</v>
      </c>
      <c r="BD189" t="s">
        <v>126</v>
      </c>
      <c r="BE189" t="s">
        <v>126</v>
      </c>
      <c r="BF189" t="s">
        <v>126</v>
      </c>
    </row>
    <row r="190" spans="2:58" x14ac:dyDescent="0.2">
      <c r="B190" t="s">
        <v>302</v>
      </c>
      <c r="C190" t="s">
        <v>210</v>
      </c>
      <c r="D190" t="s">
        <v>200</v>
      </c>
      <c r="E190" s="145">
        <v>3</v>
      </c>
      <c r="F190" t="s">
        <v>151</v>
      </c>
      <c r="G190" t="s">
        <v>151</v>
      </c>
      <c r="H190" t="s">
        <v>160</v>
      </c>
      <c r="I190" t="s">
        <v>160</v>
      </c>
      <c r="J190" t="s">
        <v>202</v>
      </c>
      <c r="K190" t="s">
        <v>217</v>
      </c>
      <c r="L190" t="s">
        <v>207</v>
      </c>
      <c r="M190" t="s">
        <v>66</v>
      </c>
      <c r="N190" t="s">
        <v>157</v>
      </c>
      <c r="O190">
        <v>0</v>
      </c>
      <c r="P190" t="s">
        <v>62</v>
      </c>
      <c r="Q190" t="s">
        <v>62</v>
      </c>
      <c r="R190" t="s">
        <v>214</v>
      </c>
      <c r="S190" t="s">
        <v>209</v>
      </c>
      <c r="T190" t="s">
        <v>80</v>
      </c>
      <c r="U190" s="7">
        <v>4.4969999999999999</v>
      </c>
      <c r="V190" s="7">
        <v>1.738</v>
      </c>
      <c r="W190" s="7">
        <v>1.5529999999999999</v>
      </c>
      <c r="X190" s="7">
        <v>1.127</v>
      </c>
      <c r="Y190">
        <v>12.137915657999999</v>
      </c>
      <c r="Z190">
        <v>1.2223625273694088</v>
      </c>
      <c r="AA190">
        <v>0</v>
      </c>
      <c r="AB190">
        <v>0</v>
      </c>
      <c r="AC190">
        <v>0</v>
      </c>
      <c r="AD190" t="s">
        <v>142</v>
      </c>
      <c r="AE190">
        <v>320</v>
      </c>
      <c r="AF190">
        <v>-2.5000000000000001E-2</v>
      </c>
      <c r="AG190">
        <v>312</v>
      </c>
      <c r="AH190">
        <v>0</v>
      </c>
      <c r="AI190">
        <v>0</v>
      </c>
      <c r="AJ190">
        <v>0</v>
      </c>
      <c r="AK190" t="s">
        <v>187</v>
      </c>
      <c r="AL190">
        <v>0</v>
      </c>
      <c r="AM190">
        <v>0</v>
      </c>
      <c r="AN190">
        <v>0</v>
      </c>
      <c r="AO190" t="s">
        <v>128</v>
      </c>
      <c r="AP190" t="s">
        <v>188</v>
      </c>
      <c r="AQ190" t="s">
        <v>139</v>
      </c>
      <c r="AR190" t="s">
        <v>143</v>
      </c>
      <c r="AS190" t="s">
        <v>347</v>
      </c>
      <c r="AT190" t="s">
        <v>127</v>
      </c>
      <c r="AU190">
        <v>44959.412590162035</v>
      </c>
      <c r="AV190" t="s">
        <v>255</v>
      </c>
      <c r="AW190" t="s">
        <v>150</v>
      </c>
      <c r="AX190" t="s">
        <v>332</v>
      </c>
      <c r="AY190" t="s">
        <v>126</v>
      </c>
      <c r="AZ190" t="s">
        <v>126</v>
      </c>
      <c r="BA190" t="s">
        <v>126</v>
      </c>
      <c r="BB190" t="s">
        <v>126</v>
      </c>
      <c r="BC190" t="s">
        <v>126</v>
      </c>
      <c r="BD190" t="s">
        <v>126</v>
      </c>
      <c r="BE190" t="s">
        <v>126</v>
      </c>
      <c r="BF190" t="s">
        <v>126</v>
      </c>
    </row>
    <row r="191" spans="2:58" x14ac:dyDescent="0.2">
      <c r="B191" t="s">
        <v>302</v>
      </c>
      <c r="C191" t="s">
        <v>210</v>
      </c>
      <c r="D191" t="s">
        <v>200</v>
      </c>
      <c r="E191" s="145">
        <v>3</v>
      </c>
      <c r="F191" t="s">
        <v>151</v>
      </c>
      <c r="G191" t="s">
        <v>151</v>
      </c>
      <c r="H191" t="s">
        <v>160</v>
      </c>
      <c r="I191" t="s">
        <v>160</v>
      </c>
      <c r="J191" t="s">
        <v>202</v>
      </c>
      <c r="K191" t="s">
        <v>217</v>
      </c>
      <c r="L191" t="s">
        <v>207</v>
      </c>
      <c r="M191" t="s">
        <v>66</v>
      </c>
      <c r="N191" t="s">
        <v>157</v>
      </c>
      <c r="O191">
        <v>0</v>
      </c>
      <c r="P191" t="s">
        <v>62</v>
      </c>
      <c r="Q191" t="s">
        <v>62</v>
      </c>
      <c r="R191" t="s">
        <v>214</v>
      </c>
      <c r="S191" t="s">
        <v>209</v>
      </c>
      <c r="T191" t="s">
        <v>81</v>
      </c>
      <c r="U191" s="7">
        <v>4.0570000000000004</v>
      </c>
      <c r="V191" s="7">
        <v>1.786</v>
      </c>
      <c r="W191" s="7">
        <v>1.468</v>
      </c>
      <c r="X191" s="7">
        <v>1.1539999999999999</v>
      </c>
      <c r="Y191">
        <v>10.636837336000001</v>
      </c>
      <c r="Z191">
        <v>1.1332189552705663</v>
      </c>
      <c r="AA191">
        <v>0</v>
      </c>
      <c r="AB191">
        <v>0</v>
      </c>
      <c r="AC191">
        <v>0</v>
      </c>
      <c r="AD191" t="s">
        <v>142</v>
      </c>
      <c r="AE191">
        <v>320</v>
      </c>
      <c r="AF191">
        <v>-2.5000000000000001E-2</v>
      </c>
      <c r="AG191">
        <v>312</v>
      </c>
      <c r="AH191">
        <v>0</v>
      </c>
      <c r="AI191">
        <v>0</v>
      </c>
      <c r="AJ191">
        <v>0</v>
      </c>
      <c r="AK191" t="s">
        <v>187</v>
      </c>
      <c r="AL191">
        <v>0</v>
      </c>
      <c r="AM191">
        <v>0</v>
      </c>
      <c r="AN191">
        <v>0</v>
      </c>
      <c r="AO191" t="s">
        <v>128</v>
      </c>
      <c r="AP191" t="s">
        <v>188</v>
      </c>
      <c r="AQ191" t="s">
        <v>139</v>
      </c>
      <c r="AR191" t="s">
        <v>143</v>
      </c>
      <c r="AS191" t="s">
        <v>347</v>
      </c>
      <c r="AT191" t="s">
        <v>127</v>
      </c>
      <c r="AU191">
        <v>44959.412590162035</v>
      </c>
      <c r="AV191" t="s">
        <v>255</v>
      </c>
      <c r="AW191" t="s">
        <v>150</v>
      </c>
      <c r="AX191" t="s">
        <v>332</v>
      </c>
      <c r="AY191" t="s">
        <v>126</v>
      </c>
      <c r="AZ191" t="s">
        <v>126</v>
      </c>
      <c r="BA191" t="s">
        <v>126</v>
      </c>
      <c r="BB191" t="s">
        <v>126</v>
      </c>
      <c r="BC191" t="s">
        <v>126</v>
      </c>
      <c r="BD191" t="s">
        <v>126</v>
      </c>
      <c r="BE191" t="s">
        <v>126</v>
      </c>
      <c r="BF191" t="s">
        <v>126</v>
      </c>
    </row>
    <row r="192" spans="2:58" x14ac:dyDescent="0.2">
      <c r="B192" t="s">
        <v>302</v>
      </c>
      <c r="C192" t="s">
        <v>210</v>
      </c>
      <c r="D192" t="s">
        <v>200</v>
      </c>
      <c r="E192" s="145">
        <v>3</v>
      </c>
      <c r="F192" t="s">
        <v>151</v>
      </c>
      <c r="G192" t="s">
        <v>151</v>
      </c>
      <c r="H192" t="s">
        <v>160</v>
      </c>
      <c r="I192" t="s">
        <v>160</v>
      </c>
      <c r="J192" t="s">
        <v>202</v>
      </c>
      <c r="K192" t="s">
        <v>217</v>
      </c>
      <c r="L192" t="s">
        <v>207</v>
      </c>
      <c r="M192" t="s">
        <v>66</v>
      </c>
      <c r="N192" t="s">
        <v>157</v>
      </c>
      <c r="O192">
        <v>0</v>
      </c>
      <c r="P192" t="s">
        <v>62</v>
      </c>
      <c r="Q192" t="s">
        <v>62</v>
      </c>
      <c r="R192" t="s">
        <v>214</v>
      </c>
      <c r="S192" t="s">
        <v>209</v>
      </c>
      <c r="T192" t="s">
        <v>82</v>
      </c>
      <c r="U192" s="7">
        <v>4.4820000000000002</v>
      </c>
      <c r="V192" s="7">
        <v>1.786</v>
      </c>
      <c r="W192" s="7">
        <v>1.472</v>
      </c>
      <c r="X192" s="7">
        <v>1.1859999999999999</v>
      </c>
      <c r="Y192">
        <v>11.783142143999999</v>
      </c>
      <c r="Z192">
        <v>1.2519318110728808</v>
      </c>
      <c r="AA192">
        <v>0</v>
      </c>
      <c r="AB192">
        <v>0</v>
      </c>
      <c r="AC192">
        <v>0</v>
      </c>
      <c r="AD192" t="s">
        <v>142</v>
      </c>
      <c r="AE192">
        <v>320</v>
      </c>
      <c r="AF192">
        <v>-2.5000000000000001E-2</v>
      </c>
      <c r="AG192">
        <v>312</v>
      </c>
      <c r="AH192">
        <v>0</v>
      </c>
      <c r="AI192">
        <v>0</v>
      </c>
      <c r="AJ192">
        <v>0</v>
      </c>
      <c r="AK192" t="s">
        <v>187</v>
      </c>
      <c r="AL192">
        <v>0</v>
      </c>
      <c r="AM192">
        <v>0</v>
      </c>
      <c r="AN192">
        <v>0</v>
      </c>
      <c r="AO192" t="s">
        <v>128</v>
      </c>
      <c r="AP192" t="s">
        <v>188</v>
      </c>
      <c r="AQ192" t="s">
        <v>139</v>
      </c>
      <c r="AR192" t="s">
        <v>143</v>
      </c>
      <c r="AS192" t="s">
        <v>347</v>
      </c>
      <c r="AT192" t="s">
        <v>127</v>
      </c>
      <c r="AU192">
        <v>44959.412590162035</v>
      </c>
      <c r="AV192" t="s">
        <v>255</v>
      </c>
      <c r="AW192" t="s">
        <v>150</v>
      </c>
      <c r="AX192" t="s">
        <v>332</v>
      </c>
      <c r="AY192" t="s">
        <v>126</v>
      </c>
      <c r="AZ192" t="s">
        <v>126</v>
      </c>
      <c r="BA192" t="s">
        <v>126</v>
      </c>
      <c r="BB192" t="s">
        <v>126</v>
      </c>
      <c r="BC192" t="s">
        <v>126</v>
      </c>
      <c r="BD192" t="s">
        <v>126</v>
      </c>
      <c r="BE192" t="s">
        <v>126</v>
      </c>
      <c r="BF192" t="s">
        <v>126</v>
      </c>
    </row>
    <row r="193" spans="2:58" x14ac:dyDescent="0.2">
      <c r="B193" t="s">
        <v>302</v>
      </c>
      <c r="C193" t="s">
        <v>210</v>
      </c>
      <c r="D193" t="s">
        <v>200</v>
      </c>
      <c r="E193" s="145">
        <v>3</v>
      </c>
      <c r="F193" t="s">
        <v>151</v>
      </c>
      <c r="G193" t="s">
        <v>151</v>
      </c>
      <c r="H193" t="s">
        <v>160</v>
      </c>
      <c r="I193" t="s">
        <v>160</v>
      </c>
      <c r="J193" t="s">
        <v>202</v>
      </c>
      <c r="K193" t="s">
        <v>217</v>
      </c>
      <c r="L193" t="s">
        <v>207</v>
      </c>
      <c r="M193" t="s">
        <v>66</v>
      </c>
      <c r="N193" t="s">
        <v>157</v>
      </c>
      <c r="O193">
        <v>0</v>
      </c>
      <c r="P193" t="s">
        <v>62</v>
      </c>
      <c r="Q193" t="s">
        <v>62</v>
      </c>
      <c r="R193" t="s">
        <v>214</v>
      </c>
      <c r="S193" t="s">
        <v>209</v>
      </c>
      <c r="T193" t="s">
        <v>167</v>
      </c>
      <c r="U193" s="7">
        <v>4.266</v>
      </c>
      <c r="V193" s="7">
        <v>1.8149999999999999</v>
      </c>
      <c r="W193" s="7">
        <v>1.5269999999999999</v>
      </c>
      <c r="X193" s="7">
        <v>1.2370000000000001</v>
      </c>
      <c r="Y193">
        <v>11.823240329999999</v>
      </c>
      <c r="Z193">
        <v>1.2109461995620894</v>
      </c>
      <c r="AA193">
        <v>0</v>
      </c>
      <c r="AB193">
        <v>0</v>
      </c>
      <c r="AC193">
        <v>0</v>
      </c>
      <c r="AD193" t="s">
        <v>142</v>
      </c>
      <c r="AE193">
        <v>320</v>
      </c>
      <c r="AF193">
        <v>-2.5000000000000001E-2</v>
      </c>
      <c r="AG193">
        <v>312</v>
      </c>
      <c r="AH193">
        <v>0</v>
      </c>
      <c r="AI193">
        <v>0</v>
      </c>
      <c r="AJ193">
        <v>0</v>
      </c>
      <c r="AK193" t="s">
        <v>187</v>
      </c>
      <c r="AL193">
        <v>0</v>
      </c>
      <c r="AM193">
        <v>0</v>
      </c>
      <c r="AN193">
        <v>0</v>
      </c>
      <c r="AO193" t="s">
        <v>128</v>
      </c>
      <c r="AP193" t="s">
        <v>188</v>
      </c>
      <c r="AQ193" t="s">
        <v>139</v>
      </c>
      <c r="AR193" t="s">
        <v>143</v>
      </c>
      <c r="AS193" t="s">
        <v>347</v>
      </c>
      <c r="AT193" t="s">
        <v>127</v>
      </c>
      <c r="AU193">
        <v>44959.412590162035</v>
      </c>
      <c r="AV193" t="s">
        <v>255</v>
      </c>
      <c r="AW193" t="s">
        <v>150</v>
      </c>
      <c r="AX193" t="s">
        <v>332</v>
      </c>
      <c r="AY193" t="s">
        <v>126</v>
      </c>
      <c r="AZ193" t="s">
        <v>126</v>
      </c>
      <c r="BA193" t="s">
        <v>126</v>
      </c>
      <c r="BB193" t="s">
        <v>126</v>
      </c>
      <c r="BC193" t="s">
        <v>126</v>
      </c>
      <c r="BD193" t="s">
        <v>126</v>
      </c>
      <c r="BE193" t="s">
        <v>126</v>
      </c>
      <c r="BF193" t="s">
        <v>126</v>
      </c>
    </row>
    <row r="194" spans="2:58" x14ac:dyDescent="0.2">
      <c r="B194" t="s">
        <v>302</v>
      </c>
      <c r="C194" t="s">
        <v>210</v>
      </c>
      <c r="D194" t="s">
        <v>200</v>
      </c>
      <c r="E194" s="145">
        <v>3</v>
      </c>
      <c r="F194" t="s">
        <v>151</v>
      </c>
      <c r="G194" t="s">
        <v>151</v>
      </c>
      <c r="H194" t="s">
        <v>161</v>
      </c>
      <c r="I194" t="s">
        <v>161</v>
      </c>
      <c r="J194" t="s">
        <v>202</v>
      </c>
      <c r="K194" t="s">
        <v>217</v>
      </c>
      <c r="L194" t="s">
        <v>207</v>
      </c>
      <c r="M194" t="s">
        <v>165</v>
      </c>
      <c r="N194" t="s">
        <v>76</v>
      </c>
      <c r="O194">
        <v>48</v>
      </c>
      <c r="P194" t="s">
        <v>62</v>
      </c>
      <c r="Q194" t="s">
        <v>62</v>
      </c>
      <c r="R194" t="s">
        <v>214</v>
      </c>
      <c r="S194" t="s">
        <v>209</v>
      </c>
      <c r="T194" t="s">
        <v>280</v>
      </c>
      <c r="U194" s="7">
        <v>3.9990600000000001</v>
      </c>
      <c r="V194" s="7">
        <v>1.7325600000000001</v>
      </c>
      <c r="W194" s="7">
        <v>1.52515</v>
      </c>
      <c r="X194" s="7">
        <v>1.105</v>
      </c>
      <c r="Y194">
        <v>10.567171666949042</v>
      </c>
      <c r="Z194">
        <v>1.0836114159524555</v>
      </c>
      <c r="AA194">
        <v>53.04</v>
      </c>
      <c r="AB194">
        <v>507.22424001355398</v>
      </c>
      <c r="AC194">
        <v>52.013347965717863</v>
      </c>
      <c r="AD194" t="s">
        <v>142</v>
      </c>
      <c r="AE194">
        <v>240</v>
      </c>
      <c r="AF194">
        <v>0.113</v>
      </c>
      <c r="AG194">
        <v>267.12</v>
      </c>
      <c r="AH194">
        <v>0</v>
      </c>
      <c r="AI194">
        <v>12821.76</v>
      </c>
      <c r="AJ194">
        <v>246.50903088281987</v>
      </c>
      <c r="AK194" t="s">
        <v>187</v>
      </c>
      <c r="AL194">
        <v>0</v>
      </c>
      <c r="AM194">
        <v>0</v>
      </c>
      <c r="AN194">
        <v>0</v>
      </c>
      <c r="AO194" t="s">
        <v>128</v>
      </c>
      <c r="AP194" t="s">
        <v>188</v>
      </c>
      <c r="AQ194" t="s">
        <v>139</v>
      </c>
      <c r="AR194" t="s">
        <v>143</v>
      </c>
      <c r="AS194" t="s">
        <v>418</v>
      </c>
      <c r="AT194" t="s">
        <v>127</v>
      </c>
      <c r="AU194">
        <v>44959.412590162035</v>
      </c>
      <c r="AV194" t="s">
        <v>255</v>
      </c>
      <c r="AW194" t="s">
        <v>150</v>
      </c>
      <c r="AX194" t="s">
        <v>126</v>
      </c>
      <c r="AY194" t="s">
        <v>126</v>
      </c>
      <c r="AZ194" t="s">
        <v>126</v>
      </c>
      <c r="BA194" t="s">
        <v>126</v>
      </c>
      <c r="BB194" t="s">
        <v>126</v>
      </c>
      <c r="BC194" t="s">
        <v>126</v>
      </c>
      <c r="BD194" t="s">
        <v>126</v>
      </c>
      <c r="BE194" t="s">
        <v>126</v>
      </c>
      <c r="BF194" t="s">
        <v>126</v>
      </c>
    </row>
    <row r="195" spans="2:58" x14ac:dyDescent="0.2">
      <c r="B195" t="s">
        <v>302</v>
      </c>
      <c r="C195" t="s">
        <v>210</v>
      </c>
      <c r="D195" t="s">
        <v>200</v>
      </c>
      <c r="E195" s="145">
        <v>3</v>
      </c>
      <c r="F195" t="s">
        <v>151</v>
      </c>
      <c r="G195" t="s">
        <v>151</v>
      </c>
      <c r="H195" t="s">
        <v>161</v>
      </c>
      <c r="I195" t="s">
        <v>161</v>
      </c>
      <c r="J195" t="s">
        <v>202</v>
      </c>
      <c r="K195" t="s">
        <v>217</v>
      </c>
      <c r="L195" t="s">
        <v>207</v>
      </c>
      <c r="M195" t="s">
        <v>165</v>
      </c>
      <c r="N195" t="s">
        <v>76</v>
      </c>
      <c r="O195">
        <v>49</v>
      </c>
      <c r="P195" t="s">
        <v>62</v>
      </c>
      <c r="Q195" t="s">
        <v>62</v>
      </c>
      <c r="R195" t="s">
        <v>214</v>
      </c>
      <c r="S195" t="s">
        <v>209</v>
      </c>
      <c r="T195" t="s">
        <v>227</v>
      </c>
      <c r="U195" s="7">
        <v>3.8179949999999998</v>
      </c>
      <c r="V195" s="7">
        <v>1.9032500000000001</v>
      </c>
      <c r="W195" s="7">
        <v>1.4597500000000001</v>
      </c>
      <c r="X195" s="7">
        <v>1.0229999999999999</v>
      </c>
      <c r="Y195">
        <v>10.607417866529063</v>
      </c>
      <c r="Z195">
        <v>1.1364715332733812</v>
      </c>
      <c r="AA195">
        <v>50.126999999999995</v>
      </c>
      <c r="AB195">
        <v>519.76347545992417</v>
      </c>
      <c r="AC195">
        <v>55.687105130395679</v>
      </c>
      <c r="AD195" t="s">
        <v>142</v>
      </c>
      <c r="AE195">
        <v>240</v>
      </c>
      <c r="AF195">
        <v>0.113</v>
      </c>
      <c r="AG195">
        <v>267.12</v>
      </c>
      <c r="AH195">
        <v>0</v>
      </c>
      <c r="AI195">
        <v>13088.880000000001</v>
      </c>
      <c r="AJ195">
        <v>235.04328280939316</v>
      </c>
      <c r="AK195" t="s">
        <v>187</v>
      </c>
      <c r="AL195">
        <v>0</v>
      </c>
      <c r="AM195">
        <v>0</v>
      </c>
      <c r="AN195">
        <v>0</v>
      </c>
      <c r="AO195" t="s">
        <v>128</v>
      </c>
      <c r="AP195" t="s">
        <v>188</v>
      </c>
      <c r="AQ195" t="s">
        <v>139</v>
      </c>
      <c r="AR195" t="s">
        <v>143</v>
      </c>
      <c r="AS195" t="s">
        <v>418</v>
      </c>
      <c r="AT195" t="s">
        <v>127</v>
      </c>
      <c r="AU195">
        <v>44959.412590162035</v>
      </c>
      <c r="AV195" t="s">
        <v>255</v>
      </c>
      <c r="AW195" t="s">
        <v>150</v>
      </c>
      <c r="AX195" t="s">
        <v>126</v>
      </c>
      <c r="AY195" t="s">
        <v>126</v>
      </c>
      <c r="AZ195" t="s">
        <v>126</v>
      </c>
      <c r="BA195" t="s">
        <v>126</v>
      </c>
      <c r="BB195" t="s">
        <v>126</v>
      </c>
      <c r="BC195" t="s">
        <v>126</v>
      </c>
      <c r="BD195" t="s">
        <v>126</v>
      </c>
      <c r="BE195" t="s">
        <v>126</v>
      </c>
      <c r="BF195" t="s">
        <v>126</v>
      </c>
    </row>
    <row r="196" spans="2:58" x14ac:dyDescent="0.2">
      <c r="B196" t="s">
        <v>302</v>
      </c>
      <c r="C196" t="s">
        <v>210</v>
      </c>
      <c r="D196" t="s">
        <v>200</v>
      </c>
      <c r="E196" s="145">
        <v>3</v>
      </c>
      <c r="F196" t="s">
        <v>151</v>
      </c>
      <c r="G196" t="s">
        <v>151</v>
      </c>
      <c r="H196" t="s">
        <v>161</v>
      </c>
      <c r="I196" t="s">
        <v>161</v>
      </c>
      <c r="J196" t="s">
        <v>202</v>
      </c>
      <c r="K196" t="s">
        <v>217</v>
      </c>
      <c r="L196" t="s">
        <v>207</v>
      </c>
      <c r="M196" t="s">
        <v>165</v>
      </c>
      <c r="N196" t="s">
        <v>76</v>
      </c>
      <c r="O196">
        <v>49</v>
      </c>
      <c r="P196" t="s">
        <v>62</v>
      </c>
      <c r="Q196" t="s">
        <v>62</v>
      </c>
      <c r="R196" t="s">
        <v>214</v>
      </c>
      <c r="S196" t="s">
        <v>209</v>
      </c>
      <c r="T196" t="s">
        <v>84</v>
      </c>
      <c r="U196" s="7">
        <v>3.5659999999999998</v>
      </c>
      <c r="V196" s="7">
        <v>1.655</v>
      </c>
      <c r="W196" s="7">
        <v>1.5233300000000001</v>
      </c>
      <c r="X196" s="7">
        <v>0.9</v>
      </c>
      <c r="Y196">
        <v>8.9902823609000002</v>
      </c>
      <c r="Z196">
        <v>0.92301063497028457</v>
      </c>
      <c r="AA196">
        <v>44.1</v>
      </c>
      <c r="AB196">
        <v>440.52383568409999</v>
      </c>
      <c r="AC196">
        <v>45.227521113543943</v>
      </c>
      <c r="AD196" t="s">
        <v>142</v>
      </c>
      <c r="AE196">
        <v>240</v>
      </c>
      <c r="AF196">
        <v>0.113</v>
      </c>
      <c r="AG196">
        <v>267.12</v>
      </c>
      <c r="AH196">
        <v>0</v>
      </c>
      <c r="AI196">
        <v>13088.880000000001</v>
      </c>
      <c r="AJ196">
        <v>289.40078248242469</v>
      </c>
      <c r="AK196" t="s">
        <v>187</v>
      </c>
      <c r="AL196">
        <v>0</v>
      </c>
      <c r="AM196">
        <v>0</v>
      </c>
      <c r="AN196">
        <v>0</v>
      </c>
      <c r="AO196" t="s">
        <v>128</v>
      </c>
      <c r="AP196" t="s">
        <v>188</v>
      </c>
      <c r="AQ196" t="s">
        <v>139</v>
      </c>
      <c r="AR196" t="s">
        <v>143</v>
      </c>
      <c r="AS196" t="s">
        <v>418</v>
      </c>
      <c r="AT196" t="s">
        <v>127</v>
      </c>
      <c r="AU196">
        <v>44959.412590162035</v>
      </c>
      <c r="AV196" t="s">
        <v>255</v>
      </c>
      <c r="AW196" t="s">
        <v>150</v>
      </c>
      <c r="AX196" t="s">
        <v>126</v>
      </c>
      <c r="AY196" t="s">
        <v>126</v>
      </c>
      <c r="AZ196" t="s">
        <v>126</v>
      </c>
      <c r="BA196" t="s">
        <v>126</v>
      </c>
      <c r="BB196" t="s">
        <v>126</v>
      </c>
      <c r="BC196" t="s">
        <v>126</v>
      </c>
      <c r="BD196" t="s">
        <v>126</v>
      </c>
      <c r="BE196" t="s">
        <v>126</v>
      </c>
      <c r="BF196" t="s">
        <v>126</v>
      </c>
    </row>
    <row r="197" spans="2:58" x14ac:dyDescent="0.2">
      <c r="B197" t="s">
        <v>302</v>
      </c>
      <c r="C197" t="s">
        <v>210</v>
      </c>
      <c r="D197" t="s">
        <v>200</v>
      </c>
      <c r="E197" s="145">
        <v>3</v>
      </c>
      <c r="F197" t="s">
        <v>151</v>
      </c>
      <c r="G197" t="s">
        <v>151</v>
      </c>
      <c r="H197" t="s">
        <v>161</v>
      </c>
      <c r="I197" t="s">
        <v>161</v>
      </c>
      <c r="J197" t="s">
        <v>202</v>
      </c>
      <c r="K197" t="s">
        <v>217</v>
      </c>
      <c r="L197" t="s">
        <v>207</v>
      </c>
      <c r="M197" t="s">
        <v>165</v>
      </c>
      <c r="N197" t="s">
        <v>76</v>
      </c>
      <c r="O197">
        <v>49</v>
      </c>
      <c r="P197" t="s">
        <v>62</v>
      </c>
      <c r="Q197" t="s">
        <v>62</v>
      </c>
      <c r="R197" t="s">
        <v>214</v>
      </c>
      <c r="S197" t="s">
        <v>209</v>
      </c>
      <c r="T197" t="s">
        <v>294</v>
      </c>
      <c r="U197" s="7">
        <v>4.0990000000000002</v>
      </c>
      <c r="V197" s="7">
        <v>1.774</v>
      </c>
      <c r="W197" s="7">
        <v>1.579</v>
      </c>
      <c r="X197" s="7">
        <v>1.2370000000000001</v>
      </c>
      <c r="Y197">
        <v>11.481897454</v>
      </c>
      <c r="Z197">
        <v>1.1372577416327807</v>
      </c>
      <c r="AA197">
        <v>60.613000000000007</v>
      </c>
      <c r="AB197">
        <v>562.61297524600002</v>
      </c>
      <c r="AC197">
        <v>55.725629340006257</v>
      </c>
      <c r="AD197" t="s">
        <v>142</v>
      </c>
      <c r="AE197">
        <v>240</v>
      </c>
      <c r="AF197">
        <v>0.113</v>
      </c>
      <c r="AG197">
        <v>267.12</v>
      </c>
      <c r="AH197">
        <v>0</v>
      </c>
      <c r="AI197">
        <v>13088.880000000001</v>
      </c>
      <c r="AJ197">
        <v>234.8807928240534</v>
      </c>
      <c r="AK197" t="s">
        <v>187</v>
      </c>
      <c r="AL197">
        <v>0</v>
      </c>
      <c r="AM197">
        <v>0</v>
      </c>
      <c r="AN197">
        <v>0</v>
      </c>
      <c r="AO197" t="s">
        <v>128</v>
      </c>
      <c r="AP197" t="s">
        <v>188</v>
      </c>
      <c r="AQ197" t="s">
        <v>139</v>
      </c>
      <c r="AR197" t="s">
        <v>143</v>
      </c>
      <c r="AS197" t="s">
        <v>418</v>
      </c>
      <c r="AT197" t="s">
        <v>127</v>
      </c>
      <c r="AU197">
        <v>44959.412590162035</v>
      </c>
      <c r="AV197" t="s">
        <v>255</v>
      </c>
      <c r="AW197" t="s">
        <v>150</v>
      </c>
      <c r="AX197" t="s">
        <v>126</v>
      </c>
      <c r="AY197" t="s">
        <v>126</v>
      </c>
      <c r="AZ197" t="s">
        <v>126</v>
      </c>
      <c r="BA197" t="s">
        <v>126</v>
      </c>
      <c r="BB197" t="s">
        <v>126</v>
      </c>
      <c r="BC197" t="s">
        <v>126</v>
      </c>
      <c r="BD197" t="s">
        <v>126</v>
      </c>
      <c r="BE197" t="s">
        <v>126</v>
      </c>
      <c r="BF197" t="s">
        <v>126</v>
      </c>
    </row>
    <row r="198" spans="2:58" x14ac:dyDescent="0.2">
      <c r="B198" t="s">
        <v>302</v>
      </c>
      <c r="C198" t="s">
        <v>210</v>
      </c>
      <c r="D198" t="s">
        <v>200</v>
      </c>
      <c r="E198" s="145">
        <v>3</v>
      </c>
      <c r="F198" t="s">
        <v>151</v>
      </c>
      <c r="G198" t="s">
        <v>151</v>
      </c>
      <c r="H198" t="s">
        <v>161</v>
      </c>
      <c r="I198" t="s">
        <v>161</v>
      </c>
      <c r="J198" t="s">
        <v>202</v>
      </c>
      <c r="K198" t="s">
        <v>217</v>
      </c>
      <c r="L198" t="s">
        <v>207</v>
      </c>
      <c r="M198" t="s">
        <v>165</v>
      </c>
      <c r="N198" t="s">
        <v>76</v>
      </c>
      <c r="O198">
        <v>49</v>
      </c>
      <c r="P198" t="s">
        <v>58</v>
      </c>
      <c r="Q198" t="s">
        <v>62</v>
      </c>
      <c r="R198" t="s">
        <v>61</v>
      </c>
      <c r="S198" t="s">
        <v>209</v>
      </c>
      <c r="T198" t="s">
        <v>228</v>
      </c>
      <c r="U198" s="7">
        <v>4.3840000000000003</v>
      </c>
      <c r="V198" s="7">
        <v>1.643</v>
      </c>
      <c r="W198" s="7">
        <v>1.9</v>
      </c>
      <c r="X198" s="7">
        <v>1.1180000000000001</v>
      </c>
      <c r="Y198">
        <v>13.685532800000001</v>
      </c>
      <c r="Z198">
        <v>1.1265111041601501</v>
      </c>
      <c r="AA198">
        <v>54.782000000000004</v>
      </c>
      <c r="AB198">
        <v>670.59110720000001</v>
      </c>
      <c r="AC198">
        <v>55.199044103847356</v>
      </c>
      <c r="AD198" t="s">
        <v>142</v>
      </c>
      <c r="AE198">
        <v>240</v>
      </c>
      <c r="AF198">
        <v>0.113</v>
      </c>
      <c r="AG198">
        <v>267.12</v>
      </c>
      <c r="AH198">
        <v>0</v>
      </c>
      <c r="AI198">
        <v>13088.880000000001</v>
      </c>
      <c r="AJ198">
        <v>237.12149752766661</v>
      </c>
      <c r="AK198" t="s">
        <v>187</v>
      </c>
      <c r="AL198">
        <v>0</v>
      </c>
      <c r="AM198">
        <v>0</v>
      </c>
      <c r="AN198">
        <v>0</v>
      </c>
      <c r="AO198" t="s">
        <v>128</v>
      </c>
      <c r="AP198" t="s">
        <v>188</v>
      </c>
      <c r="AQ198" t="s">
        <v>139</v>
      </c>
      <c r="AR198" t="s">
        <v>146</v>
      </c>
      <c r="AS198" t="s">
        <v>418</v>
      </c>
      <c r="AT198" t="s">
        <v>127</v>
      </c>
      <c r="AU198">
        <v>44959.412590162035</v>
      </c>
      <c r="AV198" t="s">
        <v>255</v>
      </c>
      <c r="AW198" t="s">
        <v>150</v>
      </c>
      <c r="AX198" t="s">
        <v>126</v>
      </c>
      <c r="AY198" t="s">
        <v>126</v>
      </c>
      <c r="AZ198" t="s">
        <v>126</v>
      </c>
      <c r="BA198" t="s">
        <v>126</v>
      </c>
      <c r="BB198" t="s">
        <v>126</v>
      </c>
      <c r="BC198" t="s">
        <v>126</v>
      </c>
      <c r="BD198" t="s">
        <v>126</v>
      </c>
      <c r="BE198" t="s">
        <v>126</v>
      </c>
      <c r="BF198" t="s">
        <v>126</v>
      </c>
    </row>
    <row r="199" spans="2:58" x14ac:dyDescent="0.2">
      <c r="B199" t="s">
        <v>302</v>
      </c>
      <c r="C199" t="s">
        <v>210</v>
      </c>
      <c r="D199" t="s">
        <v>200</v>
      </c>
      <c r="E199" s="145">
        <v>3</v>
      </c>
      <c r="F199" t="s">
        <v>151</v>
      </c>
      <c r="G199" t="s">
        <v>151</v>
      </c>
      <c r="H199" t="s">
        <v>161</v>
      </c>
      <c r="I199" t="s">
        <v>161</v>
      </c>
      <c r="J199" t="s">
        <v>202</v>
      </c>
      <c r="K199" t="s">
        <v>217</v>
      </c>
      <c r="L199" t="s">
        <v>207</v>
      </c>
      <c r="M199" t="s">
        <v>165</v>
      </c>
      <c r="N199" t="s">
        <v>76</v>
      </c>
      <c r="O199">
        <v>49</v>
      </c>
      <c r="P199" t="s">
        <v>62</v>
      </c>
      <c r="Q199" t="s">
        <v>62</v>
      </c>
      <c r="R199" t="s">
        <v>208</v>
      </c>
      <c r="S199" t="s">
        <v>209</v>
      </c>
      <c r="T199" t="s">
        <v>166</v>
      </c>
      <c r="U199" s="7">
        <v>4.4752000000000001</v>
      </c>
      <c r="V199" s="7">
        <v>1.732</v>
      </c>
      <c r="W199" s="7">
        <v>1.603</v>
      </c>
      <c r="X199" s="7">
        <v>1.258</v>
      </c>
      <c r="Y199">
        <v>12.4249273792</v>
      </c>
      <c r="Z199">
        <v>1.2122374726305911</v>
      </c>
      <c r="AA199">
        <v>61.642000000000003</v>
      </c>
      <c r="AB199">
        <v>608.82144158079996</v>
      </c>
      <c r="AC199">
        <v>59.399636158898964</v>
      </c>
      <c r="AD199" t="s">
        <v>142</v>
      </c>
      <c r="AE199">
        <v>240</v>
      </c>
      <c r="AF199">
        <v>0.113</v>
      </c>
      <c r="AG199">
        <v>267.12</v>
      </c>
      <c r="AH199">
        <v>0</v>
      </c>
      <c r="AI199">
        <v>13088.880000000001</v>
      </c>
      <c r="AJ199">
        <v>220.35286487254163</v>
      </c>
      <c r="AK199" t="s">
        <v>187</v>
      </c>
      <c r="AL199">
        <v>0</v>
      </c>
      <c r="AM199">
        <v>0</v>
      </c>
      <c r="AN199">
        <v>0</v>
      </c>
      <c r="AO199" t="s">
        <v>128</v>
      </c>
      <c r="AP199" t="s">
        <v>188</v>
      </c>
      <c r="AQ199" t="s">
        <v>139</v>
      </c>
      <c r="AR199" t="s">
        <v>143</v>
      </c>
      <c r="AS199" t="s">
        <v>418</v>
      </c>
      <c r="AT199" t="s">
        <v>127</v>
      </c>
      <c r="AU199">
        <v>44959.412590162035</v>
      </c>
      <c r="AV199" t="s">
        <v>255</v>
      </c>
      <c r="AW199" t="s">
        <v>150</v>
      </c>
      <c r="AX199" t="s">
        <v>126</v>
      </c>
      <c r="AY199" t="s">
        <v>126</v>
      </c>
      <c r="AZ199" t="s">
        <v>126</v>
      </c>
      <c r="BA199" t="s">
        <v>126</v>
      </c>
      <c r="BB199" t="s">
        <v>126</v>
      </c>
      <c r="BC199" t="s">
        <v>126</v>
      </c>
      <c r="BD199" t="s">
        <v>126</v>
      </c>
      <c r="BE199" t="s">
        <v>126</v>
      </c>
      <c r="BF199" t="s">
        <v>126</v>
      </c>
    </row>
    <row r="200" spans="2:58" x14ac:dyDescent="0.2">
      <c r="B200" t="s">
        <v>302</v>
      </c>
      <c r="C200" t="s">
        <v>210</v>
      </c>
      <c r="D200" t="s">
        <v>200</v>
      </c>
      <c r="E200" s="145">
        <v>3</v>
      </c>
      <c r="F200" t="s">
        <v>151</v>
      </c>
      <c r="G200" t="s">
        <v>151</v>
      </c>
      <c r="H200" t="s">
        <v>130</v>
      </c>
      <c r="I200" t="s">
        <v>130</v>
      </c>
      <c r="J200" t="s">
        <v>202</v>
      </c>
      <c r="K200" t="s">
        <v>206</v>
      </c>
      <c r="L200" t="s">
        <v>207</v>
      </c>
      <c r="M200" t="s">
        <v>74</v>
      </c>
      <c r="N200" t="s">
        <v>75</v>
      </c>
      <c r="O200">
        <v>1</v>
      </c>
      <c r="P200" t="s">
        <v>33</v>
      </c>
      <c r="Q200" t="s">
        <v>33</v>
      </c>
      <c r="R200" t="s">
        <v>204</v>
      </c>
      <c r="S200" t="s">
        <v>205</v>
      </c>
      <c r="T200" t="s">
        <v>447</v>
      </c>
      <c r="U200" s="7">
        <v>5.51</v>
      </c>
      <c r="V200" s="7">
        <v>2.33</v>
      </c>
      <c r="W200" s="7">
        <v>2.99</v>
      </c>
      <c r="X200" s="7">
        <v>13.4</v>
      </c>
      <c r="Y200">
        <v>38.386517000000005</v>
      </c>
      <c r="Z200">
        <v>2.0078667500781981</v>
      </c>
      <c r="AA200">
        <v>13.4</v>
      </c>
      <c r="AB200">
        <v>38.386517000000005</v>
      </c>
      <c r="AC200">
        <v>2.0078667500781981</v>
      </c>
      <c r="AD200" t="s">
        <v>138</v>
      </c>
      <c r="AE200">
        <v>35</v>
      </c>
      <c r="AF200">
        <v>4.6500000000000004</v>
      </c>
      <c r="AG200">
        <v>39.65</v>
      </c>
      <c r="AH200">
        <v>0</v>
      </c>
      <c r="AI200">
        <v>1522.02539905</v>
      </c>
      <c r="AJ200">
        <v>758.03107900000009</v>
      </c>
      <c r="AK200" t="s">
        <v>187</v>
      </c>
      <c r="AL200">
        <v>0</v>
      </c>
      <c r="AM200">
        <v>0</v>
      </c>
      <c r="AN200">
        <v>0</v>
      </c>
      <c r="AO200" t="s">
        <v>128</v>
      </c>
      <c r="AP200" t="s">
        <v>188</v>
      </c>
      <c r="AQ200" t="s">
        <v>139</v>
      </c>
      <c r="AR200" t="s">
        <v>164</v>
      </c>
      <c r="AS200" t="s">
        <v>342</v>
      </c>
      <c r="AT200" t="s">
        <v>127</v>
      </c>
      <c r="AU200">
        <v>44959.412590162035</v>
      </c>
      <c r="AV200" t="s">
        <v>255</v>
      </c>
      <c r="AW200" t="s">
        <v>150</v>
      </c>
      <c r="AX200" t="s">
        <v>126</v>
      </c>
      <c r="AY200" t="s">
        <v>126</v>
      </c>
      <c r="AZ200" t="s">
        <v>126</v>
      </c>
      <c r="BA200" t="s">
        <v>126</v>
      </c>
      <c r="BB200" t="s">
        <v>126</v>
      </c>
      <c r="BC200" t="s">
        <v>126</v>
      </c>
      <c r="BD200" t="s">
        <v>126</v>
      </c>
      <c r="BE200" t="s">
        <v>126</v>
      </c>
      <c r="BF200" t="s">
        <v>126</v>
      </c>
    </row>
    <row r="201" spans="2:58" x14ac:dyDescent="0.2">
      <c r="B201" t="s">
        <v>302</v>
      </c>
      <c r="C201" t="s">
        <v>210</v>
      </c>
      <c r="D201" t="s">
        <v>200</v>
      </c>
      <c r="E201" s="145">
        <v>3</v>
      </c>
      <c r="F201" t="s">
        <v>151</v>
      </c>
      <c r="G201" t="s">
        <v>151</v>
      </c>
      <c r="H201" t="s">
        <v>130</v>
      </c>
      <c r="I201" t="s">
        <v>130</v>
      </c>
      <c r="J201" t="s">
        <v>202</v>
      </c>
      <c r="K201" t="s">
        <v>206</v>
      </c>
      <c r="L201" t="s">
        <v>207</v>
      </c>
      <c r="M201" t="s">
        <v>74</v>
      </c>
      <c r="N201" t="s">
        <v>75</v>
      </c>
      <c r="O201">
        <v>1</v>
      </c>
      <c r="P201" t="s">
        <v>78</v>
      </c>
      <c r="Q201" t="s">
        <v>33</v>
      </c>
      <c r="R201" t="s">
        <v>204</v>
      </c>
      <c r="S201" t="s">
        <v>205</v>
      </c>
      <c r="T201" t="s">
        <v>448</v>
      </c>
      <c r="U201" s="7">
        <v>3.68</v>
      </c>
      <c r="V201" s="7">
        <v>1.49</v>
      </c>
      <c r="W201" s="7">
        <v>0.68</v>
      </c>
      <c r="X201" s="7">
        <v>1.1100000000000001</v>
      </c>
      <c r="Y201">
        <v>3.7285760000000003</v>
      </c>
      <c r="Z201">
        <v>0.85755395683453239</v>
      </c>
      <c r="AA201">
        <v>1.1100000000000001</v>
      </c>
      <c r="AB201">
        <v>3.7285760000000003</v>
      </c>
      <c r="AC201">
        <v>0.85755395683453239</v>
      </c>
      <c r="AD201" t="s">
        <v>138</v>
      </c>
      <c r="AE201">
        <v>35</v>
      </c>
      <c r="AF201">
        <v>4.6500000000000004</v>
      </c>
      <c r="AG201">
        <v>39.65</v>
      </c>
      <c r="AH201">
        <v>0</v>
      </c>
      <c r="AI201">
        <v>147.83803840000002</v>
      </c>
      <c r="AJ201">
        <v>172.39502800000002</v>
      </c>
      <c r="AK201" t="s">
        <v>187</v>
      </c>
      <c r="AL201">
        <v>0</v>
      </c>
      <c r="AM201">
        <v>0</v>
      </c>
      <c r="AN201">
        <v>0</v>
      </c>
      <c r="AO201" t="s">
        <v>128</v>
      </c>
      <c r="AP201" t="s">
        <v>188</v>
      </c>
      <c r="AQ201" t="s">
        <v>139</v>
      </c>
      <c r="AR201" t="s">
        <v>154</v>
      </c>
      <c r="AS201" t="s">
        <v>342</v>
      </c>
      <c r="AT201" t="s">
        <v>127</v>
      </c>
      <c r="AU201">
        <v>44959.412590162035</v>
      </c>
      <c r="AV201" t="s">
        <v>255</v>
      </c>
      <c r="AW201" t="s">
        <v>150</v>
      </c>
      <c r="AX201" t="s">
        <v>126</v>
      </c>
      <c r="AY201" t="s">
        <v>126</v>
      </c>
      <c r="AZ201" t="s">
        <v>126</v>
      </c>
      <c r="BA201" t="s">
        <v>126</v>
      </c>
      <c r="BB201" t="s">
        <v>126</v>
      </c>
      <c r="BC201" t="s">
        <v>126</v>
      </c>
      <c r="BD201" t="s">
        <v>126</v>
      </c>
      <c r="BE201" t="s">
        <v>126</v>
      </c>
      <c r="BF201" t="s">
        <v>126</v>
      </c>
    </row>
    <row r="202" spans="2:58" x14ac:dyDescent="0.2">
      <c r="B202" t="s">
        <v>302</v>
      </c>
      <c r="C202" t="s">
        <v>210</v>
      </c>
      <c r="D202" t="s">
        <v>200</v>
      </c>
      <c r="E202" s="145">
        <v>3</v>
      </c>
      <c r="F202" t="s">
        <v>151</v>
      </c>
      <c r="G202" t="s">
        <v>151</v>
      </c>
      <c r="H202" t="s">
        <v>130</v>
      </c>
      <c r="I202" t="s">
        <v>130</v>
      </c>
      <c r="J202" t="s">
        <v>202</v>
      </c>
      <c r="K202" t="s">
        <v>206</v>
      </c>
      <c r="L202" t="s">
        <v>207</v>
      </c>
      <c r="M202" t="s">
        <v>74</v>
      </c>
      <c r="N202" t="s">
        <v>75</v>
      </c>
      <c r="O202">
        <v>1</v>
      </c>
      <c r="P202" t="s">
        <v>33</v>
      </c>
      <c r="Q202" t="s">
        <v>33</v>
      </c>
      <c r="R202" t="s">
        <v>204</v>
      </c>
      <c r="S202" t="s">
        <v>205</v>
      </c>
      <c r="T202" t="s">
        <v>449</v>
      </c>
      <c r="U202" s="7">
        <v>5.0199999999999996</v>
      </c>
      <c r="V202" s="7">
        <v>2.5099999999999998</v>
      </c>
      <c r="W202" s="7">
        <v>3.12</v>
      </c>
      <c r="X202" s="7">
        <v>15.77</v>
      </c>
      <c r="Y202">
        <v>39.312623999999992</v>
      </c>
      <c r="Z202">
        <v>1.9706287144197681</v>
      </c>
      <c r="AA202">
        <v>15.77</v>
      </c>
      <c r="AB202">
        <v>39.312623999999992</v>
      </c>
      <c r="AC202">
        <v>1.9706287144197681</v>
      </c>
      <c r="AD202" t="s">
        <v>138</v>
      </c>
      <c r="AE202">
        <v>35</v>
      </c>
      <c r="AF202">
        <v>4.6500000000000004</v>
      </c>
      <c r="AG202">
        <v>39.65</v>
      </c>
      <c r="AH202">
        <v>0</v>
      </c>
      <c r="AI202">
        <v>1558.7455415999996</v>
      </c>
      <c r="AJ202">
        <v>790.98895199999993</v>
      </c>
      <c r="AK202" t="s">
        <v>187</v>
      </c>
      <c r="AL202">
        <v>0</v>
      </c>
      <c r="AM202">
        <v>0</v>
      </c>
      <c r="AN202">
        <v>0</v>
      </c>
      <c r="AO202" t="s">
        <v>128</v>
      </c>
      <c r="AP202" t="s">
        <v>188</v>
      </c>
      <c r="AQ202" t="s">
        <v>139</v>
      </c>
      <c r="AR202" t="s">
        <v>164</v>
      </c>
      <c r="AS202" t="s">
        <v>342</v>
      </c>
      <c r="AT202" t="s">
        <v>127</v>
      </c>
      <c r="AU202">
        <v>44959.412590162035</v>
      </c>
      <c r="AV202" t="s">
        <v>255</v>
      </c>
      <c r="AW202" t="s">
        <v>150</v>
      </c>
      <c r="AX202" t="s">
        <v>126</v>
      </c>
      <c r="AY202" t="s">
        <v>126</v>
      </c>
      <c r="AZ202" t="s">
        <v>126</v>
      </c>
      <c r="BA202" t="s">
        <v>126</v>
      </c>
      <c r="BB202" t="s">
        <v>126</v>
      </c>
      <c r="BC202" t="s">
        <v>126</v>
      </c>
      <c r="BD202" t="s">
        <v>126</v>
      </c>
      <c r="BE202" t="s">
        <v>126</v>
      </c>
      <c r="BF202" t="s">
        <v>126</v>
      </c>
    </row>
    <row r="203" spans="2:58" x14ac:dyDescent="0.2">
      <c r="B203" t="s">
        <v>302</v>
      </c>
      <c r="C203" t="s">
        <v>210</v>
      </c>
      <c r="D203" t="s">
        <v>200</v>
      </c>
      <c r="E203" s="145">
        <v>3</v>
      </c>
      <c r="F203" t="s">
        <v>151</v>
      </c>
      <c r="G203" t="s">
        <v>151</v>
      </c>
      <c r="H203" t="s">
        <v>130</v>
      </c>
      <c r="I203" t="s">
        <v>130</v>
      </c>
      <c r="J203" t="s">
        <v>202</v>
      </c>
      <c r="K203" t="s">
        <v>206</v>
      </c>
      <c r="L203" t="s">
        <v>207</v>
      </c>
      <c r="M203" t="s">
        <v>74</v>
      </c>
      <c r="N203" t="s">
        <v>75</v>
      </c>
      <c r="O203">
        <v>1</v>
      </c>
      <c r="P203" t="s">
        <v>78</v>
      </c>
      <c r="Q203" t="s">
        <v>33</v>
      </c>
      <c r="R203" t="s">
        <v>204</v>
      </c>
      <c r="S203" t="s">
        <v>205</v>
      </c>
      <c r="T203" t="s">
        <v>450</v>
      </c>
      <c r="U203" s="7">
        <v>2.97</v>
      </c>
      <c r="V203" s="7">
        <v>0.78</v>
      </c>
      <c r="W203" s="7">
        <v>1.7</v>
      </c>
      <c r="X203" s="7">
        <v>1.1299999999999999</v>
      </c>
      <c r="Y203">
        <v>3.9382200000000003</v>
      </c>
      <c r="Z203">
        <v>0.36230841413825465</v>
      </c>
      <c r="AA203">
        <v>1.1299999999999999</v>
      </c>
      <c r="AB203">
        <v>3.9382200000000003</v>
      </c>
      <c r="AC203">
        <v>0.36230841413825465</v>
      </c>
      <c r="AD203" t="s">
        <v>138</v>
      </c>
      <c r="AE203">
        <v>35</v>
      </c>
      <c r="AF203">
        <v>4.6500000000000004</v>
      </c>
      <c r="AG203">
        <v>39.65</v>
      </c>
      <c r="AH203">
        <v>0</v>
      </c>
      <c r="AI203">
        <v>156.15042300000002</v>
      </c>
      <c r="AJ203">
        <v>430.98757000000001</v>
      </c>
      <c r="AK203" t="s">
        <v>187</v>
      </c>
      <c r="AL203">
        <v>0</v>
      </c>
      <c r="AM203">
        <v>0</v>
      </c>
      <c r="AN203">
        <v>0</v>
      </c>
      <c r="AO203" t="s">
        <v>128</v>
      </c>
      <c r="AP203" t="s">
        <v>188</v>
      </c>
      <c r="AQ203" t="s">
        <v>139</v>
      </c>
      <c r="AR203" t="s">
        <v>154</v>
      </c>
      <c r="AS203" t="s">
        <v>342</v>
      </c>
      <c r="AT203" t="s">
        <v>127</v>
      </c>
      <c r="AU203">
        <v>44959.412590162035</v>
      </c>
      <c r="AV203" t="s">
        <v>255</v>
      </c>
      <c r="AW203" t="s">
        <v>150</v>
      </c>
      <c r="AX203" t="s">
        <v>126</v>
      </c>
      <c r="AY203" t="s">
        <v>126</v>
      </c>
      <c r="AZ203" t="s">
        <v>126</v>
      </c>
      <c r="BA203" t="s">
        <v>126</v>
      </c>
      <c r="BB203" t="s">
        <v>126</v>
      </c>
      <c r="BC203" t="s">
        <v>126</v>
      </c>
      <c r="BD203" t="s">
        <v>126</v>
      </c>
      <c r="BE203" t="s">
        <v>126</v>
      </c>
      <c r="BF203" t="s">
        <v>126</v>
      </c>
    </row>
    <row r="204" spans="2:58" x14ac:dyDescent="0.2">
      <c r="B204" t="s">
        <v>302</v>
      </c>
      <c r="C204" t="s">
        <v>210</v>
      </c>
      <c r="D204" t="s">
        <v>200</v>
      </c>
      <c r="E204" s="145">
        <v>3</v>
      </c>
      <c r="F204" t="s">
        <v>151</v>
      </c>
      <c r="G204" t="s">
        <v>151</v>
      </c>
      <c r="H204" t="s">
        <v>130</v>
      </c>
      <c r="I204" t="s">
        <v>130</v>
      </c>
      <c r="J204" t="s">
        <v>202</v>
      </c>
      <c r="K204" t="s">
        <v>206</v>
      </c>
      <c r="L204" t="s">
        <v>207</v>
      </c>
      <c r="M204" t="s">
        <v>74</v>
      </c>
      <c r="N204" t="s">
        <v>75</v>
      </c>
      <c r="O204">
        <v>1</v>
      </c>
      <c r="P204" t="s">
        <v>78</v>
      </c>
      <c r="Q204" t="s">
        <v>33</v>
      </c>
      <c r="R204" t="s">
        <v>204</v>
      </c>
      <c r="S204" t="s">
        <v>205</v>
      </c>
      <c r="T204" t="s">
        <v>450</v>
      </c>
      <c r="U204" s="7">
        <v>3.15</v>
      </c>
      <c r="V204" s="7">
        <v>1.44</v>
      </c>
      <c r="W204" s="7">
        <v>0.71</v>
      </c>
      <c r="X204" s="7">
        <v>1.07</v>
      </c>
      <c r="Y204">
        <v>3.2205599999999994</v>
      </c>
      <c r="Z204">
        <v>0.70941507663434467</v>
      </c>
      <c r="AA204">
        <v>1.07</v>
      </c>
      <c r="AB204">
        <v>3.2205599999999994</v>
      </c>
      <c r="AC204">
        <v>0.70941507663434467</v>
      </c>
      <c r="AD204" t="s">
        <v>138</v>
      </c>
      <c r="AE204">
        <v>35</v>
      </c>
      <c r="AF204">
        <v>4.6500000000000004</v>
      </c>
      <c r="AG204">
        <v>39.65</v>
      </c>
      <c r="AH204">
        <v>0</v>
      </c>
      <c r="AI204">
        <v>127.69520399999998</v>
      </c>
      <c r="AJ204">
        <v>180.00069099999996</v>
      </c>
      <c r="AK204" t="s">
        <v>187</v>
      </c>
      <c r="AL204">
        <v>0</v>
      </c>
      <c r="AM204">
        <v>0</v>
      </c>
      <c r="AN204">
        <v>0</v>
      </c>
      <c r="AO204" t="s">
        <v>128</v>
      </c>
      <c r="AP204" t="s">
        <v>188</v>
      </c>
      <c r="AQ204" t="s">
        <v>139</v>
      </c>
      <c r="AR204" t="s">
        <v>154</v>
      </c>
      <c r="AS204" t="s">
        <v>342</v>
      </c>
      <c r="AT204" t="s">
        <v>127</v>
      </c>
      <c r="AU204">
        <v>44959.412590162035</v>
      </c>
      <c r="AV204" t="s">
        <v>255</v>
      </c>
      <c r="AW204" t="s">
        <v>150</v>
      </c>
      <c r="AX204" t="s">
        <v>126</v>
      </c>
      <c r="AY204" t="s">
        <v>126</v>
      </c>
      <c r="AZ204" t="s">
        <v>126</v>
      </c>
      <c r="BA204" t="s">
        <v>126</v>
      </c>
      <c r="BB204" t="s">
        <v>126</v>
      </c>
      <c r="BC204" t="s">
        <v>126</v>
      </c>
      <c r="BD204" t="s">
        <v>126</v>
      </c>
      <c r="BE204" t="s">
        <v>126</v>
      </c>
      <c r="BF204" t="s">
        <v>126</v>
      </c>
    </row>
    <row r="205" spans="2:58" x14ac:dyDescent="0.2">
      <c r="B205" t="s">
        <v>302</v>
      </c>
      <c r="C205" t="s">
        <v>210</v>
      </c>
      <c r="D205" t="s">
        <v>200</v>
      </c>
      <c r="E205" s="145">
        <v>3</v>
      </c>
      <c r="F205" t="s">
        <v>151</v>
      </c>
      <c r="G205" t="s">
        <v>151</v>
      </c>
      <c r="H205" t="s">
        <v>130</v>
      </c>
      <c r="I205" t="s">
        <v>130</v>
      </c>
      <c r="J205" t="s">
        <v>202</v>
      </c>
      <c r="K205" t="s">
        <v>206</v>
      </c>
      <c r="L205" t="s">
        <v>207</v>
      </c>
      <c r="M205" t="s">
        <v>74</v>
      </c>
      <c r="N205" t="s">
        <v>75</v>
      </c>
      <c r="O205">
        <v>1</v>
      </c>
      <c r="P205" t="s">
        <v>33</v>
      </c>
      <c r="Q205" t="s">
        <v>33</v>
      </c>
      <c r="R205" t="s">
        <v>204</v>
      </c>
      <c r="S205" t="s">
        <v>205</v>
      </c>
      <c r="T205" t="s">
        <v>449</v>
      </c>
      <c r="U205" s="7">
        <v>5.0199999999999996</v>
      </c>
      <c r="V205" s="7">
        <v>2.5099999999999998</v>
      </c>
      <c r="W205" s="7">
        <v>3.12</v>
      </c>
      <c r="X205" s="7">
        <v>15.77</v>
      </c>
      <c r="Y205">
        <v>39.312623999999992</v>
      </c>
      <c r="Z205">
        <v>1.9706287144197681</v>
      </c>
      <c r="AA205">
        <v>15.77</v>
      </c>
      <c r="AB205">
        <v>39.312623999999992</v>
      </c>
      <c r="AC205">
        <v>1.9706287144197681</v>
      </c>
      <c r="AD205" t="s">
        <v>138</v>
      </c>
      <c r="AE205">
        <v>35</v>
      </c>
      <c r="AF205">
        <v>4.6500000000000004</v>
      </c>
      <c r="AG205">
        <v>39.65</v>
      </c>
      <c r="AH205">
        <v>0</v>
      </c>
      <c r="AI205">
        <v>1558.7455415999996</v>
      </c>
      <c r="AJ205">
        <v>790.98895199999993</v>
      </c>
      <c r="AK205" t="s">
        <v>187</v>
      </c>
      <c r="AL205">
        <v>0</v>
      </c>
      <c r="AM205">
        <v>0</v>
      </c>
      <c r="AN205">
        <v>0</v>
      </c>
      <c r="AO205" t="s">
        <v>128</v>
      </c>
      <c r="AP205" t="s">
        <v>188</v>
      </c>
      <c r="AQ205" t="s">
        <v>139</v>
      </c>
      <c r="AR205" t="s">
        <v>164</v>
      </c>
      <c r="AS205" t="s">
        <v>342</v>
      </c>
      <c r="AT205" t="s">
        <v>127</v>
      </c>
      <c r="AU205">
        <v>44959.412590162035</v>
      </c>
      <c r="AV205" t="s">
        <v>255</v>
      </c>
      <c r="AW205" t="s">
        <v>150</v>
      </c>
      <c r="AX205" t="s">
        <v>126</v>
      </c>
      <c r="AY205" t="s">
        <v>126</v>
      </c>
      <c r="AZ205" t="s">
        <v>126</v>
      </c>
      <c r="BA205" t="s">
        <v>126</v>
      </c>
      <c r="BB205" t="s">
        <v>126</v>
      </c>
      <c r="BC205" t="s">
        <v>126</v>
      </c>
      <c r="BD205" t="s">
        <v>126</v>
      </c>
      <c r="BE205" t="s">
        <v>126</v>
      </c>
      <c r="BF205" t="s">
        <v>126</v>
      </c>
    </row>
    <row r="206" spans="2:58" x14ac:dyDescent="0.2">
      <c r="B206" t="s">
        <v>302</v>
      </c>
      <c r="C206" t="s">
        <v>210</v>
      </c>
      <c r="D206" t="s">
        <v>200</v>
      </c>
      <c r="E206" s="145">
        <v>3</v>
      </c>
      <c r="F206" t="s">
        <v>151</v>
      </c>
      <c r="G206" t="s">
        <v>151</v>
      </c>
      <c r="H206" t="s">
        <v>130</v>
      </c>
      <c r="I206" t="s">
        <v>130</v>
      </c>
      <c r="J206" t="s">
        <v>202</v>
      </c>
      <c r="K206" t="s">
        <v>206</v>
      </c>
      <c r="L206" t="s">
        <v>207</v>
      </c>
      <c r="M206" t="s">
        <v>74</v>
      </c>
      <c r="N206" t="s">
        <v>75</v>
      </c>
      <c r="O206">
        <v>1</v>
      </c>
      <c r="P206" t="s">
        <v>78</v>
      </c>
      <c r="Q206" t="s">
        <v>33</v>
      </c>
      <c r="R206" t="s">
        <v>204</v>
      </c>
      <c r="S206" t="s">
        <v>205</v>
      </c>
      <c r="T206" t="s">
        <v>450</v>
      </c>
      <c r="U206" s="7">
        <v>2.97</v>
      </c>
      <c r="V206" s="7">
        <v>0.78</v>
      </c>
      <c r="W206" s="7">
        <v>1.7</v>
      </c>
      <c r="X206" s="7">
        <v>1.1299999999999999</v>
      </c>
      <c r="Y206">
        <v>3.9382200000000003</v>
      </c>
      <c r="Z206">
        <v>0.36230841413825465</v>
      </c>
      <c r="AA206">
        <v>1.1299999999999999</v>
      </c>
      <c r="AB206">
        <v>3.9382200000000003</v>
      </c>
      <c r="AC206">
        <v>0.36230841413825465</v>
      </c>
      <c r="AD206" t="s">
        <v>138</v>
      </c>
      <c r="AE206">
        <v>35</v>
      </c>
      <c r="AF206">
        <v>4.6500000000000004</v>
      </c>
      <c r="AG206">
        <v>39.65</v>
      </c>
      <c r="AH206">
        <v>0</v>
      </c>
      <c r="AI206">
        <v>156.15042300000002</v>
      </c>
      <c r="AJ206">
        <v>430.98757000000001</v>
      </c>
      <c r="AK206" t="s">
        <v>187</v>
      </c>
      <c r="AL206">
        <v>0</v>
      </c>
      <c r="AM206">
        <v>0</v>
      </c>
      <c r="AN206">
        <v>0</v>
      </c>
      <c r="AO206" t="s">
        <v>128</v>
      </c>
      <c r="AP206" t="s">
        <v>188</v>
      </c>
      <c r="AQ206" t="s">
        <v>139</v>
      </c>
      <c r="AR206" t="s">
        <v>154</v>
      </c>
      <c r="AS206" t="s">
        <v>342</v>
      </c>
      <c r="AT206" t="s">
        <v>127</v>
      </c>
      <c r="AU206">
        <v>44959.412590162035</v>
      </c>
      <c r="AV206" t="s">
        <v>255</v>
      </c>
      <c r="AW206" t="s">
        <v>150</v>
      </c>
      <c r="AX206" t="s">
        <v>126</v>
      </c>
      <c r="AY206" t="s">
        <v>126</v>
      </c>
      <c r="AZ206" t="s">
        <v>126</v>
      </c>
      <c r="BA206" t="s">
        <v>126</v>
      </c>
      <c r="BB206" t="s">
        <v>126</v>
      </c>
      <c r="BC206" t="s">
        <v>126</v>
      </c>
      <c r="BD206" t="s">
        <v>126</v>
      </c>
      <c r="BE206" t="s">
        <v>126</v>
      </c>
      <c r="BF206" t="s">
        <v>126</v>
      </c>
    </row>
    <row r="207" spans="2:58" x14ac:dyDescent="0.2">
      <c r="B207" t="s">
        <v>302</v>
      </c>
      <c r="C207" t="s">
        <v>210</v>
      </c>
      <c r="D207" t="s">
        <v>200</v>
      </c>
      <c r="E207" s="145">
        <v>3</v>
      </c>
      <c r="F207" t="s">
        <v>151</v>
      </c>
      <c r="G207" t="s">
        <v>151</v>
      </c>
      <c r="H207" t="s">
        <v>130</v>
      </c>
      <c r="I207" t="s">
        <v>130</v>
      </c>
      <c r="J207" t="s">
        <v>202</v>
      </c>
      <c r="K207" t="s">
        <v>206</v>
      </c>
      <c r="L207" t="s">
        <v>207</v>
      </c>
      <c r="M207" t="s">
        <v>74</v>
      </c>
      <c r="N207" t="s">
        <v>75</v>
      </c>
      <c r="O207">
        <v>1</v>
      </c>
      <c r="P207" t="s">
        <v>78</v>
      </c>
      <c r="Q207" t="s">
        <v>33</v>
      </c>
      <c r="R207" t="s">
        <v>204</v>
      </c>
      <c r="S207" t="s">
        <v>205</v>
      </c>
      <c r="T207" t="s">
        <v>450</v>
      </c>
      <c r="U207" s="7">
        <v>3.15</v>
      </c>
      <c r="V207" s="7">
        <v>1.44</v>
      </c>
      <c r="W207" s="7">
        <v>0.71</v>
      </c>
      <c r="X207" s="7">
        <v>1.07</v>
      </c>
      <c r="Y207">
        <v>3.2205599999999994</v>
      </c>
      <c r="Z207">
        <v>0.70941507663434467</v>
      </c>
      <c r="AA207">
        <v>1.07</v>
      </c>
      <c r="AB207">
        <v>3.2205599999999994</v>
      </c>
      <c r="AC207">
        <v>0.70941507663434467</v>
      </c>
      <c r="AD207" t="s">
        <v>138</v>
      </c>
      <c r="AE207">
        <v>35</v>
      </c>
      <c r="AF207">
        <v>4.6500000000000004</v>
      </c>
      <c r="AG207">
        <v>39.65</v>
      </c>
      <c r="AH207">
        <v>0</v>
      </c>
      <c r="AI207">
        <v>127.69520399999998</v>
      </c>
      <c r="AJ207">
        <v>180.00069099999996</v>
      </c>
      <c r="AK207" t="s">
        <v>187</v>
      </c>
      <c r="AL207">
        <v>0</v>
      </c>
      <c r="AM207">
        <v>0</v>
      </c>
      <c r="AN207">
        <v>0</v>
      </c>
      <c r="AO207" t="s">
        <v>128</v>
      </c>
      <c r="AP207" t="s">
        <v>188</v>
      </c>
      <c r="AQ207" t="s">
        <v>139</v>
      </c>
      <c r="AR207" t="s">
        <v>154</v>
      </c>
      <c r="AS207" t="s">
        <v>342</v>
      </c>
      <c r="AT207" t="s">
        <v>127</v>
      </c>
      <c r="AU207">
        <v>44959.412590162035</v>
      </c>
      <c r="AV207" t="s">
        <v>255</v>
      </c>
      <c r="AW207" t="s">
        <v>150</v>
      </c>
      <c r="AX207" t="s">
        <v>126</v>
      </c>
      <c r="AY207" t="s">
        <v>126</v>
      </c>
      <c r="AZ207" t="s">
        <v>126</v>
      </c>
      <c r="BA207" t="s">
        <v>126</v>
      </c>
      <c r="BB207" t="s">
        <v>126</v>
      </c>
      <c r="BC207" t="s">
        <v>126</v>
      </c>
      <c r="BD207" t="s">
        <v>126</v>
      </c>
      <c r="BE207" t="s">
        <v>126</v>
      </c>
      <c r="BF207" t="s">
        <v>126</v>
      </c>
    </row>
    <row r="208" spans="2:58" x14ac:dyDescent="0.2">
      <c r="B208" t="s">
        <v>302</v>
      </c>
      <c r="C208" t="s">
        <v>210</v>
      </c>
      <c r="D208" t="s">
        <v>200</v>
      </c>
      <c r="E208" s="145">
        <v>3</v>
      </c>
      <c r="F208" t="s">
        <v>151</v>
      </c>
      <c r="G208" t="s">
        <v>151</v>
      </c>
      <c r="H208" t="s">
        <v>130</v>
      </c>
      <c r="I208" t="s">
        <v>130</v>
      </c>
      <c r="J208" t="s">
        <v>202</v>
      </c>
      <c r="K208" t="s">
        <v>206</v>
      </c>
      <c r="L208" t="s">
        <v>207</v>
      </c>
      <c r="M208" t="s">
        <v>74</v>
      </c>
      <c r="N208" t="s">
        <v>75</v>
      </c>
      <c r="O208">
        <v>1</v>
      </c>
      <c r="P208" t="s">
        <v>33</v>
      </c>
      <c r="Q208" t="s">
        <v>33</v>
      </c>
      <c r="R208" t="s">
        <v>204</v>
      </c>
      <c r="S208" t="s">
        <v>205</v>
      </c>
      <c r="T208" t="s">
        <v>449</v>
      </c>
      <c r="U208" s="7">
        <v>5.0199999999999996</v>
      </c>
      <c r="V208" s="7">
        <v>2.5099999999999998</v>
      </c>
      <c r="W208" s="7">
        <v>3.12</v>
      </c>
      <c r="X208" s="7">
        <v>15.77</v>
      </c>
      <c r="Y208">
        <v>39.312623999999992</v>
      </c>
      <c r="Z208">
        <v>1.9706287144197681</v>
      </c>
      <c r="AA208">
        <v>15.77</v>
      </c>
      <c r="AB208">
        <v>39.312623999999992</v>
      </c>
      <c r="AC208">
        <v>1.9706287144197681</v>
      </c>
      <c r="AD208" t="s">
        <v>138</v>
      </c>
      <c r="AE208">
        <v>35</v>
      </c>
      <c r="AF208">
        <v>4.6500000000000004</v>
      </c>
      <c r="AG208">
        <v>39.65</v>
      </c>
      <c r="AH208">
        <v>0</v>
      </c>
      <c r="AI208">
        <v>1558.7455415999996</v>
      </c>
      <c r="AJ208">
        <v>790.98895199999993</v>
      </c>
      <c r="AK208" t="s">
        <v>187</v>
      </c>
      <c r="AL208">
        <v>0</v>
      </c>
      <c r="AM208">
        <v>0</v>
      </c>
      <c r="AN208">
        <v>0</v>
      </c>
      <c r="AO208" t="s">
        <v>128</v>
      </c>
      <c r="AP208" t="s">
        <v>188</v>
      </c>
      <c r="AQ208" t="s">
        <v>139</v>
      </c>
      <c r="AR208" t="s">
        <v>164</v>
      </c>
      <c r="AS208" t="s">
        <v>342</v>
      </c>
      <c r="AT208" t="s">
        <v>127</v>
      </c>
      <c r="AU208">
        <v>44959.412590162035</v>
      </c>
      <c r="AV208" t="s">
        <v>255</v>
      </c>
      <c r="AW208" t="s">
        <v>150</v>
      </c>
      <c r="AX208" t="s">
        <v>126</v>
      </c>
      <c r="AY208" t="s">
        <v>126</v>
      </c>
      <c r="AZ208" t="s">
        <v>126</v>
      </c>
      <c r="BA208" t="s">
        <v>126</v>
      </c>
      <c r="BB208" t="s">
        <v>126</v>
      </c>
      <c r="BC208" t="s">
        <v>126</v>
      </c>
      <c r="BD208" t="s">
        <v>126</v>
      </c>
      <c r="BE208" t="s">
        <v>126</v>
      </c>
      <c r="BF208" t="s">
        <v>126</v>
      </c>
    </row>
    <row r="209" spans="2:58" x14ac:dyDescent="0.2">
      <c r="B209" t="s">
        <v>302</v>
      </c>
      <c r="C209" t="s">
        <v>210</v>
      </c>
      <c r="D209" t="s">
        <v>200</v>
      </c>
      <c r="E209" s="145">
        <v>3</v>
      </c>
      <c r="F209" t="s">
        <v>151</v>
      </c>
      <c r="G209" t="s">
        <v>151</v>
      </c>
      <c r="H209" t="s">
        <v>130</v>
      </c>
      <c r="I209" t="s">
        <v>130</v>
      </c>
      <c r="J209" t="s">
        <v>202</v>
      </c>
      <c r="K209" t="s">
        <v>206</v>
      </c>
      <c r="L209" t="s">
        <v>207</v>
      </c>
      <c r="M209" t="s">
        <v>74</v>
      </c>
      <c r="N209" t="s">
        <v>75</v>
      </c>
      <c r="O209">
        <v>1</v>
      </c>
      <c r="P209" t="s">
        <v>78</v>
      </c>
      <c r="Q209" t="s">
        <v>33</v>
      </c>
      <c r="R209" t="s">
        <v>204</v>
      </c>
      <c r="S209" t="s">
        <v>205</v>
      </c>
      <c r="T209" t="s">
        <v>450</v>
      </c>
      <c r="U209" s="7">
        <v>2.97</v>
      </c>
      <c r="V209" s="7">
        <v>0.78</v>
      </c>
      <c r="W209" s="7">
        <v>1.7</v>
      </c>
      <c r="X209" s="7">
        <v>1.1299999999999999</v>
      </c>
      <c r="Y209">
        <v>3.9382200000000003</v>
      </c>
      <c r="Z209">
        <v>0.36230841413825465</v>
      </c>
      <c r="AA209">
        <v>1.1299999999999999</v>
      </c>
      <c r="AB209">
        <v>3.9382200000000003</v>
      </c>
      <c r="AC209">
        <v>0.36230841413825465</v>
      </c>
      <c r="AD209" t="s">
        <v>138</v>
      </c>
      <c r="AE209">
        <v>35</v>
      </c>
      <c r="AF209">
        <v>4.6500000000000004</v>
      </c>
      <c r="AG209">
        <v>39.65</v>
      </c>
      <c r="AH209">
        <v>0</v>
      </c>
      <c r="AI209">
        <v>156.15042300000002</v>
      </c>
      <c r="AJ209">
        <v>430.98757000000001</v>
      </c>
      <c r="AK209" t="s">
        <v>187</v>
      </c>
      <c r="AL209">
        <v>0</v>
      </c>
      <c r="AM209">
        <v>0</v>
      </c>
      <c r="AN209">
        <v>0</v>
      </c>
      <c r="AO209" t="s">
        <v>128</v>
      </c>
      <c r="AP209" t="s">
        <v>188</v>
      </c>
      <c r="AQ209" t="s">
        <v>139</v>
      </c>
      <c r="AR209" t="s">
        <v>154</v>
      </c>
      <c r="AS209" t="s">
        <v>342</v>
      </c>
      <c r="AT209" t="s">
        <v>127</v>
      </c>
      <c r="AU209">
        <v>44959.412590162035</v>
      </c>
      <c r="AV209" t="s">
        <v>255</v>
      </c>
      <c r="AW209" t="s">
        <v>150</v>
      </c>
      <c r="AX209" t="s">
        <v>126</v>
      </c>
      <c r="AY209" t="s">
        <v>126</v>
      </c>
      <c r="AZ209" t="s">
        <v>126</v>
      </c>
      <c r="BA209" t="s">
        <v>126</v>
      </c>
      <c r="BB209" t="s">
        <v>126</v>
      </c>
      <c r="BC209" t="s">
        <v>126</v>
      </c>
      <c r="BD209" t="s">
        <v>126</v>
      </c>
      <c r="BE209" t="s">
        <v>126</v>
      </c>
      <c r="BF209" t="s">
        <v>126</v>
      </c>
    </row>
    <row r="210" spans="2:58" x14ac:dyDescent="0.2">
      <c r="B210" t="s">
        <v>302</v>
      </c>
      <c r="C210" t="s">
        <v>210</v>
      </c>
      <c r="D210" t="s">
        <v>200</v>
      </c>
      <c r="E210" s="145">
        <v>3</v>
      </c>
      <c r="F210" t="s">
        <v>151</v>
      </c>
      <c r="G210" t="s">
        <v>151</v>
      </c>
      <c r="H210" t="s">
        <v>130</v>
      </c>
      <c r="I210" t="s">
        <v>130</v>
      </c>
      <c r="J210" t="s">
        <v>202</v>
      </c>
      <c r="K210" t="s">
        <v>206</v>
      </c>
      <c r="L210" t="s">
        <v>207</v>
      </c>
      <c r="M210" t="s">
        <v>74</v>
      </c>
      <c r="N210" t="s">
        <v>75</v>
      </c>
      <c r="O210">
        <v>1</v>
      </c>
      <c r="P210" t="s">
        <v>78</v>
      </c>
      <c r="Q210" t="s">
        <v>33</v>
      </c>
      <c r="R210" t="s">
        <v>204</v>
      </c>
      <c r="S210" t="s">
        <v>205</v>
      </c>
      <c r="T210" t="s">
        <v>450</v>
      </c>
      <c r="U210" s="7">
        <v>3.15</v>
      </c>
      <c r="V210" s="7">
        <v>1.44</v>
      </c>
      <c r="W210" s="7">
        <v>0.71</v>
      </c>
      <c r="X210" s="7">
        <v>1.07</v>
      </c>
      <c r="Y210">
        <v>3.2205599999999994</v>
      </c>
      <c r="Z210">
        <v>0.70941507663434467</v>
      </c>
      <c r="AA210">
        <v>1.07</v>
      </c>
      <c r="AB210">
        <v>3.2205599999999994</v>
      </c>
      <c r="AC210">
        <v>0.70941507663434467</v>
      </c>
      <c r="AD210" t="s">
        <v>138</v>
      </c>
      <c r="AE210">
        <v>35</v>
      </c>
      <c r="AF210">
        <v>4.6500000000000004</v>
      </c>
      <c r="AG210">
        <v>39.65</v>
      </c>
      <c r="AH210">
        <v>0</v>
      </c>
      <c r="AI210">
        <v>127.69520399999998</v>
      </c>
      <c r="AJ210">
        <v>180.00069099999996</v>
      </c>
      <c r="AK210" t="s">
        <v>187</v>
      </c>
      <c r="AL210">
        <v>0</v>
      </c>
      <c r="AM210">
        <v>0</v>
      </c>
      <c r="AN210">
        <v>0</v>
      </c>
      <c r="AO210" t="s">
        <v>128</v>
      </c>
      <c r="AP210" t="s">
        <v>188</v>
      </c>
      <c r="AQ210" t="s">
        <v>139</v>
      </c>
      <c r="AR210" t="s">
        <v>154</v>
      </c>
      <c r="AS210" t="s">
        <v>342</v>
      </c>
      <c r="AT210" t="s">
        <v>127</v>
      </c>
      <c r="AU210">
        <v>44959.412590162035</v>
      </c>
      <c r="AV210" t="s">
        <v>255</v>
      </c>
      <c r="AW210" t="s">
        <v>150</v>
      </c>
      <c r="AX210" t="s">
        <v>126</v>
      </c>
      <c r="AY210" t="s">
        <v>126</v>
      </c>
      <c r="AZ210" t="s">
        <v>126</v>
      </c>
      <c r="BA210" t="s">
        <v>126</v>
      </c>
      <c r="BB210" t="s">
        <v>126</v>
      </c>
      <c r="BC210" t="s">
        <v>126</v>
      </c>
      <c r="BD210" t="s">
        <v>126</v>
      </c>
      <c r="BE210" t="s">
        <v>126</v>
      </c>
      <c r="BF210" t="s">
        <v>126</v>
      </c>
    </row>
    <row r="211" spans="2:58" x14ac:dyDescent="0.2">
      <c r="B211" t="s">
        <v>302</v>
      </c>
      <c r="C211" t="s">
        <v>210</v>
      </c>
      <c r="D211" t="s">
        <v>200</v>
      </c>
      <c r="E211" s="145">
        <v>3</v>
      </c>
      <c r="F211" t="s">
        <v>151</v>
      </c>
      <c r="G211" t="s">
        <v>151</v>
      </c>
      <c r="H211" t="s">
        <v>130</v>
      </c>
      <c r="I211" t="s">
        <v>130</v>
      </c>
      <c r="J211" t="s">
        <v>202</v>
      </c>
      <c r="K211" t="s">
        <v>206</v>
      </c>
      <c r="L211" t="s">
        <v>207</v>
      </c>
      <c r="M211" t="s">
        <v>74</v>
      </c>
      <c r="N211" t="s">
        <v>75</v>
      </c>
      <c r="O211">
        <v>1</v>
      </c>
      <c r="P211" t="s">
        <v>33</v>
      </c>
      <c r="Q211" t="s">
        <v>33</v>
      </c>
      <c r="R211" t="s">
        <v>204</v>
      </c>
      <c r="S211" t="s">
        <v>205</v>
      </c>
      <c r="T211" t="s">
        <v>286</v>
      </c>
      <c r="U211" s="7">
        <v>6.6</v>
      </c>
      <c r="V211" s="7">
        <v>2.74</v>
      </c>
      <c r="W211" s="7">
        <v>3.53</v>
      </c>
      <c r="X211" s="7">
        <v>33.39</v>
      </c>
      <c r="Y211">
        <v>63.836519999999993</v>
      </c>
      <c r="Z211">
        <v>2.8282765092274005</v>
      </c>
      <c r="AA211">
        <v>33.39</v>
      </c>
      <c r="AB211">
        <v>63.836519999999993</v>
      </c>
      <c r="AC211">
        <v>2.8282765092274005</v>
      </c>
      <c r="AD211" t="s">
        <v>138</v>
      </c>
      <c r="AE211">
        <v>35</v>
      </c>
      <c r="AF211">
        <v>4.6500000000000004</v>
      </c>
      <c r="AG211">
        <v>39.65</v>
      </c>
      <c r="AH211">
        <v>0</v>
      </c>
      <c r="AI211">
        <v>2531.1180179999997</v>
      </c>
      <c r="AJ211">
        <v>894.93301299999996</v>
      </c>
      <c r="AK211" t="s">
        <v>187</v>
      </c>
      <c r="AL211">
        <v>0</v>
      </c>
      <c r="AM211">
        <v>0</v>
      </c>
      <c r="AN211">
        <v>0</v>
      </c>
      <c r="AO211" t="s">
        <v>128</v>
      </c>
      <c r="AP211" t="s">
        <v>188</v>
      </c>
      <c r="AQ211" t="s">
        <v>139</v>
      </c>
      <c r="AR211" t="s">
        <v>164</v>
      </c>
      <c r="AS211" t="s">
        <v>342</v>
      </c>
      <c r="AT211" t="s">
        <v>127</v>
      </c>
      <c r="AU211">
        <v>44959.412590162035</v>
      </c>
      <c r="AV211" t="s">
        <v>255</v>
      </c>
      <c r="AW211" t="s">
        <v>150</v>
      </c>
      <c r="AX211" t="s">
        <v>126</v>
      </c>
      <c r="AY211" t="s">
        <v>126</v>
      </c>
      <c r="AZ211" t="s">
        <v>126</v>
      </c>
      <c r="BA211" t="s">
        <v>126</v>
      </c>
      <c r="BB211" t="s">
        <v>126</v>
      </c>
      <c r="BC211" t="s">
        <v>126</v>
      </c>
      <c r="BD211" t="s">
        <v>126</v>
      </c>
      <c r="BE211" t="s">
        <v>126</v>
      </c>
      <c r="BF211" t="s">
        <v>126</v>
      </c>
    </row>
    <row r="212" spans="2:58" x14ac:dyDescent="0.2">
      <c r="B212" t="s">
        <v>302</v>
      </c>
      <c r="C212" t="s">
        <v>210</v>
      </c>
      <c r="D212" t="s">
        <v>200</v>
      </c>
      <c r="E212" s="145">
        <v>3</v>
      </c>
      <c r="F212" t="s">
        <v>151</v>
      </c>
      <c r="G212" t="s">
        <v>151</v>
      </c>
      <c r="H212" t="s">
        <v>130</v>
      </c>
      <c r="I212" t="s">
        <v>130</v>
      </c>
      <c r="J212" t="s">
        <v>202</v>
      </c>
      <c r="K212" t="s">
        <v>206</v>
      </c>
      <c r="L212" t="s">
        <v>207</v>
      </c>
      <c r="M212" t="s">
        <v>74</v>
      </c>
      <c r="N212" t="s">
        <v>75</v>
      </c>
      <c r="O212">
        <v>1</v>
      </c>
      <c r="P212" t="s">
        <v>78</v>
      </c>
      <c r="Q212" t="s">
        <v>33</v>
      </c>
      <c r="R212" t="s">
        <v>204</v>
      </c>
      <c r="S212" t="s">
        <v>205</v>
      </c>
      <c r="T212" t="s">
        <v>287</v>
      </c>
      <c r="U212" s="7">
        <v>3.7</v>
      </c>
      <c r="V212" s="7">
        <v>1.39</v>
      </c>
      <c r="W212" s="7">
        <v>0.35</v>
      </c>
      <c r="X212" s="7">
        <v>0.995</v>
      </c>
      <c r="Y212">
        <v>1.8000499999999997</v>
      </c>
      <c r="Z212">
        <v>0.80434782608695643</v>
      </c>
      <c r="AA212">
        <v>0.995</v>
      </c>
      <c r="AB212">
        <v>1.8000499999999997</v>
      </c>
      <c r="AC212">
        <v>0.80434782608695643</v>
      </c>
      <c r="AD212" t="s">
        <v>138</v>
      </c>
      <c r="AE212">
        <v>35</v>
      </c>
      <c r="AF212">
        <v>4.6500000000000004</v>
      </c>
      <c r="AG212">
        <v>39.65</v>
      </c>
      <c r="AH212">
        <v>0</v>
      </c>
      <c r="AI212">
        <v>71.371982499999987</v>
      </c>
      <c r="AJ212">
        <v>88.732734999999991</v>
      </c>
      <c r="AK212" t="s">
        <v>187</v>
      </c>
      <c r="AL212">
        <v>0</v>
      </c>
      <c r="AM212">
        <v>0</v>
      </c>
      <c r="AN212">
        <v>0</v>
      </c>
      <c r="AO212" t="s">
        <v>128</v>
      </c>
      <c r="AP212" t="s">
        <v>188</v>
      </c>
      <c r="AQ212" t="s">
        <v>139</v>
      </c>
      <c r="AR212" t="s">
        <v>154</v>
      </c>
      <c r="AS212" t="s">
        <v>342</v>
      </c>
      <c r="AT212" t="s">
        <v>127</v>
      </c>
      <c r="AU212">
        <v>44959.412590162035</v>
      </c>
      <c r="AV212" t="s">
        <v>255</v>
      </c>
      <c r="AW212" t="s">
        <v>150</v>
      </c>
      <c r="AX212" t="s">
        <v>126</v>
      </c>
      <c r="AY212" t="s">
        <v>126</v>
      </c>
      <c r="AZ212" t="s">
        <v>126</v>
      </c>
      <c r="BA212" t="s">
        <v>126</v>
      </c>
      <c r="BB212" t="s">
        <v>126</v>
      </c>
      <c r="BC212" t="s">
        <v>126</v>
      </c>
      <c r="BD212" t="s">
        <v>126</v>
      </c>
      <c r="BE212" t="s">
        <v>126</v>
      </c>
      <c r="BF212" t="s">
        <v>126</v>
      </c>
    </row>
    <row r="213" spans="2:58" x14ac:dyDescent="0.2">
      <c r="B213" t="s">
        <v>302</v>
      </c>
      <c r="C213" t="s">
        <v>210</v>
      </c>
      <c r="D213" t="s">
        <v>200</v>
      </c>
      <c r="E213" s="145">
        <v>3</v>
      </c>
      <c r="F213" t="s">
        <v>151</v>
      </c>
      <c r="G213" t="s">
        <v>151</v>
      </c>
      <c r="H213" t="s">
        <v>130</v>
      </c>
      <c r="I213" t="s">
        <v>130</v>
      </c>
      <c r="J213" t="s">
        <v>202</v>
      </c>
      <c r="K213" t="s">
        <v>206</v>
      </c>
      <c r="L213" t="s">
        <v>207</v>
      </c>
      <c r="M213" t="s">
        <v>74</v>
      </c>
      <c r="N213" t="s">
        <v>75</v>
      </c>
      <c r="O213">
        <v>1</v>
      </c>
      <c r="P213" t="s">
        <v>78</v>
      </c>
      <c r="Q213" t="s">
        <v>33</v>
      </c>
      <c r="R213" t="s">
        <v>204</v>
      </c>
      <c r="S213" t="s">
        <v>205</v>
      </c>
      <c r="T213" t="s">
        <v>287</v>
      </c>
      <c r="U213" s="7">
        <v>2.31</v>
      </c>
      <c r="V213" s="7">
        <v>0.76</v>
      </c>
      <c r="W213" s="7">
        <v>0.45</v>
      </c>
      <c r="X213" s="7">
        <v>0.69899999999999995</v>
      </c>
      <c r="Y213">
        <v>0.79002000000000006</v>
      </c>
      <c r="Z213">
        <v>0.27456990928995934</v>
      </c>
      <c r="AA213">
        <v>0.69899999999999995</v>
      </c>
      <c r="AB213">
        <v>0.79002000000000006</v>
      </c>
      <c r="AC213">
        <v>0.27456990928995934</v>
      </c>
      <c r="AD213" t="s">
        <v>138</v>
      </c>
      <c r="AE213">
        <v>35</v>
      </c>
      <c r="AF213">
        <v>4.6500000000000004</v>
      </c>
      <c r="AG213">
        <v>39.65</v>
      </c>
      <c r="AH213">
        <v>0</v>
      </c>
      <c r="AI213">
        <v>31.324293000000001</v>
      </c>
      <c r="AJ213">
        <v>114.084945</v>
      </c>
      <c r="AK213" t="s">
        <v>187</v>
      </c>
      <c r="AL213">
        <v>0</v>
      </c>
      <c r="AM213">
        <v>0</v>
      </c>
      <c r="AN213">
        <v>0</v>
      </c>
      <c r="AO213" t="s">
        <v>128</v>
      </c>
      <c r="AP213" t="s">
        <v>188</v>
      </c>
      <c r="AQ213" t="s">
        <v>139</v>
      </c>
      <c r="AR213" t="s">
        <v>154</v>
      </c>
      <c r="AS213" t="s">
        <v>342</v>
      </c>
      <c r="AT213" t="s">
        <v>127</v>
      </c>
      <c r="AU213">
        <v>44959.412590162035</v>
      </c>
      <c r="AV213" t="s">
        <v>255</v>
      </c>
      <c r="AW213" t="s">
        <v>150</v>
      </c>
      <c r="AX213" t="s">
        <v>126</v>
      </c>
      <c r="AY213" t="s">
        <v>126</v>
      </c>
      <c r="AZ213" t="s">
        <v>126</v>
      </c>
      <c r="BA213" t="s">
        <v>126</v>
      </c>
      <c r="BB213" t="s">
        <v>126</v>
      </c>
      <c r="BC213" t="s">
        <v>126</v>
      </c>
      <c r="BD213" t="s">
        <v>126</v>
      </c>
      <c r="BE213" t="s">
        <v>126</v>
      </c>
      <c r="BF213" t="s">
        <v>126</v>
      </c>
    </row>
    <row r="214" spans="2:58" x14ac:dyDescent="0.2">
      <c r="B214" t="s">
        <v>302</v>
      </c>
      <c r="C214" t="s">
        <v>210</v>
      </c>
      <c r="D214" t="s">
        <v>200</v>
      </c>
      <c r="E214" s="145">
        <v>3</v>
      </c>
      <c r="F214" t="s">
        <v>151</v>
      </c>
      <c r="G214" t="s">
        <v>151</v>
      </c>
      <c r="H214" t="s">
        <v>130</v>
      </c>
      <c r="I214" t="s">
        <v>130</v>
      </c>
      <c r="J214" t="s">
        <v>202</v>
      </c>
      <c r="K214" t="s">
        <v>206</v>
      </c>
      <c r="L214" t="s">
        <v>207</v>
      </c>
      <c r="M214" t="s">
        <v>74</v>
      </c>
      <c r="N214" t="s">
        <v>75</v>
      </c>
      <c r="O214">
        <v>1</v>
      </c>
      <c r="P214" t="s">
        <v>78</v>
      </c>
      <c r="Q214" t="s">
        <v>33</v>
      </c>
      <c r="R214" t="s">
        <v>204</v>
      </c>
      <c r="S214" t="s">
        <v>205</v>
      </c>
      <c r="T214" t="s">
        <v>287</v>
      </c>
      <c r="U214" s="7">
        <v>4.0599999999999996</v>
      </c>
      <c r="V214" s="7">
        <v>1.9</v>
      </c>
      <c r="W214" s="7">
        <v>1.32</v>
      </c>
      <c r="X214" s="7">
        <v>2.83</v>
      </c>
      <c r="Y214">
        <v>10.182479999999998</v>
      </c>
      <c r="Z214">
        <v>1.206443540819518</v>
      </c>
      <c r="AA214">
        <v>2.83</v>
      </c>
      <c r="AB214">
        <v>10.182479999999998</v>
      </c>
      <c r="AC214">
        <v>1.206443540819518</v>
      </c>
      <c r="AD214" t="s">
        <v>138</v>
      </c>
      <c r="AE214">
        <v>35</v>
      </c>
      <c r="AF214">
        <v>4.6500000000000004</v>
      </c>
      <c r="AG214">
        <v>39.65</v>
      </c>
      <c r="AH214">
        <v>0</v>
      </c>
      <c r="AI214">
        <v>403.73533199999991</v>
      </c>
      <c r="AJ214">
        <v>334.64917200000002</v>
      </c>
      <c r="AK214" t="s">
        <v>187</v>
      </c>
      <c r="AL214">
        <v>0</v>
      </c>
      <c r="AM214">
        <v>0</v>
      </c>
      <c r="AN214">
        <v>0</v>
      </c>
      <c r="AO214" t="s">
        <v>128</v>
      </c>
      <c r="AP214" t="s">
        <v>188</v>
      </c>
      <c r="AQ214" t="s">
        <v>139</v>
      </c>
      <c r="AR214" t="s">
        <v>154</v>
      </c>
      <c r="AS214" t="s">
        <v>342</v>
      </c>
      <c r="AT214" t="s">
        <v>127</v>
      </c>
      <c r="AU214">
        <v>44959.412590162035</v>
      </c>
      <c r="AV214" t="s">
        <v>255</v>
      </c>
      <c r="AW214" t="s">
        <v>150</v>
      </c>
      <c r="AX214" t="s">
        <v>126</v>
      </c>
      <c r="AY214" t="s">
        <v>126</v>
      </c>
      <c r="AZ214" t="s">
        <v>126</v>
      </c>
      <c r="BA214" t="s">
        <v>126</v>
      </c>
      <c r="BB214" t="s">
        <v>126</v>
      </c>
      <c r="BC214" t="s">
        <v>126</v>
      </c>
      <c r="BD214" t="s">
        <v>126</v>
      </c>
      <c r="BE214" t="s">
        <v>126</v>
      </c>
      <c r="BF214" t="s">
        <v>126</v>
      </c>
    </row>
    <row r="215" spans="2:58" x14ac:dyDescent="0.2">
      <c r="B215" t="s">
        <v>302</v>
      </c>
      <c r="C215" t="s">
        <v>210</v>
      </c>
      <c r="D215" t="s">
        <v>200</v>
      </c>
      <c r="E215" s="145">
        <v>3</v>
      </c>
      <c r="F215" t="s">
        <v>151</v>
      </c>
      <c r="G215" t="s">
        <v>151</v>
      </c>
      <c r="H215" t="s">
        <v>130</v>
      </c>
      <c r="I215" t="s">
        <v>130</v>
      </c>
      <c r="J215" t="s">
        <v>202</v>
      </c>
      <c r="K215" t="s">
        <v>206</v>
      </c>
      <c r="L215" t="s">
        <v>207</v>
      </c>
      <c r="M215" t="s">
        <v>74</v>
      </c>
      <c r="N215" t="s">
        <v>75</v>
      </c>
      <c r="O215">
        <v>1</v>
      </c>
      <c r="P215" t="s">
        <v>33</v>
      </c>
      <c r="Q215" t="s">
        <v>33</v>
      </c>
      <c r="R215" t="s">
        <v>204</v>
      </c>
      <c r="S215" t="s">
        <v>205</v>
      </c>
      <c r="T215" t="s">
        <v>286</v>
      </c>
      <c r="U215" s="7">
        <v>6.6</v>
      </c>
      <c r="V215" s="7">
        <v>2.74</v>
      </c>
      <c r="W215" s="7">
        <v>3.53</v>
      </c>
      <c r="X215" s="7">
        <v>33.39</v>
      </c>
      <c r="Y215">
        <v>63.836519999999993</v>
      </c>
      <c r="Z215">
        <v>2.8282765092274005</v>
      </c>
      <c r="AA215">
        <v>33.39</v>
      </c>
      <c r="AB215">
        <v>63.836519999999993</v>
      </c>
      <c r="AC215">
        <v>2.8282765092274005</v>
      </c>
      <c r="AD215" t="s">
        <v>138</v>
      </c>
      <c r="AE215">
        <v>35</v>
      </c>
      <c r="AF215">
        <v>4.6500000000000004</v>
      </c>
      <c r="AG215">
        <v>39.65</v>
      </c>
      <c r="AH215">
        <v>0</v>
      </c>
      <c r="AI215">
        <v>2531.1180179999997</v>
      </c>
      <c r="AJ215">
        <v>894.93301299999996</v>
      </c>
      <c r="AK215" t="s">
        <v>187</v>
      </c>
      <c r="AL215">
        <v>0</v>
      </c>
      <c r="AM215">
        <v>0</v>
      </c>
      <c r="AN215">
        <v>0</v>
      </c>
      <c r="AO215" t="s">
        <v>128</v>
      </c>
      <c r="AP215" t="s">
        <v>188</v>
      </c>
      <c r="AQ215" t="s">
        <v>139</v>
      </c>
      <c r="AR215" t="s">
        <v>164</v>
      </c>
      <c r="AS215" t="s">
        <v>342</v>
      </c>
      <c r="AT215" t="s">
        <v>127</v>
      </c>
      <c r="AU215">
        <v>44959.412590162035</v>
      </c>
      <c r="AV215" t="s">
        <v>255</v>
      </c>
      <c r="AW215" t="s">
        <v>150</v>
      </c>
      <c r="AX215" t="s">
        <v>126</v>
      </c>
      <c r="AY215" t="s">
        <v>126</v>
      </c>
      <c r="AZ215" t="s">
        <v>126</v>
      </c>
      <c r="BA215" t="s">
        <v>126</v>
      </c>
      <c r="BB215" t="s">
        <v>126</v>
      </c>
      <c r="BC215" t="s">
        <v>126</v>
      </c>
      <c r="BD215" t="s">
        <v>126</v>
      </c>
      <c r="BE215" t="s">
        <v>126</v>
      </c>
      <c r="BF215" t="s">
        <v>126</v>
      </c>
    </row>
    <row r="216" spans="2:58" x14ac:dyDescent="0.2">
      <c r="B216" t="s">
        <v>302</v>
      </c>
      <c r="C216" t="s">
        <v>210</v>
      </c>
      <c r="D216" t="s">
        <v>200</v>
      </c>
      <c r="E216" s="145">
        <v>3</v>
      </c>
      <c r="F216" t="s">
        <v>151</v>
      </c>
      <c r="G216" t="s">
        <v>151</v>
      </c>
      <c r="H216" t="s">
        <v>130</v>
      </c>
      <c r="I216" t="s">
        <v>130</v>
      </c>
      <c r="J216" t="s">
        <v>202</v>
      </c>
      <c r="K216" t="s">
        <v>206</v>
      </c>
      <c r="L216" t="s">
        <v>207</v>
      </c>
      <c r="M216" t="s">
        <v>74</v>
      </c>
      <c r="N216" t="s">
        <v>75</v>
      </c>
      <c r="O216">
        <v>1</v>
      </c>
      <c r="P216" t="s">
        <v>78</v>
      </c>
      <c r="Q216" t="s">
        <v>33</v>
      </c>
      <c r="R216" t="s">
        <v>204</v>
      </c>
      <c r="S216" t="s">
        <v>205</v>
      </c>
      <c r="T216" t="s">
        <v>287</v>
      </c>
      <c r="U216" s="7">
        <v>2.31</v>
      </c>
      <c r="V216" s="7">
        <v>0.76</v>
      </c>
      <c r="W216" s="7">
        <v>0.45</v>
      </c>
      <c r="X216" s="7">
        <v>0.69899999999999995</v>
      </c>
      <c r="Y216">
        <v>0.79002000000000006</v>
      </c>
      <c r="Z216">
        <v>0.27456990928995934</v>
      </c>
      <c r="AA216">
        <v>0.69899999999999995</v>
      </c>
      <c r="AB216">
        <v>0.79002000000000006</v>
      </c>
      <c r="AC216">
        <v>0.27456990928995934</v>
      </c>
      <c r="AD216" t="s">
        <v>138</v>
      </c>
      <c r="AE216">
        <v>35</v>
      </c>
      <c r="AF216">
        <v>4.6500000000000004</v>
      </c>
      <c r="AG216">
        <v>39.65</v>
      </c>
      <c r="AH216">
        <v>0</v>
      </c>
      <c r="AI216">
        <v>31.324293000000001</v>
      </c>
      <c r="AJ216">
        <v>114.084945</v>
      </c>
      <c r="AK216" t="s">
        <v>187</v>
      </c>
      <c r="AL216">
        <v>0</v>
      </c>
      <c r="AM216">
        <v>0</v>
      </c>
      <c r="AN216">
        <v>0</v>
      </c>
      <c r="AO216" t="s">
        <v>128</v>
      </c>
      <c r="AP216" t="s">
        <v>188</v>
      </c>
      <c r="AQ216" t="s">
        <v>139</v>
      </c>
      <c r="AR216" t="s">
        <v>154</v>
      </c>
      <c r="AS216" t="s">
        <v>342</v>
      </c>
      <c r="AT216" t="s">
        <v>127</v>
      </c>
      <c r="AU216">
        <v>44959.412590162035</v>
      </c>
      <c r="AV216" t="s">
        <v>255</v>
      </c>
      <c r="AW216" t="s">
        <v>150</v>
      </c>
      <c r="AX216" t="s">
        <v>126</v>
      </c>
      <c r="AY216" t="s">
        <v>126</v>
      </c>
      <c r="AZ216" t="s">
        <v>126</v>
      </c>
      <c r="BA216" t="s">
        <v>126</v>
      </c>
      <c r="BB216" t="s">
        <v>126</v>
      </c>
      <c r="BC216" t="s">
        <v>126</v>
      </c>
      <c r="BD216" t="s">
        <v>126</v>
      </c>
      <c r="BE216" t="s">
        <v>126</v>
      </c>
      <c r="BF216" t="s">
        <v>126</v>
      </c>
    </row>
    <row r="217" spans="2:58" x14ac:dyDescent="0.2">
      <c r="B217" t="s">
        <v>302</v>
      </c>
      <c r="C217" t="s">
        <v>210</v>
      </c>
      <c r="D217" t="s">
        <v>200</v>
      </c>
      <c r="E217" s="145">
        <v>3</v>
      </c>
      <c r="F217" t="s">
        <v>151</v>
      </c>
      <c r="G217" t="s">
        <v>151</v>
      </c>
      <c r="H217" t="s">
        <v>130</v>
      </c>
      <c r="I217" t="s">
        <v>130</v>
      </c>
      <c r="J217" t="s">
        <v>202</v>
      </c>
      <c r="K217" t="s">
        <v>206</v>
      </c>
      <c r="L217" t="s">
        <v>207</v>
      </c>
      <c r="M217" t="s">
        <v>74</v>
      </c>
      <c r="N217" t="s">
        <v>75</v>
      </c>
      <c r="O217">
        <v>1</v>
      </c>
      <c r="P217" t="s">
        <v>78</v>
      </c>
      <c r="Q217" t="s">
        <v>33</v>
      </c>
      <c r="R217" t="s">
        <v>204</v>
      </c>
      <c r="S217" t="s">
        <v>205</v>
      </c>
      <c r="T217" t="s">
        <v>287</v>
      </c>
      <c r="U217" s="7">
        <v>3.7</v>
      </c>
      <c r="V217" s="7">
        <v>1.39</v>
      </c>
      <c r="W217" s="7">
        <v>0.35</v>
      </c>
      <c r="X217" s="7">
        <v>0.995</v>
      </c>
      <c r="Y217">
        <v>1.8000499999999997</v>
      </c>
      <c r="Z217">
        <v>0.80434782608695643</v>
      </c>
      <c r="AA217">
        <v>0.995</v>
      </c>
      <c r="AB217">
        <v>1.8000499999999997</v>
      </c>
      <c r="AC217">
        <v>0.80434782608695643</v>
      </c>
      <c r="AD217" t="s">
        <v>138</v>
      </c>
      <c r="AE217">
        <v>35</v>
      </c>
      <c r="AF217">
        <v>4.6500000000000004</v>
      </c>
      <c r="AG217">
        <v>39.65</v>
      </c>
      <c r="AH217">
        <v>0</v>
      </c>
      <c r="AI217">
        <v>71.371982499999987</v>
      </c>
      <c r="AJ217">
        <v>88.732734999999991</v>
      </c>
      <c r="AK217" t="s">
        <v>187</v>
      </c>
      <c r="AL217">
        <v>0</v>
      </c>
      <c r="AM217">
        <v>0</v>
      </c>
      <c r="AN217">
        <v>0</v>
      </c>
      <c r="AO217" t="s">
        <v>128</v>
      </c>
      <c r="AP217" t="s">
        <v>188</v>
      </c>
      <c r="AQ217" t="s">
        <v>139</v>
      </c>
      <c r="AR217" t="s">
        <v>154</v>
      </c>
      <c r="AS217" t="s">
        <v>342</v>
      </c>
      <c r="AT217" t="s">
        <v>127</v>
      </c>
      <c r="AU217">
        <v>44959.412590162035</v>
      </c>
      <c r="AV217" t="s">
        <v>255</v>
      </c>
      <c r="AW217" t="s">
        <v>150</v>
      </c>
      <c r="AX217" t="s">
        <v>126</v>
      </c>
      <c r="AY217" t="s">
        <v>126</v>
      </c>
      <c r="AZ217" t="s">
        <v>126</v>
      </c>
      <c r="BA217" t="s">
        <v>126</v>
      </c>
      <c r="BB217" t="s">
        <v>126</v>
      </c>
      <c r="BC217" t="s">
        <v>126</v>
      </c>
      <c r="BD217" t="s">
        <v>126</v>
      </c>
      <c r="BE217" t="s">
        <v>126</v>
      </c>
      <c r="BF217" t="s">
        <v>126</v>
      </c>
    </row>
    <row r="218" spans="2:58" x14ac:dyDescent="0.2">
      <c r="B218" t="s">
        <v>302</v>
      </c>
      <c r="C218" t="s">
        <v>210</v>
      </c>
      <c r="D218" t="s">
        <v>200</v>
      </c>
      <c r="E218" s="145">
        <v>3</v>
      </c>
      <c r="F218" t="s">
        <v>151</v>
      </c>
      <c r="G218" t="s">
        <v>151</v>
      </c>
      <c r="H218" t="s">
        <v>130</v>
      </c>
      <c r="I218" t="s">
        <v>130</v>
      </c>
      <c r="J218" t="s">
        <v>202</v>
      </c>
      <c r="K218" t="s">
        <v>206</v>
      </c>
      <c r="L218" t="s">
        <v>207</v>
      </c>
      <c r="M218" t="s">
        <v>74</v>
      </c>
      <c r="N218" t="s">
        <v>75</v>
      </c>
      <c r="O218">
        <v>1</v>
      </c>
      <c r="P218" t="s">
        <v>78</v>
      </c>
      <c r="Q218" t="s">
        <v>33</v>
      </c>
      <c r="R218" t="s">
        <v>204</v>
      </c>
      <c r="S218" t="s">
        <v>205</v>
      </c>
      <c r="T218" t="s">
        <v>287</v>
      </c>
      <c r="U218" s="7">
        <v>4.0599999999999996</v>
      </c>
      <c r="V218" s="7">
        <v>1.9</v>
      </c>
      <c r="W218" s="7">
        <v>1.32</v>
      </c>
      <c r="X218" s="7">
        <v>2.83</v>
      </c>
      <c r="Y218">
        <v>10.182479999999998</v>
      </c>
      <c r="Z218">
        <v>1.206443540819518</v>
      </c>
      <c r="AA218">
        <v>2.83</v>
      </c>
      <c r="AB218">
        <v>10.182479999999998</v>
      </c>
      <c r="AC218">
        <v>1.206443540819518</v>
      </c>
      <c r="AD218" t="s">
        <v>138</v>
      </c>
      <c r="AE218">
        <v>35</v>
      </c>
      <c r="AF218">
        <v>4.6500000000000004</v>
      </c>
      <c r="AG218">
        <v>39.65</v>
      </c>
      <c r="AH218">
        <v>0</v>
      </c>
      <c r="AI218">
        <v>403.73533199999991</v>
      </c>
      <c r="AJ218">
        <v>334.64917200000002</v>
      </c>
      <c r="AK218" t="s">
        <v>187</v>
      </c>
      <c r="AL218">
        <v>0</v>
      </c>
      <c r="AM218">
        <v>0</v>
      </c>
      <c r="AN218">
        <v>0</v>
      </c>
      <c r="AO218" t="s">
        <v>128</v>
      </c>
      <c r="AP218" t="s">
        <v>188</v>
      </c>
      <c r="AQ218" t="s">
        <v>139</v>
      </c>
      <c r="AR218" t="s">
        <v>154</v>
      </c>
      <c r="AS218" t="s">
        <v>342</v>
      </c>
      <c r="AT218" t="s">
        <v>127</v>
      </c>
      <c r="AU218">
        <v>44959.412590162035</v>
      </c>
      <c r="AV218" t="s">
        <v>255</v>
      </c>
      <c r="AW218" t="s">
        <v>150</v>
      </c>
      <c r="AX218" t="s">
        <v>126</v>
      </c>
      <c r="AY218" t="s">
        <v>126</v>
      </c>
      <c r="AZ218" t="s">
        <v>126</v>
      </c>
      <c r="BA218" t="s">
        <v>126</v>
      </c>
      <c r="BB218" t="s">
        <v>126</v>
      </c>
      <c r="BC218" t="s">
        <v>126</v>
      </c>
      <c r="BD218" t="s">
        <v>126</v>
      </c>
      <c r="BE218" t="s">
        <v>126</v>
      </c>
      <c r="BF218" t="s">
        <v>126</v>
      </c>
    </row>
    <row r="219" spans="2:58" x14ac:dyDescent="0.2">
      <c r="B219" t="s">
        <v>302</v>
      </c>
      <c r="C219" t="s">
        <v>210</v>
      </c>
      <c r="D219" t="s">
        <v>200</v>
      </c>
      <c r="E219" s="145">
        <v>3</v>
      </c>
      <c r="F219" t="s">
        <v>151</v>
      </c>
      <c r="G219" t="s">
        <v>151</v>
      </c>
      <c r="H219" t="s">
        <v>130</v>
      </c>
      <c r="I219" t="s">
        <v>130</v>
      </c>
      <c r="J219" t="s">
        <v>202</v>
      </c>
      <c r="K219" t="s">
        <v>206</v>
      </c>
      <c r="L219" t="s">
        <v>207</v>
      </c>
      <c r="M219" t="s">
        <v>74</v>
      </c>
      <c r="N219" t="s">
        <v>75</v>
      </c>
      <c r="O219">
        <v>1</v>
      </c>
      <c r="P219" t="s">
        <v>33</v>
      </c>
      <c r="Q219" t="s">
        <v>33</v>
      </c>
      <c r="R219" t="s">
        <v>204</v>
      </c>
      <c r="S219" t="s">
        <v>205</v>
      </c>
      <c r="T219" t="s">
        <v>286</v>
      </c>
      <c r="U219" s="7">
        <v>6.6</v>
      </c>
      <c r="V219" s="7">
        <v>2.74</v>
      </c>
      <c r="W219" s="7">
        <v>3.53</v>
      </c>
      <c r="X219" s="7">
        <v>33.39</v>
      </c>
      <c r="Y219">
        <v>63.836519999999993</v>
      </c>
      <c r="Z219">
        <v>2.8282765092274005</v>
      </c>
      <c r="AA219">
        <v>33.39</v>
      </c>
      <c r="AB219">
        <v>63.836519999999993</v>
      </c>
      <c r="AC219">
        <v>2.8282765092274005</v>
      </c>
      <c r="AD219" t="s">
        <v>138</v>
      </c>
      <c r="AE219">
        <v>35</v>
      </c>
      <c r="AF219">
        <v>4.6500000000000004</v>
      </c>
      <c r="AG219">
        <v>39.65</v>
      </c>
      <c r="AH219">
        <v>0</v>
      </c>
      <c r="AI219">
        <v>2531.1180179999997</v>
      </c>
      <c r="AJ219">
        <v>894.93301299999996</v>
      </c>
      <c r="AK219" t="s">
        <v>187</v>
      </c>
      <c r="AL219">
        <v>0</v>
      </c>
      <c r="AM219">
        <v>0</v>
      </c>
      <c r="AN219">
        <v>0</v>
      </c>
      <c r="AO219" t="s">
        <v>128</v>
      </c>
      <c r="AP219" t="s">
        <v>188</v>
      </c>
      <c r="AQ219" t="s">
        <v>139</v>
      </c>
      <c r="AR219" t="s">
        <v>164</v>
      </c>
      <c r="AS219" t="s">
        <v>342</v>
      </c>
      <c r="AT219" t="s">
        <v>127</v>
      </c>
      <c r="AU219">
        <v>44959.412590162035</v>
      </c>
      <c r="AV219" t="s">
        <v>255</v>
      </c>
      <c r="AW219" t="s">
        <v>150</v>
      </c>
      <c r="AX219" t="s">
        <v>126</v>
      </c>
      <c r="AY219" t="s">
        <v>126</v>
      </c>
      <c r="AZ219" t="s">
        <v>126</v>
      </c>
      <c r="BA219" t="s">
        <v>126</v>
      </c>
      <c r="BB219" t="s">
        <v>126</v>
      </c>
      <c r="BC219" t="s">
        <v>126</v>
      </c>
      <c r="BD219" t="s">
        <v>126</v>
      </c>
      <c r="BE219" t="s">
        <v>126</v>
      </c>
      <c r="BF219" t="s">
        <v>126</v>
      </c>
    </row>
    <row r="220" spans="2:58" x14ac:dyDescent="0.2">
      <c r="B220" t="s">
        <v>302</v>
      </c>
      <c r="C220" t="s">
        <v>210</v>
      </c>
      <c r="D220" t="s">
        <v>200</v>
      </c>
      <c r="E220" s="145">
        <v>3</v>
      </c>
      <c r="F220" t="s">
        <v>151</v>
      </c>
      <c r="G220" t="s">
        <v>151</v>
      </c>
      <c r="H220" t="s">
        <v>130</v>
      </c>
      <c r="I220" t="s">
        <v>130</v>
      </c>
      <c r="J220" t="s">
        <v>202</v>
      </c>
      <c r="K220" t="s">
        <v>206</v>
      </c>
      <c r="L220" t="s">
        <v>207</v>
      </c>
      <c r="M220" t="s">
        <v>74</v>
      </c>
      <c r="N220" t="s">
        <v>75</v>
      </c>
      <c r="O220">
        <v>1</v>
      </c>
      <c r="P220" t="s">
        <v>78</v>
      </c>
      <c r="Q220" t="s">
        <v>33</v>
      </c>
      <c r="R220" t="s">
        <v>204</v>
      </c>
      <c r="S220" t="s">
        <v>205</v>
      </c>
      <c r="T220" t="s">
        <v>287</v>
      </c>
      <c r="U220" s="7">
        <v>2.31</v>
      </c>
      <c r="V220" s="7">
        <v>0.76</v>
      </c>
      <c r="W220" s="7">
        <v>0.45</v>
      </c>
      <c r="X220" s="7">
        <v>0.69899999999999995</v>
      </c>
      <c r="Y220">
        <v>0.79002000000000006</v>
      </c>
      <c r="Z220">
        <v>0.27456990928995934</v>
      </c>
      <c r="AA220">
        <v>0.69899999999999995</v>
      </c>
      <c r="AB220">
        <v>0.79002000000000006</v>
      </c>
      <c r="AC220">
        <v>0.27456990928995934</v>
      </c>
      <c r="AD220" t="s">
        <v>138</v>
      </c>
      <c r="AE220">
        <v>35</v>
      </c>
      <c r="AF220">
        <v>4.6500000000000004</v>
      </c>
      <c r="AG220">
        <v>39.65</v>
      </c>
      <c r="AH220">
        <v>0</v>
      </c>
      <c r="AI220">
        <v>31.324293000000001</v>
      </c>
      <c r="AJ220">
        <v>114.084945</v>
      </c>
      <c r="AK220" t="s">
        <v>187</v>
      </c>
      <c r="AL220">
        <v>0</v>
      </c>
      <c r="AM220">
        <v>0</v>
      </c>
      <c r="AN220">
        <v>0</v>
      </c>
      <c r="AO220" t="s">
        <v>128</v>
      </c>
      <c r="AP220" t="s">
        <v>188</v>
      </c>
      <c r="AQ220" t="s">
        <v>139</v>
      </c>
      <c r="AR220" t="s">
        <v>154</v>
      </c>
      <c r="AS220" t="s">
        <v>342</v>
      </c>
      <c r="AT220" t="s">
        <v>127</v>
      </c>
      <c r="AU220">
        <v>44959.412590162035</v>
      </c>
      <c r="AV220" t="s">
        <v>255</v>
      </c>
      <c r="AW220" t="s">
        <v>150</v>
      </c>
      <c r="AX220" t="s">
        <v>126</v>
      </c>
      <c r="AY220" t="s">
        <v>126</v>
      </c>
      <c r="AZ220" t="s">
        <v>126</v>
      </c>
      <c r="BA220" t="s">
        <v>126</v>
      </c>
      <c r="BB220" t="s">
        <v>126</v>
      </c>
      <c r="BC220" t="s">
        <v>126</v>
      </c>
      <c r="BD220" t="s">
        <v>126</v>
      </c>
      <c r="BE220" t="s">
        <v>126</v>
      </c>
      <c r="BF220" t="s">
        <v>126</v>
      </c>
    </row>
    <row r="221" spans="2:58" x14ac:dyDescent="0.2">
      <c r="B221" t="s">
        <v>302</v>
      </c>
      <c r="C221" t="s">
        <v>210</v>
      </c>
      <c r="D221" t="s">
        <v>200</v>
      </c>
      <c r="E221" s="145">
        <v>3</v>
      </c>
      <c r="F221" t="s">
        <v>151</v>
      </c>
      <c r="G221" t="s">
        <v>151</v>
      </c>
      <c r="H221" t="s">
        <v>130</v>
      </c>
      <c r="I221" t="s">
        <v>130</v>
      </c>
      <c r="J221" t="s">
        <v>202</v>
      </c>
      <c r="K221" t="s">
        <v>206</v>
      </c>
      <c r="L221" t="s">
        <v>207</v>
      </c>
      <c r="M221" t="s">
        <v>74</v>
      </c>
      <c r="N221" t="s">
        <v>75</v>
      </c>
      <c r="O221">
        <v>1</v>
      </c>
      <c r="P221" t="s">
        <v>78</v>
      </c>
      <c r="Q221" t="s">
        <v>33</v>
      </c>
      <c r="R221" t="s">
        <v>204</v>
      </c>
      <c r="S221" t="s">
        <v>205</v>
      </c>
      <c r="T221" t="s">
        <v>287</v>
      </c>
      <c r="U221" s="7">
        <v>3.7</v>
      </c>
      <c r="V221" s="7">
        <v>1.39</v>
      </c>
      <c r="W221" s="7">
        <v>0.35</v>
      </c>
      <c r="X221" s="7">
        <v>0.995</v>
      </c>
      <c r="Y221">
        <v>1.8000499999999997</v>
      </c>
      <c r="Z221">
        <v>0.80434782608695643</v>
      </c>
      <c r="AA221">
        <v>0.995</v>
      </c>
      <c r="AB221">
        <v>1.8000499999999997</v>
      </c>
      <c r="AC221">
        <v>0.80434782608695643</v>
      </c>
      <c r="AD221" t="s">
        <v>138</v>
      </c>
      <c r="AE221">
        <v>35</v>
      </c>
      <c r="AF221">
        <v>4.6500000000000004</v>
      </c>
      <c r="AG221">
        <v>39.65</v>
      </c>
      <c r="AH221">
        <v>0</v>
      </c>
      <c r="AI221">
        <v>71.371982499999987</v>
      </c>
      <c r="AJ221">
        <v>88.732734999999991</v>
      </c>
      <c r="AK221" t="s">
        <v>187</v>
      </c>
      <c r="AL221">
        <v>0</v>
      </c>
      <c r="AM221">
        <v>0</v>
      </c>
      <c r="AN221">
        <v>0</v>
      </c>
      <c r="AO221" t="s">
        <v>128</v>
      </c>
      <c r="AP221" t="s">
        <v>188</v>
      </c>
      <c r="AQ221" t="s">
        <v>139</v>
      </c>
      <c r="AR221" t="s">
        <v>154</v>
      </c>
      <c r="AS221" t="s">
        <v>342</v>
      </c>
      <c r="AT221" t="s">
        <v>127</v>
      </c>
      <c r="AU221">
        <v>44959.412590162035</v>
      </c>
      <c r="AV221" t="s">
        <v>255</v>
      </c>
      <c r="AW221" t="s">
        <v>150</v>
      </c>
      <c r="AX221" t="s">
        <v>126</v>
      </c>
      <c r="AY221" t="s">
        <v>126</v>
      </c>
      <c r="AZ221" t="s">
        <v>126</v>
      </c>
      <c r="BA221" t="s">
        <v>126</v>
      </c>
      <c r="BB221" t="s">
        <v>126</v>
      </c>
      <c r="BC221" t="s">
        <v>126</v>
      </c>
      <c r="BD221" t="s">
        <v>126</v>
      </c>
      <c r="BE221" t="s">
        <v>126</v>
      </c>
      <c r="BF221" t="s">
        <v>126</v>
      </c>
    </row>
    <row r="222" spans="2:58" x14ac:dyDescent="0.2">
      <c r="B222" t="s">
        <v>302</v>
      </c>
      <c r="C222" t="s">
        <v>210</v>
      </c>
      <c r="D222" t="s">
        <v>200</v>
      </c>
      <c r="E222" s="145">
        <v>3</v>
      </c>
      <c r="F222" t="s">
        <v>151</v>
      </c>
      <c r="G222" t="s">
        <v>151</v>
      </c>
      <c r="H222" t="s">
        <v>130</v>
      </c>
      <c r="I222" t="s">
        <v>130</v>
      </c>
      <c r="J222" t="s">
        <v>202</v>
      </c>
      <c r="K222" t="s">
        <v>206</v>
      </c>
      <c r="L222" t="s">
        <v>207</v>
      </c>
      <c r="M222" t="s">
        <v>74</v>
      </c>
      <c r="N222" t="s">
        <v>75</v>
      </c>
      <c r="O222">
        <v>1</v>
      </c>
      <c r="P222" t="s">
        <v>78</v>
      </c>
      <c r="Q222" t="s">
        <v>33</v>
      </c>
      <c r="R222" t="s">
        <v>204</v>
      </c>
      <c r="S222" t="s">
        <v>205</v>
      </c>
      <c r="T222" t="s">
        <v>287</v>
      </c>
      <c r="U222" s="7">
        <v>4.0599999999999996</v>
      </c>
      <c r="V222" s="7">
        <v>1.9</v>
      </c>
      <c r="W222" s="7">
        <v>1.32</v>
      </c>
      <c r="X222" s="7">
        <v>2.83</v>
      </c>
      <c r="Y222">
        <v>10.182479999999998</v>
      </c>
      <c r="Z222">
        <v>1.206443540819518</v>
      </c>
      <c r="AA222">
        <v>2.83</v>
      </c>
      <c r="AB222">
        <v>10.182479999999998</v>
      </c>
      <c r="AC222">
        <v>1.206443540819518</v>
      </c>
      <c r="AD222" t="s">
        <v>138</v>
      </c>
      <c r="AE222">
        <v>35</v>
      </c>
      <c r="AF222">
        <v>4.6500000000000004</v>
      </c>
      <c r="AG222">
        <v>39.65</v>
      </c>
      <c r="AH222">
        <v>0</v>
      </c>
      <c r="AI222">
        <v>403.73533199999991</v>
      </c>
      <c r="AJ222">
        <v>334.64917200000002</v>
      </c>
      <c r="AK222" t="s">
        <v>187</v>
      </c>
      <c r="AL222">
        <v>0</v>
      </c>
      <c r="AM222">
        <v>0</v>
      </c>
      <c r="AN222">
        <v>0</v>
      </c>
      <c r="AO222" t="s">
        <v>128</v>
      </c>
      <c r="AP222" t="s">
        <v>188</v>
      </c>
      <c r="AQ222" t="s">
        <v>139</v>
      </c>
      <c r="AR222" t="s">
        <v>154</v>
      </c>
      <c r="AS222" t="s">
        <v>342</v>
      </c>
      <c r="AT222" t="s">
        <v>127</v>
      </c>
      <c r="AU222">
        <v>44959.412590162035</v>
      </c>
      <c r="AV222" t="s">
        <v>255</v>
      </c>
      <c r="AW222" t="s">
        <v>150</v>
      </c>
      <c r="AX222" t="s">
        <v>126</v>
      </c>
      <c r="AY222" t="s">
        <v>126</v>
      </c>
      <c r="AZ222" t="s">
        <v>126</v>
      </c>
      <c r="BA222" t="s">
        <v>126</v>
      </c>
      <c r="BB222" t="s">
        <v>126</v>
      </c>
      <c r="BC222" t="s">
        <v>126</v>
      </c>
      <c r="BD222" t="s">
        <v>126</v>
      </c>
      <c r="BE222" t="s">
        <v>126</v>
      </c>
      <c r="BF222" t="s">
        <v>126</v>
      </c>
    </row>
    <row r="223" spans="2:58" x14ac:dyDescent="0.2">
      <c r="B223" t="s">
        <v>302</v>
      </c>
      <c r="C223" t="s">
        <v>210</v>
      </c>
      <c r="D223" t="s">
        <v>200</v>
      </c>
      <c r="E223" s="145">
        <v>3</v>
      </c>
      <c r="F223" t="s">
        <v>151</v>
      </c>
      <c r="G223" t="s">
        <v>151</v>
      </c>
      <c r="H223" t="s">
        <v>130</v>
      </c>
      <c r="I223" t="s">
        <v>130</v>
      </c>
      <c r="J223" t="s">
        <v>202</v>
      </c>
      <c r="K223" t="s">
        <v>206</v>
      </c>
      <c r="L223" t="s">
        <v>207</v>
      </c>
      <c r="M223" t="s">
        <v>74</v>
      </c>
      <c r="N223" t="s">
        <v>75</v>
      </c>
      <c r="O223">
        <v>1</v>
      </c>
      <c r="P223" t="s">
        <v>33</v>
      </c>
      <c r="Q223" t="s">
        <v>33</v>
      </c>
      <c r="R223" t="s">
        <v>204</v>
      </c>
      <c r="S223" t="s">
        <v>205</v>
      </c>
      <c r="T223" t="s">
        <v>286</v>
      </c>
      <c r="U223" s="7">
        <v>6.6</v>
      </c>
      <c r="V223" s="7">
        <v>2.74</v>
      </c>
      <c r="W223" s="7">
        <v>3.53</v>
      </c>
      <c r="X223" s="7">
        <v>33.39</v>
      </c>
      <c r="Y223">
        <v>63.836519999999993</v>
      </c>
      <c r="Z223">
        <v>2.8282765092274005</v>
      </c>
      <c r="AA223">
        <v>33.39</v>
      </c>
      <c r="AB223">
        <v>63.836519999999993</v>
      </c>
      <c r="AC223">
        <v>2.8282765092274005</v>
      </c>
      <c r="AD223" t="s">
        <v>138</v>
      </c>
      <c r="AE223">
        <v>35</v>
      </c>
      <c r="AF223">
        <v>4.6500000000000004</v>
      </c>
      <c r="AG223">
        <v>39.65</v>
      </c>
      <c r="AH223">
        <v>0</v>
      </c>
      <c r="AI223">
        <v>2531.1180179999997</v>
      </c>
      <c r="AJ223">
        <v>894.93301299999996</v>
      </c>
      <c r="AK223" t="s">
        <v>187</v>
      </c>
      <c r="AL223">
        <v>0</v>
      </c>
      <c r="AM223">
        <v>0</v>
      </c>
      <c r="AN223">
        <v>0</v>
      </c>
      <c r="AO223" t="s">
        <v>128</v>
      </c>
      <c r="AP223" t="s">
        <v>188</v>
      </c>
      <c r="AQ223" t="s">
        <v>139</v>
      </c>
      <c r="AR223" t="s">
        <v>164</v>
      </c>
      <c r="AS223" t="s">
        <v>342</v>
      </c>
      <c r="AT223" t="s">
        <v>127</v>
      </c>
      <c r="AU223">
        <v>44959.412590162035</v>
      </c>
      <c r="AV223" t="s">
        <v>255</v>
      </c>
      <c r="AW223" t="s">
        <v>150</v>
      </c>
      <c r="AX223" t="s">
        <v>126</v>
      </c>
      <c r="AY223" t="s">
        <v>126</v>
      </c>
      <c r="AZ223" t="s">
        <v>126</v>
      </c>
      <c r="BA223" t="s">
        <v>126</v>
      </c>
      <c r="BB223" t="s">
        <v>126</v>
      </c>
      <c r="BC223" t="s">
        <v>126</v>
      </c>
      <c r="BD223" t="s">
        <v>126</v>
      </c>
      <c r="BE223" t="s">
        <v>126</v>
      </c>
      <c r="BF223" t="s">
        <v>126</v>
      </c>
    </row>
    <row r="224" spans="2:58" x14ac:dyDescent="0.2">
      <c r="B224" t="s">
        <v>302</v>
      </c>
      <c r="C224" t="s">
        <v>210</v>
      </c>
      <c r="D224" t="s">
        <v>200</v>
      </c>
      <c r="E224" s="145">
        <v>3</v>
      </c>
      <c r="F224" t="s">
        <v>151</v>
      </c>
      <c r="G224" t="s">
        <v>151</v>
      </c>
      <c r="H224" t="s">
        <v>130</v>
      </c>
      <c r="I224" t="s">
        <v>130</v>
      </c>
      <c r="J224" t="s">
        <v>202</v>
      </c>
      <c r="K224" t="s">
        <v>206</v>
      </c>
      <c r="L224" t="s">
        <v>207</v>
      </c>
      <c r="M224" t="s">
        <v>74</v>
      </c>
      <c r="N224" t="s">
        <v>75</v>
      </c>
      <c r="O224">
        <v>1</v>
      </c>
      <c r="P224" t="s">
        <v>78</v>
      </c>
      <c r="Q224" t="s">
        <v>33</v>
      </c>
      <c r="R224" t="s">
        <v>204</v>
      </c>
      <c r="S224" t="s">
        <v>205</v>
      </c>
      <c r="T224" t="s">
        <v>287</v>
      </c>
      <c r="U224" s="7">
        <v>2.31</v>
      </c>
      <c r="V224" s="7">
        <v>0.76</v>
      </c>
      <c r="W224" s="7">
        <v>0.45</v>
      </c>
      <c r="X224" s="7">
        <v>0.69899999999999995</v>
      </c>
      <c r="Y224">
        <v>0.79002000000000006</v>
      </c>
      <c r="Z224">
        <v>0.27456990928995934</v>
      </c>
      <c r="AA224">
        <v>0.69899999999999995</v>
      </c>
      <c r="AB224">
        <v>0.79002000000000006</v>
      </c>
      <c r="AC224">
        <v>0.27456990928995934</v>
      </c>
      <c r="AD224" t="s">
        <v>138</v>
      </c>
      <c r="AE224">
        <v>35</v>
      </c>
      <c r="AF224">
        <v>4.6500000000000004</v>
      </c>
      <c r="AG224">
        <v>39.65</v>
      </c>
      <c r="AH224">
        <v>0</v>
      </c>
      <c r="AI224">
        <v>31.324293000000001</v>
      </c>
      <c r="AJ224">
        <v>114.084945</v>
      </c>
      <c r="AK224" t="s">
        <v>187</v>
      </c>
      <c r="AL224">
        <v>0</v>
      </c>
      <c r="AM224">
        <v>0</v>
      </c>
      <c r="AN224">
        <v>0</v>
      </c>
      <c r="AO224" t="s">
        <v>128</v>
      </c>
      <c r="AP224" t="s">
        <v>188</v>
      </c>
      <c r="AQ224" t="s">
        <v>139</v>
      </c>
      <c r="AR224" t="s">
        <v>154</v>
      </c>
      <c r="AS224" t="s">
        <v>342</v>
      </c>
      <c r="AT224" t="s">
        <v>127</v>
      </c>
      <c r="AU224">
        <v>44959.412590162035</v>
      </c>
      <c r="AV224" t="s">
        <v>255</v>
      </c>
      <c r="AW224" t="s">
        <v>150</v>
      </c>
      <c r="AX224" t="s">
        <v>126</v>
      </c>
      <c r="AY224" t="s">
        <v>126</v>
      </c>
      <c r="AZ224" t="s">
        <v>126</v>
      </c>
      <c r="BA224" t="s">
        <v>126</v>
      </c>
      <c r="BB224" t="s">
        <v>126</v>
      </c>
      <c r="BC224" t="s">
        <v>126</v>
      </c>
      <c r="BD224" t="s">
        <v>126</v>
      </c>
      <c r="BE224" t="s">
        <v>126</v>
      </c>
      <c r="BF224" t="s">
        <v>126</v>
      </c>
    </row>
    <row r="225" spans="2:58" x14ac:dyDescent="0.2">
      <c r="B225" t="s">
        <v>302</v>
      </c>
      <c r="C225" t="s">
        <v>210</v>
      </c>
      <c r="D225" t="s">
        <v>200</v>
      </c>
      <c r="E225" s="145">
        <v>3</v>
      </c>
      <c r="F225" t="s">
        <v>151</v>
      </c>
      <c r="G225" t="s">
        <v>151</v>
      </c>
      <c r="H225" t="s">
        <v>130</v>
      </c>
      <c r="I225" t="s">
        <v>130</v>
      </c>
      <c r="J225" t="s">
        <v>202</v>
      </c>
      <c r="K225" t="s">
        <v>206</v>
      </c>
      <c r="L225" t="s">
        <v>207</v>
      </c>
      <c r="M225" t="s">
        <v>74</v>
      </c>
      <c r="N225" t="s">
        <v>75</v>
      </c>
      <c r="O225">
        <v>1</v>
      </c>
      <c r="P225" t="s">
        <v>78</v>
      </c>
      <c r="Q225" t="s">
        <v>33</v>
      </c>
      <c r="R225" t="s">
        <v>204</v>
      </c>
      <c r="S225" t="s">
        <v>205</v>
      </c>
      <c r="T225" t="s">
        <v>287</v>
      </c>
      <c r="U225" s="7">
        <v>3.7</v>
      </c>
      <c r="V225" s="7">
        <v>1.39</v>
      </c>
      <c r="W225" s="7">
        <v>0.35</v>
      </c>
      <c r="X225" s="7">
        <v>0.995</v>
      </c>
      <c r="Y225">
        <v>1.8000499999999997</v>
      </c>
      <c r="Z225">
        <v>0.80434782608695643</v>
      </c>
      <c r="AA225">
        <v>0.995</v>
      </c>
      <c r="AB225">
        <v>1.8000499999999997</v>
      </c>
      <c r="AC225">
        <v>0.80434782608695643</v>
      </c>
      <c r="AD225" t="s">
        <v>138</v>
      </c>
      <c r="AE225">
        <v>35</v>
      </c>
      <c r="AF225">
        <v>4.6500000000000004</v>
      </c>
      <c r="AG225">
        <v>39.65</v>
      </c>
      <c r="AH225">
        <v>0</v>
      </c>
      <c r="AI225">
        <v>71.371982499999987</v>
      </c>
      <c r="AJ225">
        <v>88.732734999999991</v>
      </c>
      <c r="AK225" t="s">
        <v>187</v>
      </c>
      <c r="AL225">
        <v>0</v>
      </c>
      <c r="AM225">
        <v>0</v>
      </c>
      <c r="AN225">
        <v>0</v>
      </c>
      <c r="AO225" t="s">
        <v>128</v>
      </c>
      <c r="AP225" t="s">
        <v>188</v>
      </c>
      <c r="AQ225" t="s">
        <v>139</v>
      </c>
      <c r="AR225" t="s">
        <v>154</v>
      </c>
      <c r="AS225" t="s">
        <v>342</v>
      </c>
      <c r="AT225" t="s">
        <v>127</v>
      </c>
      <c r="AU225">
        <v>44959.412590162035</v>
      </c>
      <c r="AV225" t="s">
        <v>255</v>
      </c>
      <c r="AW225" t="s">
        <v>150</v>
      </c>
      <c r="AX225" t="s">
        <v>126</v>
      </c>
      <c r="AY225" t="s">
        <v>126</v>
      </c>
      <c r="AZ225" t="s">
        <v>126</v>
      </c>
      <c r="BA225" t="s">
        <v>126</v>
      </c>
      <c r="BB225" t="s">
        <v>126</v>
      </c>
      <c r="BC225" t="s">
        <v>126</v>
      </c>
      <c r="BD225" t="s">
        <v>126</v>
      </c>
      <c r="BE225" t="s">
        <v>126</v>
      </c>
      <c r="BF225" t="s">
        <v>126</v>
      </c>
    </row>
    <row r="226" spans="2:58" x14ac:dyDescent="0.2">
      <c r="B226" t="s">
        <v>302</v>
      </c>
      <c r="C226" t="s">
        <v>210</v>
      </c>
      <c r="D226" t="s">
        <v>200</v>
      </c>
      <c r="E226" s="145">
        <v>3</v>
      </c>
      <c r="F226" t="s">
        <v>151</v>
      </c>
      <c r="G226" t="s">
        <v>151</v>
      </c>
      <c r="H226" t="s">
        <v>130</v>
      </c>
      <c r="I226" t="s">
        <v>130</v>
      </c>
      <c r="J226" t="s">
        <v>202</v>
      </c>
      <c r="K226" t="s">
        <v>206</v>
      </c>
      <c r="L226" t="s">
        <v>207</v>
      </c>
      <c r="M226" t="s">
        <v>74</v>
      </c>
      <c r="N226" t="s">
        <v>75</v>
      </c>
      <c r="O226">
        <v>1</v>
      </c>
      <c r="P226" t="s">
        <v>78</v>
      </c>
      <c r="Q226" t="s">
        <v>33</v>
      </c>
      <c r="R226" t="s">
        <v>204</v>
      </c>
      <c r="S226" t="s">
        <v>205</v>
      </c>
      <c r="T226" t="s">
        <v>287</v>
      </c>
      <c r="U226" s="7">
        <v>4.0599999999999996</v>
      </c>
      <c r="V226" s="7">
        <v>1.9</v>
      </c>
      <c r="W226" s="7">
        <v>1.32</v>
      </c>
      <c r="X226" s="7">
        <v>2.83</v>
      </c>
      <c r="Y226">
        <v>10.182479999999998</v>
      </c>
      <c r="Z226">
        <v>1.206443540819518</v>
      </c>
      <c r="AA226">
        <v>2.83</v>
      </c>
      <c r="AB226">
        <v>10.182479999999998</v>
      </c>
      <c r="AC226">
        <v>1.206443540819518</v>
      </c>
      <c r="AD226" t="s">
        <v>138</v>
      </c>
      <c r="AE226">
        <v>35</v>
      </c>
      <c r="AF226">
        <v>4.6500000000000004</v>
      </c>
      <c r="AG226">
        <v>39.65</v>
      </c>
      <c r="AH226">
        <v>0</v>
      </c>
      <c r="AI226">
        <v>403.73533199999991</v>
      </c>
      <c r="AJ226">
        <v>334.64917200000002</v>
      </c>
      <c r="AK226" t="s">
        <v>187</v>
      </c>
      <c r="AL226">
        <v>0</v>
      </c>
      <c r="AM226">
        <v>0</v>
      </c>
      <c r="AN226">
        <v>0</v>
      </c>
      <c r="AO226" t="s">
        <v>128</v>
      </c>
      <c r="AP226" t="s">
        <v>188</v>
      </c>
      <c r="AQ226" t="s">
        <v>139</v>
      </c>
      <c r="AR226" t="s">
        <v>154</v>
      </c>
      <c r="AS226" t="s">
        <v>342</v>
      </c>
      <c r="AT226" t="s">
        <v>127</v>
      </c>
      <c r="AU226">
        <v>44959.412590162035</v>
      </c>
      <c r="AV226" t="s">
        <v>255</v>
      </c>
      <c r="AW226" t="s">
        <v>150</v>
      </c>
      <c r="AX226" t="s">
        <v>126</v>
      </c>
      <c r="AY226" t="s">
        <v>126</v>
      </c>
      <c r="AZ226" t="s">
        <v>126</v>
      </c>
      <c r="BA226" t="s">
        <v>126</v>
      </c>
      <c r="BB226" t="s">
        <v>126</v>
      </c>
      <c r="BC226" t="s">
        <v>126</v>
      </c>
      <c r="BD226" t="s">
        <v>126</v>
      </c>
      <c r="BE226" t="s">
        <v>126</v>
      </c>
      <c r="BF226" t="s">
        <v>126</v>
      </c>
    </row>
    <row r="227" spans="2:58" x14ac:dyDescent="0.2">
      <c r="B227" t="s">
        <v>302</v>
      </c>
      <c r="C227" t="s">
        <v>210</v>
      </c>
      <c r="D227" t="s">
        <v>200</v>
      </c>
      <c r="E227" s="145">
        <v>3</v>
      </c>
      <c r="F227" t="s">
        <v>151</v>
      </c>
      <c r="G227" t="s">
        <v>151</v>
      </c>
      <c r="H227" t="s">
        <v>451</v>
      </c>
      <c r="I227" t="s">
        <v>451</v>
      </c>
      <c r="J227" t="s">
        <v>202</v>
      </c>
      <c r="K227" t="s">
        <v>452</v>
      </c>
      <c r="L227" t="s">
        <v>207</v>
      </c>
      <c r="M227" t="s">
        <v>74</v>
      </c>
      <c r="N227" t="s">
        <v>75</v>
      </c>
      <c r="O227">
        <v>1</v>
      </c>
      <c r="P227" t="s">
        <v>33</v>
      </c>
      <c r="Q227" t="s">
        <v>33</v>
      </c>
      <c r="R227" t="s">
        <v>204</v>
      </c>
      <c r="S227" t="s">
        <v>205</v>
      </c>
      <c r="T227" t="s">
        <v>289</v>
      </c>
      <c r="U227" s="7">
        <v>5.56</v>
      </c>
      <c r="V227" s="7">
        <v>2.4300000000000002</v>
      </c>
      <c r="W227" s="7">
        <v>3.2</v>
      </c>
      <c r="X227" s="7">
        <v>19.36</v>
      </c>
      <c r="Y227">
        <v>43.234560000000002</v>
      </c>
      <c r="Z227">
        <v>2.1130434782608694</v>
      </c>
      <c r="AA227">
        <v>19.36</v>
      </c>
      <c r="AB227">
        <v>43.234560000000002</v>
      </c>
      <c r="AC227">
        <v>2.1130434782608694</v>
      </c>
      <c r="AD227" t="s">
        <v>138</v>
      </c>
      <c r="AE227">
        <v>80</v>
      </c>
      <c r="AF227">
        <v>0.3533</v>
      </c>
      <c r="AG227">
        <v>108.264</v>
      </c>
      <c r="AH227">
        <v>0</v>
      </c>
      <c r="AI227">
        <v>4680.7464038400003</v>
      </c>
      <c r="AJ227">
        <v>2215.1680512000003</v>
      </c>
      <c r="AK227" t="s">
        <v>187</v>
      </c>
      <c r="AL227">
        <v>0</v>
      </c>
      <c r="AM227">
        <v>0</v>
      </c>
      <c r="AN227">
        <v>0</v>
      </c>
      <c r="AO227" t="s">
        <v>128</v>
      </c>
      <c r="AP227" t="s">
        <v>188</v>
      </c>
      <c r="AQ227" t="s">
        <v>139</v>
      </c>
      <c r="AR227" t="s">
        <v>164</v>
      </c>
      <c r="AS227" t="s">
        <v>342</v>
      </c>
      <c r="AT227" t="s">
        <v>127</v>
      </c>
      <c r="AU227">
        <v>44959.412590162035</v>
      </c>
      <c r="AV227" t="s">
        <v>255</v>
      </c>
      <c r="AW227" t="s">
        <v>150</v>
      </c>
      <c r="AX227" t="s">
        <v>332</v>
      </c>
      <c r="AY227" t="s">
        <v>126</v>
      </c>
      <c r="AZ227" t="s">
        <v>126</v>
      </c>
      <c r="BA227" t="s">
        <v>126</v>
      </c>
      <c r="BB227" t="s">
        <v>126</v>
      </c>
      <c r="BC227" t="s">
        <v>126</v>
      </c>
      <c r="BD227" t="s">
        <v>126</v>
      </c>
      <c r="BE227" t="s">
        <v>126</v>
      </c>
      <c r="BF227" t="s">
        <v>126</v>
      </c>
    </row>
    <row r="228" spans="2:58" x14ac:dyDescent="0.2">
      <c r="B228" t="s">
        <v>302</v>
      </c>
      <c r="C228" t="s">
        <v>210</v>
      </c>
      <c r="D228" t="s">
        <v>200</v>
      </c>
      <c r="E228" s="145">
        <v>3</v>
      </c>
      <c r="F228" t="s">
        <v>151</v>
      </c>
      <c r="G228" t="s">
        <v>151</v>
      </c>
      <c r="H228" t="s">
        <v>451</v>
      </c>
      <c r="I228" t="s">
        <v>451</v>
      </c>
      <c r="J228" t="s">
        <v>202</v>
      </c>
      <c r="K228" t="s">
        <v>452</v>
      </c>
      <c r="L228" t="s">
        <v>207</v>
      </c>
      <c r="M228" t="s">
        <v>74</v>
      </c>
      <c r="N228" t="s">
        <v>75</v>
      </c>
      <c r="O228">
        <v>1</v>
      </c>
      <c r="P228" t="s">
        <v>78</v>
      </c>
      <c r="Q228" t="s">
        <v>33</v>
      </c>
      <c r="R228" t="s">
        <v>204</v>
      </c>
      <c r="S228" t="s">
        <v>205</v>
      </c>
      <c r="T228" t="s">
        <v>290</v>
      </c>
      <c r="U228" s="7">
        <v>3.3</v>
      </c>
      <c r="V228" s="7">
        <v>0.81</v>
      </c>
      <c r="W228" s="7">
        <v>1.7</v>
      </c>
      <c r="X228" s="7">
        <v>1.23</v>
      </c>
      <c r="Y228">
        <v>4.5441000000000003</v>
      </c>
      <c r="Z228">
        <v>0.41804817015952456</v>
      </c>
      <c r="AA228">
        <v>1.23</v>
      </c>
      <c r="AB228">
        <v>4.5441000000000003</v>
      </c>
      <c r="AC228">
        <v>0.41804817015952456</v>
      </c>
      <c r="AD228" t="s">
        <v>138</v>
      </c>
      <c r="AE228">
        <v>80</v>
      </c>
      <c r="AF228">
        <v>0.3533</v>
      </c>
      <c r="AG228">
        <v>108.264</v>
      </c>
      <c r="AH228">
        <v>0</v>
      </c>
      <c r="AI228">
        <v>491.96244239999999</v>
      </c>
      <c r="AJ228">
        <v>1176.8080272</v>
      </c>
      <c r="AK228" t="s">
        <v>187</v>
      </c>
      <c r="AL228">
        <v>0</v>
      </c>
      <c r="AM228">
        <v>0</v>
      </c>
      <c r="AN228">
        <v>0</v>
      </c>
      <c r="AO228" t="s">
        <v>128</v>
      </c>
      <c r="AP228" t="s">
        <v>188</v>
      </c>
      <c r="AQ228" t="s">
        <v>139</v>
      </c>
      <c r="AR228" t="s">
        <v>154</v>
      </c>
      <c r="AS228" t="s">
        <v>342</v>
      </c>
      <c r="AT228" t="s">
        <v>127</v>
      </c>
      <c r="AU228">
        <v>44959.412590162035</v>
      </c>
      <c r="AV228" t="s">
        <v>255</v>
      </c>
      <c r="AW228" t="s">
        <v>150</v>
      </c>
      <c r="AX228" t="s">
        <v>332</v>
      </c>
      <c r="AY228" t="s">
        <v>126</v>
      </c>
      <c r="AZ228" t="s">
        <v>126</v>
      </c>
      <c r="BA228" t="s">
        <v>126</v>
      </c>
      <c r="BB228" t="s">
        <v>126</v>
      </c>
      <c r="BC228" t="s">
        <v>126</v>
      </c>
      <c r="BD228" t="s">
        <v>126</v>
      </c>
      <c r="BE228" t="s">
        <v>126</v>
      </c>
      <c r="BF228" t="s">
        <v>126</v>
      </c>
    </row>
    <row r="229" spans="2:58" x14ac:dyDescent="0.2">
      <c r="B229" t="s">
        <v>302</v>
      </c>
      <c r="C229" t="s">
        <v>210</v>
      </c>
      <c r="D229" t="s">
        <v>200</v>
      </c>
      <c r="E229" s="145">
        <v>3</v>
      </c>
      <c r="F229" t="s">
        <v>151</v>
      </c>
      <c r="G229" t="s">
        <v>151</v>
      </c>
      <c r="H229" t="s">
        <v>451</v>
      </c>
      <c r="I229" t="s">
        <v>451</v>
      </c>
      <c r="J229" t="s">
        <v>202</v>
      </c>
      <c r="K229" t="s">
        <v>452</v>
      </c>
      <c r="L229" t="s">
        <v>207</v>
      </c>
      <c r="M229" t="s">
        <v>74</v>
      </c>
      <c r="N229" t="s">
        <v>75</v>
      </c>
      <c r="O229">
        <v>1</v>
      </c>
      <c r="P229" t="s">
        <v>78</v>
      </c>
      <c r="Q229" t="s">
        <v>33</v>
      </c>
      <c r="R229" t="s">
        <v>204</v>
      </c>
      <c r="S229" t="s">
        <v>205</v>
      </c>
      <c r="T229" t="s">
        <v>290</v>
      </c>
      <c r="U229" s="7">
        <v>3.25</v>
      </c>
      <c r="V229" s="7">
        <v>1.52</v>
      </c>
      <c r="W229" s="7">
        <v>0.78</v>
      </c>
      <c r="X229" s="7">
        <v>1.26</v>
      </c>
      <c r="Y229">
        <v>3.8532000000000006</v>
      </c>
      <c r="Z229">
        <v>0.77259931185486397</v>
      </c>
      <c r="AA229">
        <v>1.26</v>
      </c>
      <c r="AB229">
        <v>3.8532000000000006</v>
      </c>
      <c r="AC229">
        <v>0.77259931185486397</v>
      </c>
      <c r="AD229" t="s">
        <v>138</v>
      </c>
      <c r="AE229">
        <v>80</v>
      </c>
      <c r="AF229">
        <v>0.3533</v>
      </c>
      <c r="AG229">
        <v>108.264</v>
      </c>
      <c r="AH229">
        <v>0</v>
      </c>
      <c r="AI229">
        <v>417.16284480000007</v>
      </c>
      <c r="AJ229">
        <v>539.94721248000008</v>
      </c>
      <c r="AK229" t="s">
        <v>187</v>
      </c>
      <c r="AL229">
        <v>0</v>
      </c>
      <c r="AM229">
        <v>0</v>
      </c>
      <c r="AN229">
        <v>0</v>
      </c>
      <c r="AO229" t="s">
        <v>128</v>
      </c>
      <c r="AP229" t="s">
        <v>188</v>
      </c>
      <c r="AQ229" t="s">
        <v>139</v>
      </c>
      <c r="AR229" t="s">
        <v>154</v>
      </c>
      <c r="AS229" t="s">
        <v>342</v>
      </c>
      <c r="AT229" t="s">
        <v>127</v>
      </c>
      <c r="AU229">
        <v>44959.412590162035</v>
      </c>
      <c r="AV229" t="s">
        <v>255</v>
      </c>
      <c r="AW229" t="s">
        <v>150</v>
      </c>
      <c r="AX229" t="s">
        <v>332</v>
      </c>
      <c r="AY229" t="s">
        <v>126</v>
      </c>
      <c r="AZ229" t="s">
        <v>126</v>
      </c>
      <c r="BA229" t="s">
        <v>126</v>
      </c>
      <c r="BB229" t="s">
        <v>126</v>
      </c>
      <c r="BC229" t="s">
        <v>126</v>
      </c>
      <c r="BD229" t="s">
        <v>126</v>
      </c>
      <c r="BE229" t="s">
        <v>126</v>
      </c>
      <c r="BF229" t="s">
        <v>126</v>
      </c>
    </row>
    <row r="230" spans="2:58" x14ac:dyDescent="0.2">
      <c r="B230" t="s">
        <v>302</v>
      </c>
      <c r="C230" t="s">
        <v>210</v>
      </c>
      <c r="D230" t="s">
        <v>200</v>
      </c>
      <c r="E230" s="145">
        <v>3</v>
      </c>
      <c r="F230" t="s">
        <v>151</v>
      </c>
      <c r="G230" t="s">
        <v>151</v>
      </c>
      <c r="H230" t="s">
        <v>130</v>
      </c>
      <c r="I230" t="s">
        <v>130</v>
      </c>
      <c r="J230" t="s">
        <v>202</v>
      </c>
      <c r="K230" t="s">
        <v>206</v>
      </c>
      <c r="L230" t="s">
        <v>207</v>
      </c>
      <c r="M230" t="s">
        <v>169</v>
      </c>
      <c r="N230" t="s">
        <v>170</v>
      </c>
      <c r="O230">
        <v>0</v>
      </c>
      <c r="P230" t="s">
        <v>33</v>
      </c>
      <c r="Q230" t="s">
        <v>33</v>
      </c>
      <c r="R230" t="s">
        <v>321</v>
      </c>
      <c r="S230" t="s">
        <v>205</v>
      </c>
      <c r="T230" t="s">
        <v>453</v>
      </c>
      <c r="U230" s="7">
        <v>8.4849999999999994</v>
      </c>
      <c r="V230" s="7">
        <v>2.15</v>
      </c>
      <c r="W230" s="7">
        <v>2.452</v>
      </c>
      <c r="X230" s="7">
        <v>3.31</v>
      </c>
      <c r="Y230">
        <v>44.731222999999993</v>
      </c>
      <c r="Z230">
        <v>2.8531044729433841</v>
      </c>
      <c r="AA230">
        <v>0</v>
      </c>
      <c r="AB230">
        <v>0</v>
      </c>
      <c r="AC230">
        <v>0</v>
      </c>
      <c r="AD230" t="s">
        <v>138</v>
      </c>
      <c r="AE230">
        <v>78</v>
      </c>
      <c r="AF230">
        <v>0.3533</v>
      </c>
      <c r="AG230">
        <v>78.353300000000004</v>
      </c>
      <c r="AH230">
        <v>0</v>
      </c>
      <c r="AI230">
        <v>0</v>
      </c>
      <c r="AJ230">
        <v>0</v>
      </c>
      <c r="AK230" t="s">
        <v>187</v>
      </c>
      <c r="AL230">
        <v>0</v>
      </c>
      <c r="AM230">
        <v>0</v>
      </c>
      <c r="AN230">
        <v>0</v>
      </c>
      <c r="AO230" t="s">
        <v>128</v>
      </c>
      <c r="AP230" t="s">
        <v>188</v>
      </c>
      <c r="AQ230" t="s">
        <v>139</v>
      </c>
      <c r="AR230" t="s">
        <v>129</v>
      </c>
      <c r="AS230" t="s">
        <v>126</v>
      </c>
      <c r="AT230" t="s">
        <v>127</v>
      </c>
      <c r="AU230">
        <v>44959.412590162035</v>
      </c>
      <c r="AV230" t="s">
        <v>255</v>
      </c>
      <c r="AW230" t="s">
        <v>150</v>
      </c>
      <c r="AX230" t="s">
        <v>126</v>
      </c>
      <c r="AY230" t="s">
        <v>126</v>
      </c>
      <c r="AZ230" t="s">
        <v>126</v>
      </c>
      <c r="BA230" t="s">
        <v>126</v>
      </c>
      <c r="BB230" t="s">
        <v>126</v>
      </c>
      <c r="BC230" t="s">
        <v>126</v>
      </c>
      <c r="BD230" t="s">
        <v>126</v>
      </c>
      <c r="BE230" t="s">
        <v>126</v>
      </c>
      <c r="BF230" t="s">
        <v>126</v>
      </c>
    </row>
    <row r="231" spans="2:58" x14ac:dyDescent="0.2">
      <c r="B231" t="s">
        <v>302</v>
      </c>
      <c r="C231" t="s">
        <v>210</v>
      </c>
      <c r="D231" t="s">
        <v>200</v>
      </c>
      <c r="E231" s="145">
        <v>3</v>
      </c>
      <c r="F231" t="s">
        <v>151</v>
      </c>
      <c r="G231" t="s">
        <v>151</v>
      </c>
      <c r="H231" t="s">
        <v>130</v>
      </c>
      <c r="I231" t="s">
        <v>130</v>
      </c>
      <c r="J231" t="s">
        <v>202</v>
      </c>
      <c r="K231" t="s">
        <v>206</v>
      </c>
      <c r="L231" t="s">
        <v>207</v>
      </c>
      <c r="M231" t="s">
        <v>66</v>
      </c>
      <c r="N231" t="s">
        <v>157</v>
      </c>
      <c r="O231">
        <v>78</v>
      </c>
      <c r="P231" t="s">
        <v>62</v>
      </c>
      <c r="Q231" t="s">
        <v>62</v>
      </c>
      <c r="R231" t="s">
        <v>214</v>
      </c>
      <c r="S231" t="s">
        <v>209</v>
      </c>
      <c r="T231" t="s">
        <v>80</v>
      </c>
      <c r="U231" s="7">
        <v>4.4969999999999999</v>
      </c>
      <c r="V231" s="7">
        <v>1.738</v>
      </c>
      <c r="W231" s="7">
        <v>1.5529999999999999</v>
      </c>
      <c r="X231" s="7">
        <v>1.127</v>
      </c>
      <c r="Y231">
        <v>12.137915657999999</v>
      </c>
      <c r="Z231">
        <v>1.2223625273694088</v>
      </c>
      <c r="AA231">
        <v>87.906000000000006</v>
      </c>
      <c r="AB231">
        <v>946.75742132399989</v>
      </c>
      <c r="AC231">
        <v>95.344277134813879</v>
      </c>
      <c r="AD231" t="s">
        <v>142</v>
      </c>
      <c r="AE231">
        <v>215</v>
      </c>
      <c r="AF231">
        <v>-2.5000000000000001E-2</v>
      </c>
      <c r="AG231">
        <v>209.625</v>
      </c>
      <c r="AH231">
        <v>0</v>
      </c>
      <c r="AI231">
        <v>16350.75</v>
      </c>
      <c r="AJ231">
        <v>171.49167722862424</v>
      </c>
      <c r="AK231" t="s">
        <v>187</v>
      </c>
      <c r="AL231">
        <v>0</v>
      </c>
      <c r="AM231">
        <v>0</v>
      </c>
      <c r="AN231">
        <v>0</v>
      </c>
      <c r="AO231" t="s">
        <v>128</v>
      </c>
      <c r="AP231" t="s">
        <v>188</v>
      </c>
      <c r="AQ231" t="s">
        <v>139</v>
      </c>
      <c r="AR231" t="s">
        <v>143</v>
      </c>
      <c r="AS231" t="s">
        <v>347</v>
      </c>
      <c r="AT231" t="s">
        <v>127</v>
      </c>
      <c r="AU231">
        <v>44959.412590162035</v>
      </c>
      <c r="AV231" t="s">
        <v>255</v>
      </c>
      <c r="AW231" t="s">
        <v>150</v>
      </c>
      <c r="AX231" t="s">
        <v>374</v>
      </c>
      <c r="AY231" t="s">
        <v>126</v>
      </c>
      <c r="AZ231" t="s">
        <v>126</v>
      </c>
      <c r="BA231" t="s">
        <v>126</v>
      </c>
      <c r="BB231" t="s">
        <v>126</v>
      </c>
      <c r="BC231" t="s">
        <v>126</v>
      </c>
      <c r="BD231" t="s">
        <v>126</v>
      </c>
      <c r="BE231" t="s">
        <v>126</v>
      </c>
      <c r="BF231" t="s">
        <v>126</v>
      </c>
    </row>
    <row r="232" spans="2:58" x14ac:dyDescent="0.2">
      <c r="B232" t="s">
        <v>302</v>
      </c>
      <c r="C232" t="s">
        <v>210</v>
      </c>
      <c r="D232" t="s">
        <v>200</v>
      </c>
      <c r="E232" s="145">
        <v>3</v>
      </c>
      <c r="F232" t="s">
        <v>151</v>
      </c>
      <c r="G232" t="s">
        <v>151</v>
      </c>
      <c r="H232" t="s">
        <v>130</v>
      </c>
      <c r="I232" t="s">
        <v>130</v>
      </c>
      <c r="J232" t="s">
        <v>202</v>
      </c>
      <c r="K232" t="s">
        <v>206</v>
      </c>
      <c r="L232" t="s">
        <v>207</v>
      </c>
      <c r="M232" t="s">
        <v>66</v>
      </c>
      <c r="N232" t="s">
        <v>157</v>
      </c>
      <c r="O232">
        <v>78</v>
      </c>
      <c r="P232" t="s">
        <v>62</v>
      </c>
      <c r="Q232" t="s">
        <v>62</v>
      </c>
      <c r="R232" t="s">
        <v>214</v>
      </c>
      <c r="S232" t="s">
        <v>209</v>
      </c>
      <c r="T232" t="s">
        <v>81</v>
      </c>
      <c r="U232" s="7">
        <v>4.0570000000000004</v>
      </c>
      <c r="V232" s="7">
        <v>1.786</v>
      </c>
      <c r="W232" s="7">
        <v>1.468</v>
      </c>
      <c r="X232" s="7">
        <v>1.1539999999999999</v>
      </c>
      <c r="Y232">
        <v>10.636837336000001</v>
      </c>
      <c r="Z232">
        <v>1.1332189552705663</v>
      </c>
      <c r="AA232">
        <v>90.012</v>
      </c>
      <c r="AB232">
        <v>829.67331220800008</v>
      </c>
      <c r="AC232">
        <v>88.391078511104169</v>
      </c>
      <c r="AD232" t="s">
        <v>142</v>
      </c>
      <c r="AE232">
        <v>215</v>
      </c>
      <c r="AF232">
        <v>-2.5000000000000001E-2</v>
      </c>
      <c r="AG232">
        <v>209.625</v>
      </c>
      <c r="AH232">
        <v>0</v>
      </c>
      <c r="AI232">
        <v>16350.75</v>
      </c>
      <c r="AJ232">
        <v>184.98190400455323</v>
      </c>
      <c r="AK232" t="s">
        <v>187</v>
      </c>
      <c r="AL232">
        <v>0</v>
      </c>
      <c r="AM232">
        <v>0</v>
      </c>
      <c r="AN232">
        <v>0</v>
      </c>
      <c r="AO232" t="s">
        <v>128</v>
      </c>
      <c r="AP232" t="s">
        <v>188</v>
      </c>
      <c r="AQ232" t="s">
        <v>139</v>
      </c>
      <c r="AR232" t="s">
        <v>143</v>
      </c>
      <c r="AS232" t="s">
        <v>347</v>
      </c>
      <c r="AT232" t="s">
        <v>127</v>
      </c>
      <c r="AU232">
        <v>44959.412590162035</v>
      </c>
      <c r="AV232" t="s">
        <v>255</v>
      </c>
      <c r="AW232" t="s">
        <v>150</v>
      </c>
      <c r="AX232" t="s">
        <v>374</v>
      </c>
      <c r="AY232" t="s">
        <v>126</v>
      </c>
      <c r="AZ232" t="s">
        <v>126</v>
      </c>
      <c r="BA232" t="s">
        <v>126</v>
      </c>
      <c r="BB232" t="s">
        <v>126</v>
      </c>
      <c r="BC232" t="s">
        <v>126</v>
      </c>
      <c r="BD232" t="s">
        <v>126</v>
      </c>
      <c r="BE232" t="s">
        <v>126</v>
      </c>
      <c r="BF232" t="s">
        <v>126</v>
      </c>
    </row>
    <row r="233" spans="2:58" x14ac:dyDescent="0.2">
      <c r="B233" t="s">
        <v>302</v>
      </c>
      <c r="C233" t="s">
        <v>210</v>
      </c>
      <c r="D233" t="s">
        <v>200</v>
      </c>
      <c r="E233" s="145">
        <v>3</v>
      </c>
      <c r="F233" t="s">
        <v>151</v>
      </c>
      <c r="G233" t="s">
        <v>151</v>
      </c>
      <c r="H233" t="s">
        <v>130</v>
      </c>
      <c r="I233" t="s">
        <v>130</v>
      </c>
      <c r="J233" t="s">
        <v>202</v>
      </c>
      <c r="K233" t="s">
        <v>206</v>
      </c>
      <c r="L233" t="s">
        <v>207</v>
      </c>
      <c r="M233" t="s">
        <v>66</v>
      </c>
      <c r="N233" t="s">
        <v>157</v>
      </c>
      <c r="O233">
        <v>78</v>
      </c>
      <c r="P233" t="s">
        <v>62</v>
      </c>
      <c r="Q233" t="s">
        <v>62</v>
      </c>
      <c r="R233" t="s">
        <v>214</v>
      </c>
      <c r="S233" t="s">
        <v>209</v>
      </c>
      <c r="T233" t="s">
        <v>167</v>
      </c>
      <c r="U233" s="7">
        <v>4.266</v>
      </c>
      <c r="V233" s="7">
        <v>1.8149999999999999</v>
      </c>
      <c r="W233" s="7">
        <v>1.5269999999999999</v>
      </c>
      <c r="X233" s="7">
        <v>1.2370000000000001</v>
      </c>
      <c r="Y233">
        <v>11.823240329999999</v>
      </c>
      <c r="Z233">
        <v>1.2109461995620894</v>
      </c>
      <c r="AA233">
        <v>96.486000000000004</v>
      </c>
      <c r="AB233">
        <v>922.21274573999995</v>
      </c>
      <c r="AC233">
        <v>94.453803565842975</v>
      </c>
      <c r="AD233" t="s">
        <v>142</v>
      </c>
      <c r="AE233">
        <v>215</v>
      </c>
      <c r="AF233">
        <v>-2.5000000000000001E-2</v>
      </c>
      <c r="AG233">
        <v>209.625</v>
      </c>
      <c r="AH233">
        <v>0</v>
      </c>
      <c r="AI233">
        <v>16350.75</v>
      </c>
      <c r="AJ233">
        <v>173.10843378162136</v>
      </c>
      <c r="AK233" t="s">
        <v>187</v>
      </c>
      <c r="AL233">
        <v>0</v>
      </c>
      <c r="AM233">
        <v>0</v>
      </c>
      <c r="AN233">
        <v>0</v>
      </c>
      <c r="AO233" t="s">
        <v>128</v>
      </c>
      <c r="AP233" t="s">
        <v>188</v>
      </c>
      <c r="AQ233" t="s">
        <v>139</v>
      </c>
      <c r="AR233" t="s">
        <v>143</v>
      </c>
      <c r="AS233" t="s">
        <v>347</v>
      </c>
      <c r="AT233" t="s">
        <v>127</v>
      </c>
      <c r="AU233">
        <v>44959.412590162035</v>
      </c>
      <c r="AV233" t="s">
        <v>255</v>
      </c>
      <c r="AW233" t="s">
        <v>150</v>
      </c>
      <c r="AX233" t="s">
        <v>374</v>
      </c>
      <c r="AY233" t="s">
        <v>126</v>
      </c>
      <c r="AZ233" t="s">
        <v>126</v>
      </c>
      <c r="BA233" t="s">
        <v>126</v>
      </c>
      <c r="BB233" t="s">
        <v>126</v>
      </c>
      <c r="BC233" t="s">
        <v>126</v>
      </c>
      <c r="BD233" t="s">
        <v>126</v>
      </c>
      <c r="BE233" t="s">
        <v>126</v>
      </c>
      <c r="BF233" t="s">
        <v>126</v>
      </c>
    </row>
    <row r="234" spans="2:58" x14ac:dyDescent="0.2">
      <c r="B234" t="s">
        <v>302</v>
      </c>
      <c r="C234" t="s">
        <v>210</v>
      </c>
      <c r="D234" t="s">
        <v>200</v>
      </c>
      <c r="E234" s="145">
        <v>3</v>
      </c>
      <c r="F234" t="s">
        <v>151</v>
      </c>
      <c r="G234" t="s">
        <v>151</v>
      </c>
      <c r="H234" t="s">
        <v>130</v>
      </c>
      <c r="I234" t="s">
        <v>130</v>
      </c>
      <c r="J234" t="s">
        <v>202</v>
      </c>
      <c r="K234" t="s">
        <v>206</v>
      </c>
      <c r="L234" t="s">
        <v>207</v>
      </c>
      <c r="M234" t="s">
        <v>66</v>
      </c>
      <c r="N234" t="s">
        <v>157</v>
      </c>
      <c r="O234">
        <v>78</v>
      </c>
      <c r="P234" t="s">
        <v>62</v>
      </c>
      <c r="Q234" t="s">
        <v>62</v>
      </c>
      <c r="R234" t="s">
        <v>214</v>
      </c>
      <c r="S234" t="s">
        <v>209</v>
      </c>
      <c r="T234" t="s">
        <v>82</v>
      </c>
      <c r="U234" s="7">
        <v>4.4820000000000002</v>
      </c>
      <c r="V234" s="7">
        <v>1.786</v>
      </c>
      <c r="W234" s="7">
        <v>1.472</v>
      </c>
      <c r="X234" s="7">
        <v>1.1859999999999999</v>
      </c>
      <c r="Y234">
        <v>11.783142143999999</v>
      </c>
      <c r="Z234">
        <v>1.2519318110728808</v>
      </c>
      <c r="AA234">
        <v>92.507999999999996</v>
      </c>
      <c r="AB234">
        <v>919.08508723199998</v>
      </c>
      <c r="AC234">
        <v>97.650681263684703</v>
      </c>
      <c r="AD234" t="s">
        <v>142</v>
      </c>
      <c r="AE234">
        <v>215</v>
      </c>
      <c r="AF234">
        <v>-2.5000000000000001E-2</v>
      </c>
      <c r="AG234">
        <v>209.625</v>
      </c>
      <c r="AH234">
        <v>0</v>
      </c>
      <c r="AI234">
        <v>16350.75</v>
      </c>
      <c r="AJ234">
        <v>167.44122814512997</v>
      </c>
      <c r="AK234" t="s">
        <v>187</v>
      </c>
      <c r="AL234">
        <v>0</v>
      </c>
      <c r="AM234">
        <v>0</v>
      </c>
      <c r="AN234">
        <v>0</v>
      </c>
      <c r="AO234" t="s">
        <v>128</v>
      </c>
      <c r="AP234" t="s">
        <v>188</v>
      </c>
      <c r="AQ234" t="s">
        <v>139</v>
      </c>
      <c r="AR234" t="s">
        <v>143</v>
      </c>
      <c r="AS234" t="s">
        <v>347</v>
      </c>
      <c r="AT234" t="s">
        <v>127</v>
      </c>
      <c r="AU234">
        <v>44959.412590162035</v>
      </c>
      <c r="AV234" t="s">
        <v>255</v>
      </c>
      <c r="AW234" t="s">
        <v>150</v>
      </c>
      <c r="AX234" t="s">
        <v>374</v>
      </c>
      <c r="AY234" t="s">
        <v>126</v>
      </c>
      <c r="AZ234" t="s">
        <v>126</v>
      </c>
      <c r="BA234" t="s">
        <v>126</v>
      </c>
      <c r="BB234" t="s">
        <v>126</v>
      </c>
      <c r="BC234" t="s">
        <v>126</v>
      </c>
      <c r="BD234" t="s">
        <v>126</v>
      </c>
      <c r="BE234" t="s">
        <v>126</v>
      </c>
      <c r="BF234" t="s">
        <v>126</v>
      </c>
    </row>
    <row r="235" spans="2:58" x14ac:dyDescent="0.2">
      <c r="B235" t="s">
        <v>302</v>
      </c>
      <c r="C235" t="s">
        <v>210</v>
      </c>
      <c r="D235" t="s">
        <v>200</v>
      </c>
      <c r="E235" s="145">
        <v>4</v>
      </c>
      <c r="F235" t="s">
        <v>149</v>
      </c>
      <c r="G235" t="s">
        <v>149</v>
      </c>
      <c r="H235" t="s">
        <v>137</v>
      </c>
      <c r="I235" t="s">
        <v>137</v>
      </c>
      <c r="J235" t="s">
        <v>202</v>
      </c>
      <c r="K235" t="s">
        <v>212</v>
      </c>
      <c r="L235" t="s">
        <v>207</v>
      </c>
      <c r="M235" t="s">
        <v>165</v>
      </c>
      <c r="N235" t="s">
        <v>71</v>
      </c>
      <c r="O235">
        <v>13</v>
      </c>
      <c r="P235" t="s">
        <v>58</v>
      </c>
      <c r="Q235" t="s">
        <v>62</v>
      </c>
      <c r="R235" t="s">
        <v>208</v>
      </c>
      <c r="S235" t="s">
        <v>209</v>
      </c>
      <c r="T235" t="s">
        <v>72</v>
      </c>
      <c r="U235" s="7">
        <v>4.242</v>
      </c>
      <c r="V235" s="7">
        <v>1.804</v>
      </c>
      <c r="W235" s="7">
        <v>1.681</v>
      </c>
      <c r="X235" s="7">
        <v>1.47</v>
      </c>
      <c r="Y235">
        <v>12.863966808000001</v>
      </c>
      <c r="Z235">
        <v>1.1968357835470755</v>
      </c>
      <c r="AA235">
        <v>19.11</v>
      </c>
      <c r="AB235">
        <v>167.23156850399999</v>
      </c>
      <c r="AC235">
        <v>15.558865186111982</v>
      </c>
      <c r="AD235" t="s">
        <v>142</v>
      </c>
      <c r="AE235">
        <v>600</v>
      </c>
      <c r="AF235">
        <v>0.3533</v>
      </c>
      <c r="AG235">
        <v>811.98</v>
      </c>
      <c r="AH235">
        <v>0</v>
      </c>
      <c r="AI235">
        <v>5277.87</v>
      </c>
      <c r="AJ235">
        <v>339.21946985639323</v>
      </c>
      <c r="AK235" t="s">
        <v>187</v>
      </c>
      <c r="AL235">
        <v>0</v>
      </c>
      <c r="AM235">
        <v>5277.87</v>
      </c>
      <c r="AN235">
        <v>-5277.87</v>
      </c>
      <c r="AO235" t="s">
        <v>128</v>
      </c>
      <c r="AP235" t="s">
        <v>188</v>
      </c>
      <c r="AQ235" t="s">
        <v>139</v>
      </c>
      <c r="AR235" t="s">
        <v>146</v>
      </c>
      <c r="AS235" t="s">
        <v>418</v>
      </c>
      <c r="AT235" t="s">
        <v>144</v>
      </c>
      <c r="AU235">
        <v>44959.412590162035</v>
      </c>
      <c r="AV235" t="s">
        <v>255</v>
      </c>
      <c r="AW235" t="s">
        <v>150</v>
      </c>
      <c r="AX235" t="s">
        <v>126</v>
      </c>
      <c r="AY235" t="s">
        <v>126</v>
      </c>
      <c r="AZ235" t="s">
        <v>126</v>
      </c>
      <c r="BA235" t="s">
        <v>126</v>
      </c>
      <c r="BB235" t="s">
        <v>126</v>
      </c>
      <c r="BC235" t="s">
        <v>126</v>
      </c>
      <c r="BD235" t="s">
        <v>126</v>
      </c>
      <c r="BE235" t="s">
        <v>126</v>
      </c>
      <c r="BF235" t="s">
        <v>126</v>
      </c>
    </row>
    <row r="236" spans="2:58" x14ac:dyDescent="0.2">
      <c r="B236" t="s">
        <v>302</v>
      </c>
      <c r="C236" t="s">
        <v>210</v>
      </c>
      <c r="D236" t="s">
        <v>200</v>
      </c>
      <c r="E236" s="145">
        <v>4</v>
      </c>
      <c r="F236" t="s">
        <v>149</v>
      </c>
      <c r="G236" t="s">
        <v>149</v>
      </c>
      <c r="H236" t="s">
        <v>137</v>
      </c>
      <c r="I236" t="s">
        <v>137</v>
      </c>
      <c r="J236" t="s">
        <v>202</v>
      </c>
      <c r="K236" t="s">
        <v>212</v>
      </c>
      <c r="L236" t="s">
        <v>207</v>
      </c>
      <c r="M236" t="s">
        <v>165</v>
      </c>
      <c r="N236" t="s">
        <v>71</v>
      </c>
      <c r="O236">
        <v>13</v>
      </c>
      <c r="P236" t="s">
        <v>62</v>
      </c>
      <c r="Q236" t="s">
        <v>62</v>
      </c>
      <c r="R236" t="s">
        <v>208</v>
      </c>
      <c r="S236" t="s">
        <v>209</v>
      </c>
      <c r="T236" t="s">
        <v>171</v>
      </c>
      <c r="U236" s="7">
        <v>4.3940000000000001</v>
      </c>
      <c r="V236" s="7">
        <v>1.819</v>
      </c>
      <c r="W236" s="7">
        <v>1.641</v>
      </c>
      <c r="X236" s="7">
        <v>1.6</v>
      </c>
      <c r="Y236">
        <v>13.115997726</v>
      </c>
      <c r="Z236">
        <v>1.2500290897716608</v>
      </c>
      <c r="AA236">
        <v>20.8</v>
      </c>
      <c r="AB236">
        <v>170.507970438</v>
      </c>
      <c r="AC236">
        <v>16.250378167031592</v>
      </c>
      <c r="AD236" t="s">
        <v>142</v>
      </c>
      <c r="AE236">
        <v>500</v>
      </c>
      <c r="AF236">
        <v>0.3533</v>
      </c>
      <c r="AG236">
        <v>676.65</v>
      </c>
      <c r="AH236">
        <v>0</v>
      </c>
      <c r="AI236">
        <v>4398.2249999999995</v>
      </c>
      <c r="AJ236">
        <v>270.65370139650173</v>
      </c>
      <c r="AK236" t="s">
        <v>187</v>
      </c>
      <c r="AL236">
        <v>0</v>
      </c>
      <c r="AM236">
        <v>4398.2249999999995</v>
      </c>
      <c r="AN236">
        <v>-4398.2249999999995</v>
      </c>
      <c r="AO236" t="s">
        <v>128</v>
      </c>
      <c r="AP236" t="s">
        <v>188</v>
      </c>
      <c r="AQ236" t="s">
        <v>139</v>
      </c>
      <c r="AR236" t="s">
        <v>143</v>
      </c>
      <c r="AS236" t="s">
        <v>418</v>
      </c>
      <c r="AT236" t="s">
        <v>144</v>
      </c>
      <c r="AU236">
        <v>44959.412590162035</v>
      </c>
      <c r="AV236" t="s">
        <v>255</v>
      </c>
      <c r="AW236" t="s">
        <v>150</v>
      </c>
      <c r="AX236" t="s">
        <v>126</v>
      </c>
      <c r="AY236" t="s">
        <v>126</v>
      </c>
      <c r="AZ236" t="s">
        <v>126</v>
      </c>
      <c r="BA236" t="s">
        <v>126</v>
      </c>
      <c r="BB236" t="s">
        <v>126</v>
      </c>
      <c r="BC236" t="s">
        <v>126</v>
      </c>
      <c r="BD236" t="s">
        <v>126</v>
      </c>
      <c r="BE236" t="s">
        <v>126</v>
      </c>
      <c r="BF236" t="s">
        <v>126</v>
      </c>
    </row>
    <row r="237" spans="2:58" x14ac:dyDescent="0.2">
      <c r="B237" t="s">
        <v>302</v>
      </c>
      <c r="C237" t="s">
        <v>210</v>
      </c>
      <c r="D237" t="s">
        <v>200</v>
      </c>
      <c r="E237" s="145">
        <v>4</v>
      </c>
      <c r="F237" t="s">
        <v>149</v>
      </c>
      <c r="G237" t="s">
        <v>149</v>
      </c>
      <c r="H237" t="s">
        <v>137</v>
      </c>
      <c r="I237" t="s">
        <v>137</v>
      </c>
      <c r="J237" t="s">
        <v>202</v>
      </c>
      <c r="K237" t="s">
        <v>212</v>
      </c>
      <c r="L237" t="s">
        <v>207</v>
      </c>
      <c r="M237" t="s">
        <v>165</v>
      </c>
      <c r="N237" t="s">
        <v>71</v>
      </c>
      <c r="O237">
        <v>14</v>
      </c>
      <c r="P237" t="s">
        <v>58</v>
      </c>
      <c r="Q237" t="s">
        <v>62</v>
      </c>
      <c r="R237" t="s">
        <v>61</v>
      </c>
      <c r="S237" t="s">
        <v>209</v>
      </c>
      <c r="T237" t="s">
        <v>173</v>
      </c>
      <c r="U237" s="7">
        <v>4.8849999999999998</v>
      </c>
      <c r="V237" s="7">
        <v>1.84</v>
      </c>
      <c r="W237" s="7">
        <v>1.706</v>
      </c>
      <c r="X237" s="7">
        <v>1.74</v>
      </c>
      <c r="Y237">
        <v>15.3342104</v>
      </c>
      <c r="Z237">
        <v>1.4057553956834532</v>
      </c>
      <c r="AA237">
        <v>24.36</v>
      </c>
      <c r="AB237">
        <v>214.67894559999999</v>
      </c>
      <c r="AC237">
        <v>19.680575539568345</v>
      </c>
      <c r="AD237" t="s">
        <v>142</v>
      </c>
      <c r="AE237">
        <v>600</v>
      </c>
      <c r="AF237">
        <v>0.3533</v>
      </c>
      <c r="AG237">
        <v>811.98</v>
      </c>
      <c r="AH237">
        <v>0</v>
      </c>
      <c r="AI237">
        <v>5683.8600000000006</v>
      </c>
      <c r="AJ237">
        <v>288.80557830092124</v>
      </c>
      <c r="AK237" t="s">
        <v>187</v>
      </c>
      <c r="AL237">
        <v>0</v>
      </c>
      <c r="AM237">
        <v>5683.8600000000006</v>
      </c>
      <c r="AN237">
        <v>-5683.8600000000006</v>
      </c>
      <c r="AO237" t="s">
        <v>128</v>
      </c>
      <c r="AP237" t="s">
        <v>188</v>
      </c>
      <c r="AQ237" t="s">
        <v>139</v>
      </c>
      <c r="AR237" t="s">
        <v>146</v>
      </c>
      <c r="AS237" t="s">
        <v>418</v>
      </c>
      <c r="AT237" t="s">
        <v>144</v>
      </c>
      <c r="AU237">
        <v>44959.412590162035</v>
      </c>
      <c r="AV237" t="s">
        <v>255</v>
      </c>
      <c r="AW237" t="s">
        <v>150</v>
      </c>
      <c r="AX237" t="s">
        <v>126</v>
      </c>
      <c r="AY237" t="s">
        <v>126</v>
      </c>
      <c r="AZ237" t="s">
        <v>126</v>
      </c>
      <c r="BA237" t="s">
        <v>126</v>
      </c>
      <c r="BB237" t="s">
        <v>126</v>
      </c>
      <c r="BC237" t="s">
        <v>126</v>
      </c>
      <c r="BD237" t="s">
        <v>126</v>
      </c>
      <c r="BE237" t="s">
        <v>126</v>
      </c>
      <c r="BF237" t="s">
        <v>126</v>
      </c>
    </row>
    <row r="238" spans="2:58" x14ac:dyDescent="0.2">
      <c r="B238" t="s">
        <v>302</v>
      </c>
      <c r="C238" t="s">
        <v>210</v>
      </c>
      <c r="D238" t="s">
        <v>200</v>
      </c>
      <c r="E238" s="145">
        <v>4</v>
      </c>
      <c r="F238" t="s">
        <v>149</v>
      </c>
      <c r="G238" t="s">
        <v>149</v>
      </c>
      <c r="H238" t="s">
        <v>137</v>
      </c>
      <c r="I238" t="s">
        <v>137</v>
      </c>
      <c r="J238" t="s">
        <v>202</v>
      </c>
      <c r="K238" t="s">
        <v>212</v>
      </c>
      <c r="L238" t="s">
        <v>207</v>
      </c>
      <c r="M238" t="s">
        <v>165</v>
      </c>
      <c r="N238" t="s">
        <v>71</v>
      </c>
      <c r="O238">
        <v>14</v>
      </c>
      <c r="P238" t="s">
        <v>58</v>
      </c>
      <c r="Q238" t="s">
        <v>62</v>
      </c>
      <c r="R238" t="s">
        <v>208</v>
      </c>
      <c r="S238" t="s">
        <v>209</v>
      </c>
      <c r="T238" t="s">
        <v>172</v>
      </c>
      <c r="U238" s="7">
        <v>4.7690000000000001</v>
      </c>
      <c r="V238" s="7">
        <v>1.859</v>
      </c>
      <c r="W238" s="7">
        <v>1.7</v>
      </c>
      <c r="X238" s="7">
        <v>1.9079999999999999</v>
      </c>
      <c r="Y238">
        <v>15.071470700000001</v>
      </c>
      <c r="Z238">
        <v>1.3865453550203317</v>
      </c>
      <c r="AA238">
        <v>26.712</v>
      </c>
      <c r="AB238">
        <v>211.0005898</v>
      </c>
      <c r="AC238">
        <v>19.411634970284645</v>
      </c>
      <c r="AD238" t="s">
        <v>142</v>
      </c>
      <c r="AE238">
        <v>600</v>
      </c>
      <c r="AF238">
        <v>0.3533</v>
      </c>
      <c r="AG238">
        <v>811.98</v>
      </c>
      <c r="AH238">
        <v>0</v>
      </c>
      <c r="AI238">
        <v>5683.8600000000006</v>
      </c>
      <c r="AJ238">
        <v>292.80686602137638</v>
      </c>
      <c r="AK238" t="s">
        <v>187</v>
      </c>
      <c r="AL238">
        <v>0</v>
      </c>
      <c r="AM238">
        <v>5683.8600000000006</v>
      </c>
      <c r="AN238">
        <v>-5683.8600000000006</v>
      </c>
      <c r="AO238" t="s">
        <v>128</v>
      </c>
      <c r="AP238" t="s">
        <v>188</v>
      </c>
      <c r="AQ238" t="s">
        <v>139</v>
      </c>
      <c r="AR238" t="s">
        <v>146</v>
      </c>
      <c r="AS238" t="s">
        <v>418</v>
      </c>
      <c r="AT238" t="s">
        <v>144</v>
      </c>
      <c r="AU238">
        <v>44959.412590162035</v>
      </c>
      <c r="AV238" t="s">
        <v>255</v>
      </c>
      <c r="AW238" t="s">
        <v>150</v>
      </c>
      <c r="AX238" t="s">
        <v>126</v>
      </c>
      <c r="AY238" t="s">
        <v>126</v>
      </c>
      <c r="AZ238" t="s">
        <v>126</v>
      </c>
      <c r="BA238" t="s">
        <v>126</v>
      </c>
      <c r="BB238" t="s">
        <v>126</v>
      </c>
      <c r="BC238" t="s">
        <v>126</v>
      </c>
      <c r="BD238" t="s">
        <v>126</v>
      </c>
      <c r="BE238" t="s">
        <v>126</v>
      </c>
      <c r="BF238" t="s">
        <v>126</v>
      </c>
    </row>
    <row r="239" spans="2:58" x14ac:dyDescent="0.2">
      <c r="B239" t="s">
        <v>302</v>
      </c>
      <c r="C239" t="s">
        <v>210</v>
      </c>
      <c r="D239" t="s">
        <v>200</v>
      </c>
      <c r="E239" s="145">
        <v>4</v>
      </c>
      <c r="F239" t="s">
        <v>149</v>
      </c>
      <c r="G239" t="s">
        <v>149</v>
      </c>
      <c r="H239" t="s">
        <v>137</v>
      </c>
      <c r="I239" t="s">
        <v>168</v>
      </c>
      <c r="J239" t="s">
        <v>202</v>
      </c>
      <c r="K239" t="s">
        <v>213</v>
      </c>
      <c r="L239" t="s">
        <v>207</v>
      </c>
      <c r="M239" t="s">
        <v>165</v>
      </c>
      <c r="N239" t="s">
        <v>71</v>
      </c>
      <c r="O239">
        <v>8</v>
      </c>
      <c r="P239" t="s">
        <v>58</v>
      </c>
      <c r="Q239" t="s">
        <v>62</v>
      </c>
      <c r="R239" t="s">
        <v>208</v>
      </c>
      <c r="S239" t="s">
        <v>209</v>
      </c>
      <c r="T239" t="s">
        <v>72</v>
      </c>
      <c r="U239" s="7">
        <v>4.242</v>
      </c>
      <c r="V239" s="7">
        <v>1.804</v>
      </c>
      <c r="W239" s="7">
        <v>1.681</v>
      </c>
      <c r="X239" s="7">
        <v>1.47</v>
      </c>
      <c r="Y239">
        <v>12.863966808000001</v>
      </c>
      <c r="Z239">
        <v>1.1968357835470755</v>
      </c>
      <c r="AA239">
        <v>11.76</v>
      </c>
      <c r="AB239">
        <v>102.91173446400001</v>
      </c>
      <c r="AC239">
        <v>9.5746862683766043</v>
      </c>
      <c r="AD239" t="s">
        <v>142</v>
      </c>
      <c r="AE239">
        <v>665</v>
      </c>
      <c r="AF239">
        <v>0.113</v>
      </c>
      <c r="AG239">
        <v>740.14499999999998</v>
      </c>
      <c r="AH239">
        <v>0</v>
      </c>
      <c r="AI239">
        <v>2960.58</v>
      </c>
      <c r="AJ239">
        <v>309.20908706724327</v>
      </c>
      <c r="AK239" t="s">
        <v>187</v>
      </c>
      <c r="AL239">
        <v>0</v>
      </c>
      <c r="AM239">
        <v>2960.58</v>
      </c>
      <c r="AN239">
        <v>-2960.58</v>
      </c>
      <c r="AO239" t="s">
        <v>128</v>
      </c>
      <c r="AP239" t="s">
        <v>188</v>
      </c>
      <c r="AQ239" t="s">
        <v>139</v>
      </c>
      <c r="AR239" t="s">
        <v>146</v>
      </c>
      <c r="AS239" t="s">
        <v>418</v>
      </c>
      <c r="AT239" t="s">
        <v>144</v>
      </c>
      <c r="AU239">
        <v>44959.412590162035</v>
      </c>
      <c r="AV239" t="s">
        <v>255</v>
      </c>
      <c r="AW239" t="s">
        <v>150</v>
      </c>
      <c r="AX239" t="s">
        <v>126</v>
      </c>
      <c r="AY239" t="s">
        <v>126</v>
      </c>
      <c r="AZ239" t="s">
        <v>126</v>
      </c>
      <c r="BA239" t="s">
        <v>126</v>
      </c>
      <c r="BB239" t="s">
        <v>126</v>
      </c>
      <c r="BC239" t="s">
        <v>126</v>
      </c>
      <c r="BD239" t="s">
        <v>126</v>
      </c>
      <c r="BE239" t="s">
        <v>126</v>
      </c>
      <c r="BF239" t="s">
        <v>126</v>
      </c>
    </row>
    <row r="240" spans="2:58" x14ac:dyDescent="0.2">
      <c r="B240" t="s">
        <v>302</v>
      </c>
      <c r="C240" t="s">
        <v>210</v>
      </c>
      <c r="D240" t="s">
        <v>200</v>
      </c>
      <c r="E240" s="145">
        <v>4</v>
      </c>
      <c r="F240" t="s">
        <v>149</v>
      </c>
      <c r="G240" t="s">
        <v>149</v>
      </c>
      <c r="H240" t="s">
        <v>137</v>
      </c>
      <c r="I240" t="s">
        <v>168</v>
      </c>
      <c r="J240" t="s">
        <v>202</v>
      </c>
      <c r="K240" t="s">
        <v>213</v>
      </c>
      <c r="L240" t="s">
        <v>207</v>
      </c>
      <c r="M240" t="s">
        <v>165</v>
      </c>
      <c r="N240" t="s">
        <v>71</v>
      </c>
      <c r="O240">
        <v>8</v>
      </c>
      <c r="P240" t="s">
        <v>62</v>
      </c>
      <c r="Q240" t="s">
        <v>62</v>
      </c>
      <c r="R240" t="s">
        <v>208</v>
      </c>
      <c r="S240" t="s">
        <v>209</v>
      </c>
      <c r="T240" t="s">
        <v>171</v>
      </c>
      <c r="U240" s="7">
        <v>4.3940000000000001</v>
      </c>
      <c r="V240" s="7">
        <v>1.819</v>
      </c>
      <c r="W240" s="7">
        <v>1.641</v>
      </c>
      <c r="X240" s="7">
        <v>1.6</v>
      </c>
      <c r="Y240">
        <v>13.115997726</v>
      </c>
      <c r="Z240">
        <v>1.2500290897716608</v>
      </c>
      <c r="AA240">
        <v>12.8</v>
      </c>
      <c r="AB240">
        <v>104.927981808</v>
      </c>
      <c r="AC240">
        <v>10.000232718173287</v>
      </c>
      <c r="AD240" t="s">
        <v>142</v>
      </c>
      <c r="AE240">
        <v>665</v>
      </c>
      <c r="AF240">
        <v>0.113</v>
      </c>
      <c r="AG240">
        <v>740.14499999999998</v>
      </c>
      <c r="AH240">
        <v>0</v>
      </c>
      <c r="AI240">
        <v>2960.58</v>
      </c>
      <c r="AJ240">
        <v>296.05111035263991</v>
      </c>
      <c r="AK240" t="s">
        <v>187</v>
      </c>
      <c r="AL240">
        <v>0</v>
      </c>
      <c r="AM240">
        <v>2960.58</v>
      </c>
      <c r="AN240">
        <v>-2960.58</v>
      </c>
      <c r="AO240" t="s">
        <v>128</v>
      </c>
      <c r="AP240" t="s">
        <v>188</v>
      </c>
      <c r="AQ240" t="s">
        <v>139</v>
      </c>
      <c r="AR240" t="s">
        <v>143</v>
      </c>
      <c r="AS240" t="s">
        <v>418</v>
      </c>
      <c r="AT240" t="s">
        <v>144</v>
      </c>
      <c r="AU240">
        <v>44959.412590162035</v>
      </c>
      <c r="AV240" t="s">
        <v>255</v>
      </c>
      <c r="AW240" t="s">
        <v>150</v>
      </c>
      <c r="AX240" t="s">
        <v>126</v>
      </c>
      <c r="AY240" t="s">
        <v>126</v>
      </c>
      <c r="AZ240" t="s">
        <v>126</v>
      </c>
      <c r="BA240" t="s">
        <v>126</v>
      </c>
      <c r="BB240" t="s">
        <v>126</v>
      </c>
      <c r="BC240" t="s">
        <v>126</v>
      </c>
      <c r="BD240" t="s">
        <v>126</v>
      </c>
      <c r="BE240" t="s">
        <v>126</v>
      </c>
      <c r="BF240" t="s">
        <v>126</v>
      </c>
    </row>
    <row r="241" spans="2:58" x14ac:dyDescent="0.2">
      <c r="B241" t="s">
        <v>302</v>
      </c>
      <c r="C241" t="s">
        <v>210</v>
      </c>
      <c r="D241" t="s">
        <v>200</v>
      </c>
      <c r="E241" s="145">
        <v>4</v>
      </c>
      <c r="F241" t="s">
        <v>149</v>
      </c>
      <c r="G241" t="s">
        <v>149</v>
      </c>
      <c r="H241" t="s">
        <v>137</v>
      </c>
      <c r="I241" t="s">
        <v>168</v>
      </c>
      <c r="J241" t="s">
        <v>202</v>
      </c>
      <c r="K241" t="s">
        <v>213</v>
      </c>
      <c r="L241" t="s">
        <v>207</v>
      </c>
      <c r="M241" t="s">
        <v>165</v>
      </c>
      <c r="N241" t="s">
        <v>71</v>
      </c>
      <c r="O241">
        <v>8</v>
      </c>
      <c r="P241" t="s">
        <v>58</v>
      </c>
      <c r="Q241" t="s">
        <v>62</v>
      </c>
      <c r="R241" t="s">
        <v>61</v>
      </c>
      <c r="S241" t="s">
        <v>209</v>
      </c>
      <c r="T241" t="s">
        <v>173</v>
      </c>
      <c r="U241" s="7">
        <v>4.8849999999999998</v>
      </c>
      <c r="V241" s="7">
        <v>1.84</v>
      </c>
      <c r="W241" s="7">
        <v>1.706</v>
      </c>
      <c r="X241" s="7">
        <v>1.74</v>
      </c>
      <c r="Y241">
        <v>15.3342104</v>
      </c>
      <c r="Z241">
        <v>1.4057553956834532</v>
      </c>
      <c r="AA241">
        <v>13.92</v>
      </c>
      <c r="AB241">
        <v>122.6736832</v>
      </c>
      <c r="AC241">
        <v>11.246043165467626</v>
      </c>
      <c r="AD241" t="s">
        <v>142</v>
      </c>
      <c r="AE241">
        <v>665</v>
      </c>
      <c r="AF241">
        <v>0.113</v>
      </c>
      <c r="AG241">
        <v>740.14499999999998</v>
      </c>
      <c r="AH241">
        <v>0</v>
      </c>
      <c r="AI241">
        <v>2960.58</v>
      </c>
      <c r="AJ241">
        <v>263.25525844421696</v>
      </c>
      <c r="AK241" t="s">
        <v>187</v>
      </c>
      <c r="AL241">
        <v>0</v>
      </c>
      <c r="AM241">
        <v>2960.58</v>
      </c>
      <c r="AN241">
        <v>-2960.58</v>
      </c>
      <c r="AO241" t="s">
        <v>128</v>
      </c>
      <c r="AP241" t="s">
        <v>188</v>
      </c>
      <c r="AQ241" t="s">
        <v>139</v>
      </c>
      <c r="AR241" t="s">
        <v>146</v>
      </c>
      <c r="AS241" t="s">
        <v>418</v>
      </c>
      <c r="AT241" t="s">
        <v>144</v>
      </c>
      <c r="AU241">
        <v>44959.412590162035</v>
      </c>
      <c r="AV241" t="s">
        <v>255</v>
      </c>
      <c r="AW241" t="s">
        <v>150</v>
      </c>
      <c r="AX241" t="s">
        <v>126</v>
      </c>
      <c r="AY241" t="s">
        <v>126</v>
      </c>
      <c r="AZ241" t="s">
        <v>126</v>
      </c>
      <c r="BA241" t="s">
        <v>126</v>
      </c>
      <c r="BB241" t="s">
        <v>126</v>
      </c>
      <c r="BC241" t="s">
        <v>126</v>
      </c>
      <c r="BD241" t="s">
        <v>126</v>
      </c>
      <c r="BE241" t="s">
        <v>126</v>
      </c>
      <c r="BF241" t="s">
        <v>126</v>
      </c>
    </row>
    <row r="242" spans="2:58" x14ac:dyDescent="0.2">
      <c r="B242" t="s">
        <v>302</v>
      </c>
      <c r="C242" t="s">
        <v>210</v>
      </c>
      <c r="D242" t="s">
        <v>200</v>
      </c>
      <c r="E242" s="145">
        <v>4</v>
      </c>
      <c r="F242" t="s">
        <v>149</v>
      </c>
      <c r="G242" t="s">
        <v>149</v>
      </c>
      <c r="H242" t="s">
        <v>137</v>
      </c>
      <c r="I242" t="s">
        <v>168</v>
      </c>
      <c r="J242" t="s">
        <v>202</v>
      </c>
      <c r="K242" t="s">
        <v>213</v>
      </c>
      <c r="L242" t="s">
        <v>207</v>
      </c>
      <c r="M242" t="s">
        <v>165</v>
      </c>
      <c r="N242" t="s">
        <v>71</v>
      </c>
      <c r="O242">
        <v>8</v>
      </c>
      <c r="P242" t="s">
        <v>58</v>
      </c>
      <c r="Q242" t="s">
        <v>62</v>
      </c>
      <c r="R242" t="s">
        <v>208</v>
      </c>
      <c r="S242" t="s">
        <v>209</v>
      </c>
      <c r="T242" t="s">
        <v>172</v>
      </c>
      <c r="U242" s="7">
        <v>4.7690000000000001</v>
      </c>
      <c r="V242" s="7">
        <v>1.859</v>
      </c>
      <c r="W242" s="7">
        <v>1.7</v>
      </c>
      <c r="X242" s="7">
        <v>1.9079999999999999</v>
      </c>
      <c r="Y242">
        <v>15.071470700000001</v>
      </c>
      <c r="Z242">
        <v>1.3865453550203317</v>
      </c>
      <c r="AA242">
        <v>15.263999999999999</v>
      </c>
      <c r="AB242">
        <v>120.57176560000001</v>
      </c>
      <c r="AC242">
        <v>11.092362840162654</v>
      </c>
      <c r="AD242" t="s">
        <v>142</v>
      </c>
      <c r="AE242">
        <v>665</v>
      </c>
      <c r="AF242">
        <v>0.113</v>
      </c>
      <c r="AG242">
        <v>740.14499999999998</v>
      </c>
      <c r="AH242">
        <v>0</v>
      </c>
      <c r="AI242">
        <v>2960.58</v>
      </c>
      <c r="AJ242">
        <v>266.90255653019977</v>
      </c>
      <c r="AK242" t="s">
        <v>187</v>
      </c>
      <c r="AL242">
        <v>0</v>
      </c>
      <c r="AM242">
        <v>2960.58</v>
      </c>
      <c r="AN242">
        <v>-2960.58</v>
      </c>
      <c r="AO242" t="s">
        <v>128</v>
      </c>
      <c r="AP242" t="s">
        <v>188</v>
      </c>
      <c r="AQ242" t="s">
        <v>139</v>
      </c>
      <c r="AR242" t="s">
        <v>146</v>
      </c>
      <c r="AS242" t="s">
        <v>418</v>
      </c>
      <c r="AT242" t="s">
        <v>144</v>
      </c>
      <c r="AU242">
        <v>44959.412590162035</v>
      </c>
      <c r="AV242" t="s">
        <v>255</v>
      </c>
      <c r="AW242" t="s">
        <v>150</v>
      </c>
      <c r="AX242" t="s">
        <v>126</v>
      </c>
      <c r="AY242" t="s">
        <v>126</v>
      </c>
      <c r="AZ242" t="s">
        <v>126</v>
      </c>
      <c r="BA242" t="s">
        <v>126</v>
      </c>
      <c r="BB242" t="s">
        <v>126</v>
      </c>
      <c r="BC242" t="s">
        <v>126</v>
      </c>
      <c r="BD242" t="s">
        <v>126</v>
      </c>
      <c r="BE242" t="s">
        <v>126</v>
      </c>
      <c r="BF242" t="s">
        <v>126</v>
      </c>
    </row>
    <row r="243" spans="2:58" x14ac:dyDescent="0.2">
      <c r="B243" t="s">
        <v>302</v>
      </c>
      <c r="C243" t="s">
        <v>210</v>
      </c>
      <c r="D243" t="s">
        <v>200</v>
      </c>
      <c r="E243" s="145">
        <v>4</v>
      </c>
      <c r="F243" t="s">
        <v>149</v>
      </c>
      <c r="G243" t="s">
        <v>149</v>
      </c>
      <c r="H243" t="s">
        <v>137</v>
      </c>
      <c r="I243" t="s">
        <v>148</v>
      </c>
      <c r="J243" t="s">
        <v>202</v>
      </c>
      <c r="K243" t="s">
        <v>213</v>
      </c>
      <c r="L243" t="s">
        <v>207</v>
      </c>
      <c r="M243" t="s">
        <v>165</v>
      </c>
      <c r="N243" t="s">
        <v>71</v>
      </c>
      <c r="O243">
        <v>2</v>
      </c>
      <c r="P243" t="s">
        <v>58</v>
      </c>
      <c r="Q243" t="s">
        <v>62</v>
      </c>
      <c r="R243" t="s">
        <v>208</v>
      </c>
      <c r="S243" t="s">
        <v>209</v>
      </c>
      <c r="T243" t="s">
        <v>72</v>
      </c>
      <c r="U243" s="7">
        <v>4.242</v>
      </c>
      <c r="V243" s="7">
        <v>1.804</v>
      </c>
      <c r="W243" s="7">
        <v>1.681</v>
      </c>
      <c r="X243" s="7">
        <v>1.47</v>
      </c>
      <c r="Y243">
        <v>12.863966808000001</v>
      </c>
      <c r="Z243">
        <v>1.1968357835470755</v>
      </c>
      <c r="AA243">
        <v>2.94</v>
      </c>
      <c r="AB243">
        <v>25.727933616000001</v>
      </c>
      <c r="AC243">
        <v>2.3936715670941511</v>
      </c>
      <c r="AD243" t="s">
        <v>142</v>
      </c>
      <c r="AE243">
        <v>705</v>
      </c>
      <c r="AF243">
        <v>0.113</v>
      </c>
      <c r="AG243">
        <v>784.66499999999996</v>
      </c>
      <c r="AH243">
        <v>0</v>
      </c>
      <c r="AI243">
        <v>784.66499999999996</v>
      </c>
      <c r="AJ243">
        <v>327.80812989835562</v>
      </c>
      <c r="AK243" t="s">
        <v>187</v>
      </c>
      <c r="AL243">
        <v>0</v>
      </c>
      <c r="AM243">
        <v>784.66499999999996</v>
      </c>
      <c r="AN243">
        <v>-784.66499999999996</v>
      </c>
      <c r="AO243" t="s">
        <v>128</v>
      </c>
      <c r="AP243" t="s">
        <v>188</v>
      </c>
      <c r="AQ243" t="s">
        <v>139</v>
      </c>
      <c r="AR243" t="s">
        <v>146</v>
      </c>
      <c r="AS243" t="s">
        <v>418</v>
      </c>
      <c r="AT243" t="s">
        <v>144</v>
      </c>
      <c r="AU243">
        <v>44959.412590162035</v>
      </c>
      <c r="AV243" t="s">
        <v>255</v>
      </c>
      <c r="AW243" t="s">
        <v>150</v>
      </c>
      <c r="AX243" t="s">
        <v>126</v>
      </c>
      <c r="AY243" t="s">
        <v>126</v>
      </c>
      <c r="AZ243" t="s">
        <v>126</v>
      </c>
      <c r="BA243" t="s">
        <v>126</v>
      </c>
      <c r="BB243" t="s">
        <v>126</v>
      </c>
      <c r="BC243" t="s">
        <v>126</v>
      </c>
      <c r="BD243" t="s">
        <v>126</v>
      </c>
      <c r="BE243" t="s">
        <v>126</v>
      </c>
      <c r="BF243" t="s">
        <v>126</v>
      </c>
    </row>
    <row r="244" spans="2:58" x14ac:dyDescent="0.2">
      <c r="B244" t="s">
        <v>302</v>
      </c>
      <c r="C244" t="s">
        <v>210</v>
      </c>
      <c r="D244" t="s">
        <v>200</v>
      </c>
      <c r="E244" s="145">
        <v>4</v>
      </c>
      <c r="F244" t="s">
        <v>149</v>
      </c>
      <c r="G244" t="s">
        <v>149</v>
      </c>
      <c r="H244" t="s">
        <v>137</v>
      </c>
      <c r="I244" t="s">
        <v>148</v>
      </c>
      <c r="J244" t="s">
        <v>202</v>
      </c>
      <c r="K244" t="s">
        <v>213</v>
      </c>
      <c r="L244" t="s">
        <v>207</v>
      </c>
      <c r="M244" t="s">
        <v>165</v>
      </c>
      <c r="N244" t="s">
        <v>71</v>
      </c>
      <c r="O244">
        <v>3</v>
      </c>
      <c r="P244" t="s">
        <v>62</v>
      </c>
      <c r="Q244" t="s">
        <v>62</v>
      </c>
      <c r="R244" t="s">
        <v>208</v>
      </c>
      <c r="S244" t="s">
        <v>209</v>
      </c>
      <c r="T244" t="s">
        <v>171</v>
      </c>
      <c r="U244" s="7">
        <v>4.3940000000000001</v>
      </c>
      <c r="V244" s="7">
        <v>1.819</v>
      </c>
      <c r="W244" s="7">
        <v>1.641</v>
      </c>
      <c r="X244" s="7">
        <v>1.6</v>
      </c>
      <c r="Y244">
        <v>13.115997726</v>
      </c>
      <c r="Z244">
        <v>1.2500290897716608</v>
      </c>
      <c r="AA244">
        <v>4.8000000000000007</v>
      </c>
      <c r="AB244">
        <v>39.347993177999996</v>
      </c>
      <c r="AC244">
        <v>3.7500872693149825</v>
      </c>
      <c r="AD244" t="s">
        <v>142</v>
      </c>
      <c r="AE244">
        <v>705</v>
      </c>
      <c r="AF244">
        <v>0.113</v>
      </c>
      <c r="AG244">
        <v>784.66499999999996</v>
      </c>
      <c r="AH244">
        <v>0</v>
      </c>
      <c r="AI244">
        <v>1176.9974999999999</v>
      </c>
      <c r="AJ244">
        <v>313.85869593776113</v>
      </c>
      <c r="AK244" t="s">
        <v>187</v>
      </c>
      <c r="AL244">
        <v>0</v>
      </c>
      <c r="AM244">
        <v>1176.9974999999999</v>
      </c>
      <c r="AN244">
        <v>-1176.9974999999999</v>
      </c>
      <c r="AO244" t="s">
        <v>128</v>
      </c>
      <c r="AP244" t="s">
        <v>188</v>
      </c>
      <c r="AQ244" t="s">
        <v>139</v>
      </c>
      <c r="AR244" t="s">
        <v>143</v>
      </c>
      <c r="AS244" t="s">
        <v>418</v>
      </c>
      <c r="AT244" t="s">
        <v>144</v>
      </c>
      <c r="AU244">
        <v>44959.412590162035</v>
      </c>
      <c r="AV244" t="s">
        <v>255</v>
      </c>
      <c r="AW244" t="s">
        <v>150</v>
      </c>
      <c r="AX244" t="s">
        <v>126</v>
      </c>
      <c r="AY244" t="s">
        <v>126</v>
      </c>
      <c r="AZ244" t="s">
        <v>126</v>
      </c>
      <c r="BA244" t="s">
        <v>126</v>
      </c>
      <c r="BB244" t="s">
        <v>126</v>
      </c>
      <c r="BC244" t="s">
        <v>126</v>
      </c>
      <c r="BD244" t="s">
        <v>126</v>
      </c>
      <c r="BE244" t="s">
        <v>126</v>
      </c>
      <c r="BF244" t="s">
        <v>126</v>
      </c>
    </row>
    <row r="245" spans="2:58" x14ac:dyDescent="0.2">
      <c r="B245" t="s">
        <v>302</v>
      </c>
      <c r="C245" t="s">
        <v>210</v>
      </c>
      <c r="D245" t="s">
        <v>200</v>
      </c>
      <c r="E245" s="145">
        <v>4</v>
      </c>
      <c r="F245" t="s">
        <v>149</v>
      </c>
      <c r="G245" t="s">
        <v>149</v>
      </c>
      <c r="H245" t="s">
        <v>137</v>
      </c>
      <c r="I245" t="s">
        <v>148</v>
      </c>
      <c r="J245" t="s">
        <v>202</v>
      </c>
      <c r="K245" t="s">
        <v>213</v>
      </c>
      <c r="L245" t="s">
        <v>207</v>
      </c>
      <c r="M245" t="s">
        <v>165</v>
      </c>
      <c r="N245" t="s">
        <v>71</v>
      </c>
      <c r="O245">
        <v>3</v>
      </c>
      <c r="P245" t="s">
        <v>58</v>
      </c>
      <c r="Q245" t="s">
        <v>62</v>
      </c>
      <c r="R245" t="s">
        <v>61</v>
      </c>
      <c r="S245" t="s">
        <v>209</v>
      </c>
      <c r="T245" t="s">
        <v>173</v>
      </c>
      <c r="U245" s="7">
        <v>4.8849999999999998</v>
      </c>
      <c r="V245" s="7">
        <v>1.84</v>
      </c>
      <c r="W245" s="7">
        <v>1.706</v>
      </c>
      <c r="X245" s="7">
        <v>1.74</v>
      </c>
      <c r="Y245">
        <v>15.3342104</v>
      </c>
      <c r="Z245">
        <v>1.4057553956834532</v>
      </c>
      <c r="AA245">
        <v>5.22</v>
      </c>
      <c r="AB245">
        <v>46.002631199999996</v>
      </c>
      <c r="AC245">
        <v>4.2172661870503596</v>
      </c>
      <c r="AD245" t="s">
        <v>142</v>
      </c>
      <c r="AE245">
        <v>705</v>
      </c>
      <c r="AF245">
        <v>0.113</v>
      </c>
      <c r="AG245">
        <v>784.66499999999996</v>
      </c>
      <c r="AH245">
        <v>0</v>
      </c>
      <c r="AI245">
        <v>1176.9974999999999</v>
      </c>
      <c r="AJ245">
        <v>279.09016120777892</v>
      </c>
      <c r="AK245" t="s">
        <v>187</v>
      </c>
      <c r="AL245">
        <v>0</v>
      </c>
      <c r="AM245">
        <v>1176.9974999999999</v>
      </c>
      <c r="AN245">
        <v>-1176.9974999999999</v>
      </c>
      <c r="AO245" t="s">
        <v>128</v>
      </c>
      <c r="AP245" t="s">
        <v>188</v>
      </c>
      <c r="AQ245" t="s">
        <v>139</v>
      </c>
      <c r="AR245" t="s">
        <v>146</v>
      </c>
      <c r="AS245" t="s">
        <v>418</v>
      </c>
      <c r="AT245" t="s">
        <v>144</v>
      </c>
      <c r="AU245">
        <v>44959.412590162035</v>
      </c>
      <c r="AV245" t="s">
        <v>255</v>
      </c>
      <c r="AW245" t="s">
        <v>150</v>
      </c>
      <c r="AX245" t="s">
        <v>126</v>
      </c>
      <c r="AY245" t="s">
        <v>126</v>
      </c>
      <c r="AZ245" t="s">
        <v>126</v>
      </c>
      <c r="BA245" t="s">
        <v>126</v>
      </c>
      <c r="BB245" t="s">
        <v>126</v>
      </c>
      <c r="BC245" t="s">
        <v>126</v>
      </c>
      <c r="BD245" t="s">
        <v>126</v>
      </c>
      <c r="BE245" t="s">
        <v>126</v>
      </c>
      <c r="BF245" t="s">
        <v>126</v>
      </c>
    </row>
    <row r="246" spans="2:58" x14ac:dyDescent="0.2">
      <c r="B246" t="s">
        <v>302</v>
      </c>
      <c r="C246" t="s">
        <v>210</v>
      </c>
      <c r="D246" t="s">
        <v>200</v>
      </c>
      <c r="E246" s="145">
        <v>4</v>
      </c>
      <c r="F246" t="s">
        <v>149</v>
      </c>
      <c r="G246" t="s">
        <v>149</v>
      </c>
      <c r="H246" t="s">
        <v>137</v>
      </c>
      <c r="I246" t="s">
        <v>148</v>
      </c>
      <c r="J246" t="s">
        <v>202</v>
      </c>
      <c r="K246" t="s">
        <v>213</v>
      </c>
      <c r="L246" t="s">
        <v>207</v>
      </c>
      <c r="M246" t="s">
        <v>165</v>
      </c>
      <c r="N246" t="s">
        <v>71</v>
      </c>
      <c r="O246">
        <v>3</v>
      </c>
      <c r="P246" t="s">
        <v>58</v>
      </c>
      <c r="Q246" t="s">
        <v>62</v>
      </c>
      <c r="R246" t="s">
        <v>208</v>
      </c>
      <c r="S246" t="s">
        <v>209</v>
      </c>
      <c r="T246" t="s">
        <v>172</v>
      </c>
      <c r="U246" s="7">
        <v>4.7690000000000001</v>
      </c>
      <c r="V246" s="7">
        <v>1.859</v>
      </c>
      <c r="W246" s="7">
        <v>1.7</v>
      </c>
      <c r="X246" s="7">
        <v>1.9079999999999999</v>
      </c>
      <c r="Y246">
        <v>15.071470700000001</v>
      </c>
      <c r="Z246">
        <v>1.3865453550203317</v>
      </c>
      <c r="AA246">
        <v>5.7240000000000002</v>
      </c>
      <c r="AB246">
        <v>45.214412100000004</v>
      </c>
      <c r="AC246">
        <v>4.1596360650609956</v>
      </c>
      <c r="AD246" t="s">
        <v>142</v>
      </c>
      <c r="AE246">
        <v>705</v>
      </c>
      <c r="AF246">
        <v>0.113</v>
      </c>
      <c r="AG246">
        <v>784.66499999999996</v>
      </c>
      <c r="AH246">
        <v>0</v>
      </c>
      <c r="AI246">
        <v>1176.9974999999999</v>
      </c>
      <c r="AJ246">
        <v>282.95684564479819</v>
      </c>
      <c r="AK246" t="s">
        <v>187</v>
      </c>
      <c r="AL246">
        <v>0</v>
      </c>
      <c r="AM246">
        <v>1176.9974999999999</v>
      </c>
      <c r="AN246">
        <v>-1176.9974999999999</v>
      </c>
      <c r="AO246" t="s">
        <v>128</v>
      </c>
      <c r="AP246" t="s">
        <v>188</v>
      </c>
      <c r="AQ246" t="s">
        <v>139</v>
      </c>
      <c r="AR246" t="s">
        <v>146</v>
      </c>
      <c r="AS246" t="s">
        <v>418</v>
      </c>
      <c r="AT246" t="s">
        <v>144</v>
      </c>
      <c r="AU246">
        <v>44959.412590162035</v>
      </c>
      <c r="AV246" t="s">
        <v>255</v>
      </c>
      <c r="AW246" t="s">
        <v>150</v>
      </c>
      <c r="AX246" t="s">
        <v>126</v>
      </c>
      <c r="AY246" t="s">
        <v>126</v>
      </c>
      <c r="AZ246" t="s">
        <v>126</v>
      </c>
      <c r="BA246" t="s">
        <v>126</v>
      </c>
      <c r="BB246" t="s">
        <v>126</v>
      </c>
      <c r="BC246" t="s">
        <v>126</v>
      </c>
      <c r="BD246" t="s">
        <v>126</v>
      </c>
      <c r="BE246" t="s">
        <v>126</v>
      </c>
      <c r="BF246" t="s">
        <v>126</v>
      </c>
    </row>
    <row r="247" spans="2:58" x14ac:dyDescent="0.2">
      <c r="B247" t="s">
        <v>302</v>
      </c>
      <c r="C247" t="s">
        <v>210</v>
      </c>
      <c r="D247" t="s">
        <v>200</v>
      </c>
      <c r="E247" s="145">
        <v>4</v>
      </c>
      <c r="F247" t="s">
        <v>149</v>
      </c>
      <c r="G247" t="s">
        <v>149</v>
      </c>
      <c r="H247" t="s">
        <v>161</v>
      </c>
      <c r="I247" t="s">
        <v>161</v>
      </c>
      <c r="J247" t="s">
        <v>202</v>
      </c>
      <c r="K247" t="s">
        <v>217</v>
      </c>
      <c r="L247" t="s">
        <v>207</v>
      </c>
      <c r="M247" t="s">
        <v>165</v>
      </c>
      <c r="N247" t="s">
        <v>71</v>
      </c>
      <c r="O247">
        <v>24</v>
      </c>
      <c r="P247" t="s">
        <v>58</v>
      </c>
      <c r="Q247" t="s">
        <v>62</v>
      </c>
      <c r="R247" t="s">
        <v>208</v>
      </c>
      <c r="S247" t="s">
        <v>209</v>
      </c>
      <c r="T247" t="s">
        <v>72</v>
      </c>
      <c r="U247" s="7">
        <v>4.242</v>
      </c>
      <c r="V247" s="7">
        <v>1.804</v>
      </c>
      <c r="W247" s="7">
        <v>1.681</v>
      </c>
      <c r="X247" s="7">
        <v>1.47</v>
      </c>
      <c r="Y247">
        <v>12.863966808000001</v>
      </c>
      <c r="Z247">
        <v>1.1968357835470755</v>
      </c>
      <c r="AA247">
        <v>35.28</v>
      </c>
      <c r="AB247">
        <v>308.73520339200002</v>
      </c>
      <c r="AC247">
        <v>28.724058805129815</v>
      </c>
      <c r="AD247" t="s">
        <v>142</v>
      </c>
      <c r="AE247">
        <v>260</v>
      </c>
      <c r="AF247">
        <v>0.113</v>
      </c>
      <c r="AG247">
        <v>289.38</v>
      </c>
      <c r="AH247">
        <v>0</v>
      </c>
      <c r="AI247">
        <v>6945.12</v>
      </c>
      <c r="AJ247">
        <v>241.78755680446088</v>
      </c>
      <c r="AK247" t="s">
        <v>187</v>
      </c>
      <c r="AL247">
        <v>0</v>
      </c>
      <c r="AM247">
        <v>0</v>
      </c>
      <c r="AN247">
        <v>0</v>
      </c>
      <c r="AO247" t="s">
        <v>128</v>
      </c>
      <c r="AP247" t="s">
        <v>188</v>
      </c>
      <c r="AQ247" t="s">
        <v>139</v>
      </c>
      <c r="AR247" t="s">
        <v>146</v>
      </c>
      <c r="AS247" t="s">
        <v>418</v>
      </c>
      <c r="AT247" t="s">
        <v>127</v>
      </c>
      <c r="AU247">
        <v>44959.412590162035</v>
      </c>
      <c r="AV247" t="s">
        <v>255</v>
      </c>
      <c r="AW247" t="s">
        <v>150</v>
      </c>
      <c r="AX247" t="s">
        <v>126</v>
      </c>
      <c r="AY247" t="s">
        <v>126</v>
      </c>
      <c r="AZ247" t="s">
        <v>126</v>
      </c>
      <c r="BA247" t="s">
        <v>126</v>
      </c>
      <c r="BB247" t="s">
        <v>126</v>
      </c>
      <c r="BC247" t="s">
        <v>126</v>
      </c>
      <c r="BD247" t="s">
        <v>126</v>
      </c>
      <c r="BE247" t="s">
        <v>126</v>
      </c>
      <c r="BF247" t="s">
        <v>126</v>
      </c>
    </row>
    <row r="248" spans="2:58" x14ac:dyDescent="0.2">
      <c r="B248" t="s">
        <v>302</v>
      </c>
      <c r="C248" t="s">
        <v>210</v>
      </c>
      <c r="D248" t="s">
        <v>200</v>
      </c>
      <c r="E248" s="145">
        <v>4</v>
      </c>
      <c r="F248" t="s">
        <v>149</v>
      </c>
      <c r="G248" t="s">
        <v>149</v>
      </c>
      <c r="H248" t="s">
        <v>161</v>
      </c>
      <c r="I248" t="s">
        <v>161</v>
      </c>
      <c r="J248" t="s">
        <v>202</v>
      </c>
      <c r="K248" t="s">
        <v>217</v>
      </c>
      <c r="L248" t="s">
        <v>207</v>
      </c>
      <c r="M248" t="s">
        <v>165</v>
      </c>
      <c r="N248" t="s">
        <v>71</v>
      </c>
      <c r="O248">
        <v>25</v>
      </c>
      <c r="P248" t="s">
        <v>62</v>
      </c>
      <c r="Q248" t="s">
        <v>62</v>
      </c>
      <c r="R248" t="s">
        <v>208</v>
      </c>
      <c r="S248" t="s">
        <v>209</v>
      </c>
      <c r="T248" t="s">
        <v>171</v>
      </c>
      <c r="U248" s="7">
        <v>4.3940000000000001</v>
      </c>
      <c r="V248" s="7">
        <v>1.819</v>
      </c>
      <c r="W248" s="7">
        <v>1.641</v>
      </c>
      <c r="X248" s="7">
        <v>1.6</v>
      </c>
      <c r="Y248">
        <v>13.115997726</v>
      </c>
      <c r="Z248">
        <v>1.2500290897716608</v>
      </c>
      <c r="AA248">
        <v>40</v>
      </c>
      <c r="AB248">
        <v>327.89994315000001</v>
      </c>
      <c r="AC248">
        <v>31.250727244291522</v>
      </c>
      <c r="AD248" t="s">
        <v>142</v>
      </c>
      <c r="AE248">
        <v>260</v>
      </c>
      <c r="AF248">
        <v>0.113</v>
      </c>
      <c r="AG248">
        <v>289.38</v>
      </c>
      <c r="AH248">
        <v>0</v>
      </c>
      <c r="AI248">
        <v>7234.5</v>
      </c>
      <c r="AJ248">
        <v>231.49861260657556</v>
      </c>
      <c r="AK248" t="s">
        <v>187</v>
      </c>
      <c r="AL248">
        <v>0</v>
      </c>
      <c r="AM248">
        <v>0</v>
      </c>
      <c r="AN248">
        <v>0</v>
      </c>
      <c r="AO248" t="s">
        <v>128</v>
      </c>
      <c r="AP248" t="s">
        <v>188</v>
      </c>
      <c r="AQ248" t="s">
        <v>139</v>
      </c>
      <c r="AR248" t="s">
        <v>143</v>
      </c>
      <c r="AS248" t="s">
        <v>418</v>
      </c>
      <c r="AT248" t="s">
        <v>127</v>
      </c>
      <c r="AU248">
        <v>44959.412590162035</v>
      </c>
      <c r="AV248" t="s">
        <v>255</v>
      </c>
      <c r="AW248" t="s">
        <v>150</v>
      </c>
      <c r="AX248" t="s">
        <v>126</v>
      </c>
      <c r="AY248" t="s">
        <v>126</v>
      </c>
      <c r="AZ248" t="s">
        <v>126</v>
      </c>
      <c r="BA248" t="s">
        <v>126</v>
      </c>
      <c r="BB248" t="s">
        <v>126</v>
      </c>
      <c r="BC248" t="s">
        <v>126</v>
      </c>
      <c r="BD248" t="s">
        <v>126</v>
      </c>
      <c r="BE248" t="s">
        <v>126</v>
      </c>
      <c r="BF248" t="s">
        <v>126</v>
      </c>
    </row>
    <row r="249" spans="2:58" x14ac:dyDescent="0.2">
      <c r="B249" t="s">
        <v>302</v>
      </c>
      <c r="C249" t="s">
        <v>210</v>
      </c>
      <c r="D249" t="s">
        <v>200</v>
      </c>
      <c r="E249" s="145">
        <v>4</v>
      </c>
      <c r="F249" t="s">
        <v>149</v>
      </c>
      <c r="G249" t="s">
        <v>149</v>
      </c>
      <c r="H249" t="s">
        <v>161</v>
      </c>
      <c r="I249" t="s">
        <v>161</v>
      </c>
      <c r="J249" t="s">
        <v>202</v>
      </c>
      <c r="K249" t="s">
        <v>217</v>
      </c>
      <c r="L249" t="s">
        <v>207</v>
      </c>
      <c r="M249" t="s">
        <v>165</v>
      </c>
      <c r="N249" t="s">
        <v>71</v>
      </c>
      <c r="O249">
        <v>25</v>
      </c>
      <c r="P249" t="s">
        <v>58</v>
      </c>
      <c r="Q249" t="s">
        <v>62</v>
      </c>
      <c r="R249" t="s">
        <v>61</v>
      </c>
      <c r="S249" t="s">
        <v>209</v>
      </c>
      <c r="T249" t="s">
        <v>173</v>
      </c>
      <c r="U249" s="7">
        <v>4.8849999999999998</v>
      </c>
      <c r="V249" s="7">
        <v>1.84</v>
      </c>
      <c r="W249" s="7">
        <v>1.706</v>
      </c>
      <c r="X249" s="7">
        <v>1.74</v>
      </c>
      <c r="Y249">
        <v>15.3342104</v>
      </c>
      <c r="Z249">
        <v>1.4057553956834532</v>
      </c>
      <c r="AA249">
        <v>43.5</v>
      </c>
      <c r="AB249">
        <v>383.35525999999999</v>
      </c>
      <c r="AC249">
        <v>35.143884892086334</v>
      </c>
      <c r="AD249" t="s">
        <v>142</v>
      </c>
      <c r="AE249">
        <v>260</v>
      </c>
      <c r="AF249">
        <v>0.113</v>
      </c>
      <c r="AG249">
        <v>289.38</v>
      </c>
      <c r="AH249">
        <v>0</v>
      </c>
      <c r="AI249">
        <v>7234.5</v>
      </c>
      <c r="AJ249">
        <v>205.85373592630501</v>
      </c>
      <c r="AK249" t="s">
        <v>187</v>
      </c>
      <c r="AL249">
        <v>0</v>
      </c>
      <c r="AM249">
        <v>0</v>
      </c>
      <c r="AN249">
        <v>0</v>
      </c>
      <c r="AO249" t="s">
        <v>128</v>
      </c>
      <c r="AP249" t="s">
        <v>188</v>
      </c>
      <c r="AQ249" t="s">
        <v>139</v>
      </c>
      <c r="AR249" t="s">
        <v>146</v>
      </c>
      <c r="AS249" t="s">
        <v>418</v>
      </c>
      <c r="AT249" t="s">
        <v>127</v>
      </c>
      <c r="AU249">
        <v>44959.412590162035</v>
      </c>
      <c r="AV249" t="s">
        <v>255</v>
      </c>
      <c r="AW249" t="s">
        <v>150</v>
      </c>
      <c r="AX249" t="s">
        <v>126</v>
      </c>
      <c r="AY249" t="s">
        <v>126</v>
      </c>
      <c r="AZ249" t="s">
        <v>126</v>
      </c>
      <c r="BA249" t="s">
        <v>126</v>
      </c>
      <c r="BB249" t="s">
        <v>126</v>
      </c>
      <c r="BC249" t="s">
        <v>126</v>
      </c>
      <c r="BD249" t="s">
        <v>126</v>
      </c>
      <c r="BE249" t="s">
        <v>126</v>
      </c>
      <c r="BF249" t="s">
        <v>126</v>
      </c>
    </row>
    <row r="250" spans="2:58" x14ac:dyDescent="0.2">
      <c r="B250" t="s">
        <v>302</v>
      </c>
      <c r="C250" t="s">
        <v>210</v>
      </c>
      <c r="D250" t="s">
        <v>200</v>
      </c>
      <c r="E250" s="145">
        <v>4</v>
      </c>
      <c r="F250" t="s">
        <v>149</v>
      </c>
      <c r="G250" t="s">
        <v>149</v>
      </c>
      <c r="H250" t="s">
        <v>161</v>
      </c>
      <c r="I250" t="s">
        <v>161</v>
      </c>
      <c r="J250" t="s">
        <v>202</v>
      </c>
      <c r="K250" t="s">
        <v>217</v>
      </c>
      <c r="L250" t="s">
        <v>207</v>
      </c>
      <c r="M250" t="s">
        <v>165</v>
      </c>
      <c r="N250" t="s">
        <v>71</v>
      </c>
      <c r="O250">
        <v>25</v>
      </c>
      <c r="P250" t="s">
        <v>58</v>
      </c>
      <c r="Q250" t="s">
        <v>62</v>
      </c>
      <c r="R250" t="s">
        <v>208</v>
      </c>
      <c r="S250" t="s">
        <v>209</v>
      </c>
      <c r="T250" t="s">
        <v>172</v>
      </c>
      <c r="U250" s="7">
        <v>4.7690000000000001</v>
      </c>
      <c r="V250" s="7">
        <v>1.859</v>
      </c>
      <c r="W250" s="7">
        <v>1.7</v>
      </c>
      <c r="X250" s="7">
        <v>1.9079999999999999</v>
      </c>
      <c r="Y250">
        <v>15.071470700000001</v>
      </c>
      <c r="Z250">
        <v>1.3865453550203317</v>
      </c>
      <c r="AA250">
        <v>47.699999999999996</v>
      </c>
      <c r="AB250">
        <v>376.7867675</v>
      </c>
      <c r="AC250">
        <v>34.663633875508296</v>
      </c>
      <c r="AD250" t="s">
        <v>142</v>
      </c>
      <c r="AE250">
        <v>260</v>
      </c>
      <c r="AF250">
        <v>0.113</v>
      </c>
      <c r="AG250">
        <v>289.38</v>
      </c>
      <c r="AH250">
        <v>0</v>
      </c>
      <c r="AI250">
        <v>7234.5</v>
      </c>
      <c r="AJ250">
        <v>208.70575848978027</v>
      </c>
      <c r="AK250" t="s">
        <v>187</v>
      </c>
      <c r="AL250">
        <v>0</v>
      </c>
      <c r="AM250">
        <v>0</v>
      </c>
      <c r="AN250">
        <v>0</v>
      </c>
      <c r="AO250" t="s">
        <v>128</v>
      </c>
      <c r="AP250" t="s">
        <v>188</v>
      </c>
      <c r="AQ250" t="s">
        <v>139</v>
      </c>
      <c r="AR250" t="s">
        <v>146</v>
      </c>
      <c r="AS250" t="s">
        <v>418</v>
      </c>
      <c r="AT250" t="s">
        <v>127</v>
      </c>
      <c r="AU250">
        <v>44959.412590162035</v>
      </c>
      <c r="AV250" t="s">
        <v>255</v>
      </c>
      <c r="AW250" t="s">
        <v>150</v>
      </c>
      <c r="AX250" t="s">
        <v>126</v>
      </c>
      <c r="AY250" t="s">
        <v>126</v>
      </c>
      <c r="AZ250" t="s">
        <v>126</v>
      </c>
      <c r="BA250" t="s">
        <v>126</v>
      </c>
      <c r="BB250" t="s">
        <v>126</v>
      </c>
      <c r="BC250" t="s">
        <v>126</v>
      </c>
      <c r="BD250" t="s">
        <v>126</v>
      </c>
      <c r="BE250" t="s">
        <v>126</v>
      </c>
      <c r="BF250" t="s">
        <v>126</v>
      </c>
    </row>
    <row r="251" spans="2:58" x14ac:dyDescent="0.2">
      <c r="B251" t="s">
        <v>302</v>
      </c>
      <c r="C251" t="s">
        <v>210</v>
      </c>
      <c r="D251" t="s">
        <v>200</v>
      </c>
      <c r="E251" s="145">
        <v>4</v>
      </c>
      <c r="F251" t="s">
        <v>149</v>
      </c>
      <c r="G251" t="s">
        <v>149</v>
      </c>
      <c r="H251" t="s">
        <v>130</v>
      </c>
      <c r="I251" t="s">
        <v>130</v>
      </c>
      <c r="J251" t="s">
        <v>202</v>
      </c>
      <c r="K251" t="s">
        <v>206</v>
      </c>
      <c r="L251" t="s">
        <v>207</v>
      </c>
      <c r="M251" t="s">
        <v>165</v>
      </c>
      <c r="N251" t="s">
        <v>76</v>
      </c>
      <c r="O251">
        <v>20</v>
      </c>
      <c r="P251" t="s">
        <v>62</v>
      </c>
      <c r="Q251" t="s">
        <v>62</v>
      </c>
      <c r="R251" t="s">
        <v>214</v>
      </c>
      <c r="S251" t="s">
        <v>209</v>
      </c>
      <c r="T251" t="s">
        <v>454</v>
      </c>
      <c r="U251" s="7">
        <v>3.9990600000000001</v>
      </c>
      <c r="V251" s="7">
        <v>1.7325600000000001</v>
      </c>
      <c r="W251" s="7">
        <v>1.52515</v>
      </c>
      <c r="X251" s="7">
        <v>1.105</v>
      </c>
      <c r="Y251">
        <v>10.567171666949042</v>
      </c>
      <c r="Z251">
        <v>1.0836114159524555</v>
      </c>
      <c r="AA251">
        <v>22.1</v>
      </c>
      <c r="AB251">
        <v>211.34343333898084</v>
      </c>
      <c r="AC251">
        <v>21.672228319049111</v>
      </c>
      <c r="AD251" t="s">
        <v>142</v>
      </c>
      <c r="AE251">
        <v>215</v>
      </c>
      <c r="AF251">
        <v>0.113</v>
      </c>
      <c r="AG251">
        <v>239.29499999999999</v>
      </c>
      <c r="AH251">
        <v>0</v>
      </c>
      <c r="AI251">
        <v>4785.8999999999996</v>
      </c>
      <c r="AJ251">
        <v>220.8310068325261</v>
      </c>
      <c r="AK251" t="s">
        <v>187</v>
      </c>
      <c r="AL251">
        <v>0</v>
      </c>
      <c r="AM251">
        <v>0</v>
      </c>
      <c r="AN251">
        <v>0</v>
      </c>
      <c r="AO251" t="s">
        <v>128</v>
      </c>
      <c r="AP251" t="s">
        <v>188</v>
      </c>
      <c r="AQ251" t="s">
        <v>139</v>
      </c>
      <c r="AR251" t="s">
        <v>143</v>
      </c>
      <c r="AS251" t="s">
        <v>418</v>
      </c>
      <c r="AT251" t="s">
        <v>127</v>
      </c>
      <c r="AU251">
        <v>44959.412590162035</v>
      </c>
      <c r="AV251" t="s">
        <v>255</v>
      </c>
      <c r="AW251" t="s">
        <v>150</v>
      </c>
      <c r="AX251" t="s">
        <v>126</v>
      </c>
      <c r="AY251" t="s">
        <v>126</v>
      </c>
      <c r="AZ251" t="s">
        <v>126</v>
      </c>
      <c r="BA251" t="s">
        <v>126</v>
      </c>
      <c r="BB251" t="s">
        <v>126</v>
      </c>
      <c r="BC251" t="s">
        <v>126</v>
      </c>
      <c r="BD251" t="s">
        <v>126</v>
      </c>
      <c r="BE251" t="s">
        <v>126</v>
      </c>
      <c r="BF251" t="s">
        <v>126</v>
      </c>
    </row>
    <row r="252" spans="2:58" x14ac:dyDescent="0.2">
      <c r="B252" t="s">
        <v>302</v>
      </c>
      <c r="C252" t="s">
        <v>210</v>
      </c>
      <c r="D252" t="s">
        <v>200</v>
      </c>
      <c r="E252" s="145">
        <v>4</v>
      </c>
      <c r="F252" t="s">
        <v>149</v>
      </c>
      <c r="G252" t="s">
        <v>149</v>
      </c>
      <c r="H252" t="s">
        <v>130</v>
      </c>
      <c r="I252" t="s">
        <v>130</v>
      </c>
      <c r="J252" t="s">
        <v>202</v>
      </c>
      <c r="K252" t="s">
        <v>206</v>
      </c>
      <c r="L252" t="s">
        <v>207</v>
      </c>
      <c r="M252" t="s">
        <v>165</v>
      </c>
      <c r="N252" t="s">
        <v>76</v>
      </c>
      <c r="O252">
        <v>20</v>
      </c>
      <c r="P252" t="s">
        <v>62</v>
      </c>
      <c r="Q252" t="s">
        <v>62</v>
      </c>
      <c r="R252" t="s">
        <v>214</v>
      </c>
      <c r="S252" t="s">
        <v>209</v>
      </c>
      <c r="T252" t="s">
        <v>227</v>
      </c>
      <c r="U252" s="7">
        <v>3.8179949999999998</v>
      </c>
      <c r="V252" s="7">
        <v>1.9032500000000001</v>
      </c>
      <c r="W252" s="7">
        <v>1.4597500000000001</v>
      </c>
      <c r="X252" s="7">
        <v>1.0229999999999999</v>
      </c>
      <c r="Y252">
        <v>10.607417866529063</v>
      </c>
      <c r="Z252">
        <v>1.1364715332733812</v>
      </c>
      <c r="AA252">
        <v>20.459999999999997</v>
      </c>
      <c r="AB252">
        <v>212.14835733058126</v>
      </c>
      <c r="AC252">
        <v>22.729430665467625</v>
      </c>
      <c r="AD252" t="s">
        <v>142</v>
      </c>
      <c r="AE252">
        <v>215</v>
      </c>
      <c r="AF252">
        <v>0.113</v>
      </c>
      <c r="AG252">
        <v>239.29499999999999</v>
      </c>
      <c r="AH252">
        <v>0</v>
      </c>
      <c r="AI252">
        <v>4785.8999999999996</v>
      </c>
      <c r="AJ252">
        <v>210.559607516748</v>
      </c>
      <c r="AK252" t="s">
        <v>187</v>
      </c>
      <c r="AL252">
        <v>0</v>
      </c>
      <c r="AM252">
        <v>0</v>
      </c>
      <c r="AN252">
        <v>0</v>
      </c>
      <c r="AO252" t="s">
        <v>128</v>
      </c>
      <c r="AP252" t="s">
        <v>188</v>
      </c>
      <c r="AQ252" t="s">
        <v>139</v>
      </c>
      <c r="AR252" t="s">
        <v>143</v>
      </c>
      <c r="AS252" t="s">
        <v>418</v>
      </c>
      <c r="AT252" t="s">
        <v>127</v>
      </c>
      <c r="AU252">
        <v>44959.412590162035</v>
      </c>
      <c r="AV252" t="s">
        <v>255</v>
      </c>
      <c r="AW252" t="s">
        <v>150</v>
      </c>
      <c r="AX252" t="s">
        <v>126</v>
      </c>
      <c r="AY252" t="s">
        <v>126</v>
      </c>
      <c r="AZ252" t="s">
        <v>126</v>
      </c>
      <c r="BA252" t="s">
        <v>126</v>
      </c>
      <c r="BB252" t="s">
        <v>126</v>
      </c>
      <c r="BC252" t="s">
        <v>126</v>
      </c>
      <c r="BD252" t="s">
        <v>126</v>
      </c>
      <c r="BE252" t="s">
        <v>126</v>
      </c>
      <c r="BF252" t="s">
        <v>126</v>
      </c>
    </row>
    <row r="253" spans="2:58" x14ac:dyDescent="0.2">
      <c r="B253" t="s">
        <v>302</v>
      </c>
      <c r="C253" t="s">
        <v>210</v>
      </c>
      <c r="D253" t="s">
        <v>200</v>
      </c>
      <c r="E253" s="145">
        <v>4</v>
      </c>
      <c r="F253" t="s">
        <v>149</v>
      </c>
      <c r="G253" t="s">
        <v>149</v>
      </c>
      <c r="H253" t="s">
        <v>130</v>
      </c>
      <c r="I253" t="s">
        <v>130</v>
      </c>
      <c r="J253" t="s">
        <v>202</v>
      </c>
      <c r="K253" t="s">
        <v>206</v>
      </c>
      <c r="L253" t="s">
        <v>207</v>
      </c>
      <c r="M253" t="s">
        <v>165</v>
      </c>
      <c r="N253" t="s">
        <v>76</v>
      </c>
      <c r="O253">
        <v>20</v>
      </c>
      <c r="P253" t="s">
        <v>62</v>
      </c>
      <c r="Q253" t="s">
        <v>62</v>
      </c>
      <c r="R253" t="s">
        <v>214</v>
      </c>
      <c r="S253" t="s">
        <v>209</v>
      </c>
      <c r="T253" t="s">
        <v>84</v>
      </c>
      <c r="U253" s="7">
        <v>3.5659999999999998</v>
      </c>
      <c r="V253" s="7">
        <v>1.655</v>
      </c>
      <c r="W253" s="7">
        <v>1.5233300000000001</v>
      </c>
      <c r="X253" s="7">
        <v>0.9</v>
      </c>
      <c r="Y253">
        <v>8.9902823609000002</v>
      </c>
      <c r="Z253">
        <v>0.92301063497028457</v>
      </c>
      <c r="AA253">
        <v>18</v>
      </c>
      <c r="AB253">
        <v>179.80564721799999</v>
      </c>
      <c r="AC253">
        <v>18.460212699405691</v>
      </c>
      <c r="AD253" t="s">
        <v>142</v>
      </c>
      <c r="AE253">
        <v>215</v>
      </c>
      <c r="AF253">
        <v>0.113</v>
      </c>
      <c r="AG253">
        <v>239.29499999999999</v>
      </c>
      <c r="AH253">
        <v>0</v>
      </c>
      <c r="AI253">
        <v>4785.8999999999996</v>
      </c>
      <c r="AJ253">
        <v>259.25486764050544</v>
      </c>
      <c r="AK253" t="s">
        <v>187</v>
      </c>
      <c r="AL253">
        <v>0</v>
      </c>
      <c r="AM253">
        <v>0</v>
      </c>
      <c r="AN253">
        <v>0</v>
      </c>
      <c r="AO253" t="s">
        <v>128</v>
      </c>
      <c r="AP253" t="s">
        <v>188</v>
      </c>
      <c r="AQ253" t="s">
        <v>139</v>
      </c>
      <c r="AR253" t="s">
        <v>143</v>
      </c>
      <c r="AS253" t="s">
        <v>418</v>
      </c>
      <c r="AT253" t="s">
        <v>127</v>
      </c>
      <c r="AU253">
        <v>44959.412590162035</v>
      </c>
      <c r="AV253" t="s">
        <v>255</v>
      </c>
      <c r="AW253" t="s">
        <v>150</v>
      </c>
      <c r="AX253" t="s">
        <v>126</v>
      </c>
      <c r="AY253" t="s">
        <v>126</v>
      </c>
      <c r="AZ253" t="s">
        <v>126</v>
      </c>
      <c r="BA253" t="s">
        <v>126</v>
      </c>
      <c r="BB253" t="s">
        <v>126</v>
      </c>
      <c r="BC253" t="s">
        <v>126</v>
      </c>
      <c r="BD253" t="s">
        <v>126</v>
      </c>
      <c r="BE253" t="s">
        <v>126</v>
      </c>
      <c r="BF253" t="s">
        <v>126</v>
      </c>
    </row>
    <row r="254" spans="2:58" x14ac:dyDescent="0.2">
      <c r="B254" t="s">
        <v>302</v>
      </c>
      <c r="C254" t="s">
        <v>210</v>
      </c>
      <c r="D254" t="s">
        <v>200</v>
      </c>
      <c r="E254" s="145">
        <v>4</v>
      </c>
      <c r="F254" t="s">
        <v>149</v>
      </c>
      <c r="G254" t="s">
        <v>149</v>
      </c>
      <c r="H254" t="s">
        <v>130</v>
      </c>
      <c r="I254" t="s">
        <v>130</v>
      </c>
      <c r="J254" t="s">
        <v>202</v>
      </c>
      <c r="K254" t="s">
        <v>206</v>
      </c>
      <c r="L254" t="s">
        <v>207</v>
      </c>
      <c r="M254" t="s">
        <v>165</v>
      </c>
      <c r="N254" t="s">
        <v>76</v>
      </c>
      <c r="O254">
        <v>20</v>
      </c>
      <c r="P254" t="s">
        <v>62</v>
      </c>
      <c r="Q254" t="s">
        <v>62</v>
      </c>
      <c r="R254" t="s">
        <v>214</v>
      </c>
      <c r="S254" t="s">
        <v>209</v>
      </c>
      <c r="T254" t="s">
        <v>294</v>
      </c>
      <c r="U254" s="7">
        <v>4.0990000000000002</v>
      </c>
      <c r="V254" s="7">
        <v>1.774</v>
      </c>
      <c r="W254" s="7">
        <v>1.579</v>
      </c>
      <c r="X254" s="7">
        <v>1.2370000000000001</v>
      </c>
      <c r="Y254">
        <v>11.481897454</v>
      </c>
      <c r="Z254">
        <v>1.1372577416327807</v>
      </c>
      <c r="AA254">
        <v>24.740000000000002</v>
      </c>
      <c r="AB254">
        <v>229.63794908</v>
      </c>
      <c r="AC254">
        <v>22.745154832655615</v>
      </c>
      <c r="AD254" t="s">
        <v>142</v>
      </c>
      <c r="AE254">
        <v>215</v>
      </c>
      <c r="AF254">
        <v>0.113</v>
      </c>
      <c r="AG254">
        <v>239.29499999999999</v>
      </c>
      <c r="AH254">
        <v>0</v>
      </c>
      <c r="AI254">
        <v>4785.8999999999996</v>
      </c>
      <c r="AJ254">
        <v>210.41404357154781</v>
      </c>
      <c r="AK254" t="s">
        <v>187</v>
      </c>
      <c r="AL254">
        <v>0</v>
      </c>
      <c r="AM254">
        <v>0</v>
      </c>
      <c r="AN254">
        <v>0</v>
      </c>
      <c r="AO254" t="s">
        <v>128</v>
      </c>
      <c r="AP254" t="s">
        <v>188</v>
      </c>
      <c r="AQ254" t="s">
        <v>139</v>
      </c>
      <c r="AR254" t="s">
        <v>143</v>
      </c>
      <c r="AS254" t="s">
        <v>418</v>
      </c>
      <c r="AT254" t="s">
        <v>127</v>
      </c>
      <c r="AU254">
        <v>44959.412590162035</v>
      </c>
      <c r="AV254" t="s">
        <v>255</v>
      </c>
      <c r="AW254" t="s">
        <v>150</v>
      </c>
      <c r="AX254" t="s">
        <v>126</v>
      </c>
      <c r="AY254" t="s">
        <v>126</v>
      </c>
      <c r="AZ254" t="s">
        <v>126</v>
      </c>
      <c r="BA254" t="s">
        <v>126</v>
      </c>
      <c r="BB254" t="s">
        <v>126</v>
      </c>
      <c r="BC254" t="s">
        <v>126</v>
      </c>
      <c r="BD254" t="s">
        <v>126</v>
      </c>
      <c r="BE254" t="s">
        <v>126</v>
      </c>
      <c r="BF254" t="s">
        <v>126</v>
      </c>
    </row>
    <row r="255" spans="2:58" x14ac:dyDescent="0.2">
      <c r="B255" t="s">
        <v>302</v>
      </c>
      <c r="C255" t="s">
        <v>210</v>
      </c>
      <c r="D255" t="s">
        <v>200</v>
      </c>
      <c r="E255" s="145">
        <v>4</v>
      </c>
      <c r="F255" t="s">
        <v>149</v>
      </c>
      <c r="G255" t="s">
        <v>149</v>
      </c>
      <c r="H255" t="s">
        <v>130</v>
      </c>
      <c r="I255" t="s">
        <v>130</v>
      </c>
      <c r="J255" t="s">
        <v>202</v>
      </c>
      <c r="K255" t="s">
        <v>206</v>
      </c>
      <c r="L255" t="s">
        <v>207</v>
      </c>
      <c r="M255" t="s">
        <v>165</v>
      </c>
      <c r="N255" t="s">
        <v>76</v>
      </c>
      <c r="O255">
        <v>20</v>
      </c>
      <c r="P255" t="s">
        <v>58</v>
      </c>
      <c r="Q255" t="s">
        <v>62</v>
      </c>
      <c r="R255" t="s">
        <v>61</v>
      </c>
      <c r="S255" t="s">
        <v>209</v>
      </c>
      <c r="T255" t="s">
        <v>228</v>
      </c>
      <c r="U255" s="7">
        <v>4.3840000000000003</v>
      </c>
      <c r="V255" s="7">
        <v>1.643</v>
      </c>
      <c r="W255" s="7">
        <v>1.9</v>
      </c>
      <c r="X255" s="7">
        <v>1.1180000000000001</v>
      </c>
      <c r="Y255">
        <v>13.685532800000001</v>
      </c>
      <c r="Z255">
        <v>1.1265111041601501</v>
      </c>
      <c r="AA255">
        <v>22.360000000000003</v>
      </c>
      <c r="AB255">
        <v>273.71065600000003</v>
      </c>
      <c r="AC255">
        <v>22.530222083203</v>
      </c>
      <c r="AD255" t="s">
        <v>142</v>
      </c>
      <c r="AE255">
        <v>215</v>
      </c>
      <c r="AF255">
        <v>0.113</v>
      </c>
      <c r="AG255">
        <v>239.29499999999999</v>
      </c>
      <c r="AH255">
        <v>0</v>
      </c>
      <c r="AI255">
        <v>4785.8999999999996</v>
      </c>
      <c r="AJ255">
        <v>212.42134153520132</v>
      </c>
      <c r="AK255" t="s">
        <v>187</v>
      </c>
      <c r="AL255">
        <v>0</v>
      </c>
      <c r="AM255">
        <v>0</v>
      </c>
      <c r="AN255">
        <v>0</v>
      </c>
      <c r="AO255" t="s">
        <v>128</v>
      </c>
      <c r="AP255" t="s">
        <v>188</v>
      </c>
      <c r="AQ255" t="s">
        <v>139</v>
      </c>
      <c r="AR255" t="s">
        <v>146</v>
      </c>
      <c r="AS255" t="s">
        <v>418</v>
      </c>
      <c r="AT255" t="s">
        <v>127</v>
      </c>
      <c r="AU255">
        <v>44959.412590162035</v>
      </c>
      <c r="AV255" t="s">
        <v>255</v>
      </c>
      <c r="AW255" t="s">
        <v>150</v>
      </c>
      <c r="AX255" t="s">
        <v>126</v>
      </c>
      <c r="AY255" t="s">
        <v>126</v>
      </c>
      <c r="AZ255" t="s">
        <v>126</v>
      </c>
      <c r="BA255" t="s">
        <v>126</v>
      </c>
      <c r="BB255" t="s">
        <v>126</v>
      </c>
      <c r="BC255" t="s">
        <v>126</v>
      </c>
      <c r="BD255" t="s">
        <v>126</v>
      </c>
      <c r="BE255" t="s">
        <v>126</v>
      </c>
      <c r="BF255" t="s">
        <v>126</v>
      </c>
    </row>
    <row r="256" spans="2:58" x14ac:dyDescent="0.2">
      <c r="B256" t="s">
        <v>302</v>
      </c>
      <c r="C256" t="s">
        <v>210</v>
      </c>
      <c r="D256" t="s">
        <v>200</v>
      </c>
      <c r="E256" s="145">
        <v>4</v>
      </c>
      <c r="F256" t="s">
        <v>149</v>
      </c>
      <c r="G256" t="s">
        <v>149</v>
      </c>
      <c r="H256" t="s">
        <v>130</v>
      </c>
      <c r="I256" t="s">
        <v>130</v>
      </c>
      <c r="J256" t="s">
        <v>202</v>
      </c>
      <c r="K256" t="s">
        <v>206</v>
      </c>
      <c r="L256" t="s">
        <v>207</v>
      </c>
      <c r="M256" t="s">
        <v>165</v>
      </c>
      <c r="N256" t="s">
        <v>76</v>
      </c>
      <c r="O256">
        <v>20</v>
      </c>
      <c r="P256" t="s">
        <v>62</v>
      </c>
      <c r="Q256" t="s">
        <v>62</v>
      </c>
      <c r="R256" t="s">
        <v>208</v>
      </c>
      <c r="S256" t="s">
        <v>209</v>
      </c>
      <c r="T256" t="s">
        <v>166</v>
      </c>
      <c r="U256" s="7">
        <v>4.4752000000000001</v>
      </c>
      <c r="V256" s="7">
        <v>1.732</v>
      </c>
      <c r="W256" s="7">
        <v>1.603</v>
      </c>
      <c r="X256" s="7">
        <v>1.258</v>
      </c>
      <c r="Y256">
        <v>12.4249273792</v>
      </c>
      <c r="Z256">
        <v>1.2122374726305911</v>
      </c>
      <c r="AA256">
        <v>25.16</v>
      </c>
      <c r="AB256">
        <v>248.49854758399999</v>
      </c>
      <c r="AC256">
        <v>24.244749452611821</v>
      </c>
      <c r="AD256" t="s">
        <v>142</v>
      </c>
      <c r="AE256">
        <v>215</v>
      </c>
      <c r="AF256">
        <v>0.113</v>
      </c>
      <c r="AG256">
        <v>239.29499999999999</v>
      </c>
      <c r="AH256">
        <v>0</v>
      </c>
      <c r="AI256">
        <v>4785.8999999999996</v>
      </c>
      <c r="AJ256">
        <v>197.39944144831853</v>
      </c>
      <c r="AK256" t="s">
        <v>187</v>
      </c>
      <c r="AL256">
        <v>0</v>
      </c>
      <c r="AM256">
        <v>0</v>
      </c>
      <c r="AN256">
        <v>0</v>
      </c>
      <c r="AO256" t="s">
        <v>128</v>
      </c>
      <c r="AP256" t="s">
        <v>188</v>
      </c>
      <c r="AQ256" t="s">
        <v>139</v>
      </c>
      <c r="AR256" t="s">
        <v>143</v>
      </c>
      <c r="AS256" t="s">
        <v>418</v>
      </c>
      <c r="AT256" t="s">
        <v>127</v>
      </c>
      <c r="AU256">
        <v>44959.412590162035</v>
      </c>
      <c r="AV256" t="s">
        <v>255</v>
      </c>
      <c r="AW256" t="s">
        <v>150</v>
      </c>
      <c r="AX256" t="s">
        <v>126</v>
      </c>
      <c r="AY256" t="s">
        <v>126</v>
      </c>
      <c r="AZ256" t="s">
        <v>126</v>
      </c>
      <c r="BA256" t="s">
        <v>126</v>
      </c>
      <c r="BB256" t="s">
        <v>126</v>
      </c>
      <c r="BC256" t="s">
        <v>126</v>
      </c>
      <c r="BD256" t="s">
        <v>126</v>
      </c>
      <c r="BE256" t="s">
        <v>126</v>
      </c>
      <c r="BF256" t="s">
        <v>126</v>
      </c>
    </row>
    <row r="257" spans="2:58" x14ac:dyDescent="0.2">
      <c r="B257" t="s">
        <v>302</v>
      </c>
      <c r="C257" t="s">
        <v>210</v>
      </c>
      <c r="D257" t="s">
        <v>200</v>
      </c>
      <c r="E257" s="145">
        <v>4</v>
      </c>
      <c r="F257" t="s">
        <v>149</v>
      </c>
      <c r="G257" t="s">
        <v>149</v>
      </c>
      <c r="H257" t="s">
        <v>130</v>
      </c>
      <c r="I257" t="s">
        <v>130</v>
      </c>
      <c r="J257" t="s">
        <v>202</v>
      </c>
      <c r="K257" t="s">
        <v>206</v>
      </c>
      <c r="L257" t="s">
        <v>207</v>
      </c>
      <c r="M257" t="s">
        <v>165</v>
      </c>
      <c r="N257" t="s">
        <v>71</v>
      </c>
      <c r="O257">
        <v>25</v>
      </c>
      <c r="P257" t="s">
        <v>58</v>
      </c>
      <c r="Q257" t="s">
        <v>62</v>
      </c>
      <c r="R257" t="s">
        <v>208</v>
      </c>
      <c r="S257" t="s">
        <v>209</v>
      </c>
      <c r="T257" t="s">
        <v>455</v>
      </c>
      <c r="U257" s="7">
        <v>4.242</v>
      </c>
      <c r="V257" s="7">
        <v>1.804</v>
      </c>
      <c r="W257" s="7">
        <v>1.681</v>
      </c>
      <c r="X257" s="7">
        <v>1.47</v>
      </c>
      <c r="Y257">
        <v>12.863966808000001</v>
      </c>
      <c r="Z257">
        <v>1.1968357835470755</v>
      </c>
      <c r="AA257">
        <v>36.75</v>
      </c>
      <c r="AB257">
        <v>321.5991702</v>
      </c>
      <c r="AC257">
        <v>29.920894588676887</v>
      </c>
      <c r="AD257" t="s">
        <v>142</v>
      </c>
      <c r="AE257">
        <v>215</v>
      </c>
      <c r="AF257">
        <v>0.113</v>
      </c>
      <c r="AG257">
        <v>239.29499999999999</v>
      </c>
      <c r="AH257">
        <v>0</v>
      </c>
      <c r="AI257">
        <v>5982.375</v>
      </c>
      <c r="AJ257">
        <v>199.93971043445805</v>
      </c>
      <c r="AK257" t="s">
        <v>187</v>
      </c>
      <c r="AL257">
        <v>0</v>
      </c>
      <c r="AM257">
        <v>0</v>
      </c>
      <c r="AN257">
        <v>0</v>
      </c>
      <c r="AO257" t="s">
        <v>128</v>
      </c>
      <c r="AP257" t="s">
        <v>188</v>
      </c>
      <c r="AQ257" t="s">
        <v>139</v>
      </c>
      <c r="AR257" t="s">
        <v>146</v>
      </c>
      <c r="AS257" t="s">
        <v>418</v>
      </c>
      <c r="AT257" t="s">
        <v>127</v>
      </c>
      <c r="AU257">
        <v>44959.412590162035</v>
      </c>
      <c r="AV257" t="s">
        <v>255</v>
      </c>
      <c r="AW257" t="s">
        <v>150</v>
      </c>
      <c r="AX257" t="s">
        <v>126</v>
      </c>
      <c r="AY257" t="s">
        <v>126</v>
      </c>
      <c r="AZ257" t="s">
        <v>126</v>
      </c>
      <c r="BA257" t="s">
        <v>126</v>
      </c>
      <c r="BB257" t="s">
        <v>126</v>
      </c>
      <c r="BC257" t="s">
        <v>126</v>
      </c>
      <c r="BD257" t="s">
        <v>126</v>
      </c>
      <c r="BE257" t="s">
        <v>126</v>
      </c>
      <c r="BF257" t="s">
        <v>126</v>
      </c>
    </row>
    <row r="258" spans="2:58" x14ac:dyDescent="0.2">
      <c r="B258" t="s">
        <v>302</v>
      </c>
      <c r="C258" t="s">
        <v>210</v>
      </c>
      <c r="D258" t="s">
        <v>200</v>
      </c>
      <c r="E258" s="145">
        <v>4</v>
      </c>
      <c r="F258" t="s">
        <v>149</v>
      </c>
      <c r="G258" t="s">
        <v>149</v>
      </c>
      <c r="H258" t="s">
        <v>130</v>
      </c>
      <c r="I258" t="s">
        <v>130</v>
      </c>
      <c r="J258" t="s">
        <v>202</v>
      </c>
      <c r="K258" t="s">
        <v>206</v>
      </c>
      <c r="L258" t="s">
        <v>207</v>
      </c>
      <c r="M258" t="s">
        <v>165</v>
      </c>
      <c r="N258" t="s">
        <v>71</v>
      </c>
      <c r="O258">
        <v>25</v>
      </c>
      <c r="P258" t="s">
        <v>62</v>
      </c>
      <c r="Q258" t="s">
        <v>62</v>
      </c>
      <c r="R258" t="s">
        <v>208</v>
      </c>
      <c r="S258" t="s">
        <v>209</v>
      </c>
      <c r="T258" t="s">
        <v>171</v>
      </c>
      <c r="U258" s="7">
        <v>4.3940000000000001</v>
      </c>
      <c r="V258" s="7">
        <v>1.819</v>
      </c>
      <c r="W258" s="7">
        <v>1.641</v>
      </c>
      <c r="X258" s="7">
        <v>1.6</v>
      </c>
      <c r="Y258">
        <v>13.115997726</v>
      </c>
      <c r="Z258">
        <v>1.2500290897716608</v>
      </c>
      <c r="AA258">
        <v>40</v>
      </c>
      <c r="AB258">
        <v>327.89994315000001</v>
      </c>
      <c r="AC258">
        <v>31.250727244291522</v>
      </c>
      <c r="AD258" t="s">
        <v>142</v>
      </c>
      <c r="AE258">
        <v>215</v>
      </c>
      <c r="AF258">
        <v>0.113</v>
      </c>
      <c r="AG258">
        <v>239.29499999999999</v>
      </c>
      <c r="AH258">
        <v>0</v>
      </c>
      <c r="AI258">
        <v>5982.375</v>
      </c>
      <c r="AJ258">
        <v>191.43154504005287</v>
      </c>
      <c r="AK258" t="s">
        <v>187</v>
      </c>
      <c r="AL258">
        <v>0</v>
      </c>
      <c r="AM258">
        <v>0</v>
      </c>
      <c r="AN258">
        <v>0</v>
      </c>
      <c r="AO258" t="s">
        <v>128</v>
      </c>
      <c r="AP258" t="s">
        <v>188</v>
      </c>
      <c r="AQ258" t="s">
        <v>139</v>
      </c>
      <c r="AR258" t="s">
        <v>143</v>
      </c>
      <c r="AS258" t="s">
        <v>418</v>
      </c>
      <c r="AT258" t="s">
        <v>127</v>
      </c>
      <c r="AU258">
        <v>44959.412590162035</v>
      </c>
      <c r="AV258" t="s">
        <v>255</v>
      </c>
      <c r="AW258" t="s">
        <v>150</v>
      </c>
      <c r="AX258" t="s">
        <v>126</v>
      </c>
      <c r="AY258" t="s">
        <v>126</v>
      </c>
      <c r="AZ258" t="s">
        <v>126</v>
      </c>
      <c r="BA258" t="s">
        <v>126</v>
      </c>
      <c r="BB258" t="s">
        <v>126</v>
      </c>
      <c r="BC258" t="s">
        <v>126</v>
      </c>
      <c r="BD258" t="s">
        <v>126</v>
      </c>
      <c r="BE258" t="s">
        <v>126</v>
      </c>
      <c r="BF258" t="s">
        <v>126</v>
      </c>
    </row>
    <row r="259" spans="2:58" x14ac:dyDescent="0.2">
      <c r="B259" t="s">
        <v>302</v>
      </c>
      <c r="C259" t="s">
        <v>210</v>
      </c>
      <c r="D259" t="s">
        <v>200</v>
      </c>
      <c r="E259" s="145">
        <v>4</v>
      </c>
      <c r="F259" t="s">
        <v>149</v>
      </c>
      <c r="G259" t="s">
        <v>149</v>
      </c>
      <c r="H259" t="s">
        <v>130</v>
      </c>
      <c r="I259" t="s">
        <v>130</v>
      </c>
      <c r="J259" t="s">
        <v>202</v>
      </c>
      <c r="K259" t="s">
        <v>206</v>
      </c>
      <c r="L259" t="s">
        <v>207</v>
      </c>
      <c r="M259" t="s">
        <v>165</v>
      </c>
      <c r="N259" t="s">
        <v>71</v>
      </c>
      <c r="O259">
        <v>25</v>
      </c>
      <c r="P259" t="s">
        <v>58</v>
      </c>
      <c r="Q259" t="s">
        <v>62</v>
      </c>
      <c r="R259" t="s">
        <v>61</v>
      </c>
      <c r="S259" t="s">
        <v>209</v>
      </c>
      <c r="T259" t="s">
        <v>173</v>
      </c>
      <c r="U259" s="7">
        <v>4.8849999999999998</v>
      </c>
      <c r="V259" s="7">
        <v>1.84</v>
      </c>
      <c r="W259" s="7">
        <v>1.706</v>
      </c>
      <c r="X259" s="7">
        <v>1.74</v>
      </c>
      <c r="Y259">
        <v>15.3342104</v>
      </c>
      <c r="Z259">
        <v>1.4057553956834532</v>
      </c>
      <c r="AA259">
        <v>43.5</v>
      </c>
      <c r="AB259">
        <v>383.35525999999999</v>
      </c>
      <c r="AC259">
        <v>35.143884892086334</v>
      </c>
      <c r="AD259" t="s">
        <v>142</v>
      </c>
      <c r="AE259">
        <v>215</v>
      </c>
      <c r="AF259">
        <v>0.113</v>
      </c>
      <c r="AG259">
        <v>239.29499999999999</v>
      </c>
      <c r="AH259">
        <v>0</v>
      </c>
      <c r="AI259">
        <v>5982.375</v>
      </c>
      <c r="AJ259">
        <v>170.22520470829068</v>
      </c>
      <c r="AK259" t="s">
        <v>187</v>
      </c>
      <c r="AL259">
        <v>0</v>
      </c>
      <c r="AM259">
        <v>0</v>
      </c>
      <c r="AN259">
        <v>0</v>
      </c>
      <c r="AO259" t="s">
        <v>128</v>
      </c>
      <c r="AP259" t="s">
        <v>188</v>
      </c>
      <c r="AQ259" t="s">
        <v>139</v>
      </c>
      <c r="AR259" t="s">
        <v>146</v>
      </c>
      <c r="AS259" t="s">
        <v>418</v>
      </c>
      <c r="AT259" t="s">
        <v>127</v>
      </c>
      <c r="AU259">
        <v>44959.412590162035</v>
      </c>
      <c r="AV259" t="s">
        <v>255</v>
      </c>
      <c r="AW259" t="s">
        <v>150</v>
      </c>
      <c r="AX259" t="s">
        <v>126</v>
      </c>
      <c r="AY259" t="s">
        <v>126</v>
      </c>
      <c r="AZ259" t="s">
        <v>126</v>
      </c>
      <c r="BA259" t="s">
        <v>126</v>
      </c>
      <c r="BB259" t="s">
        <v>126</v>
      </c>
      <c r="BC259" t="s">
        <v>126</v>
      </c>
      <c r="BD259" t="s">
        <v>126</v>
      </c>
      <c r="BE259" t="s">
        <v>126</v>
      </c>
      <c r="BF259" t="s">
        <v>126</v>
      </c>
    </row>
    <row r="260" spans="2:58" x14ac:dyDescent="0.2">
      <c r="B260" t="s">
        <v>302</v>
      </c>
      <c r="C260" t="s">
        <v>210</v>
      </c>
      <c r="D260" t="s">
        <v>200</v>
      </c>
      <c r="E260" s="145">
        <v>4</v>
      </c>
      <c r="F260" t="s">
        <v>149</v>
      </c>
      <c r="G260" t="s">
        <v>149</v>
      </c>
      <c r="H260" t="s">
        <v>130</v>
      </c>
      <c r="I260" t="s">
        <v>130</v>
      </c>
      <c r="J260" t="s">
        <v>202</v>
      </c>
      <c r="K260" t="s">
        <v>206</v>
      </c>
      <c r="L260" t="s">
        <v>207</v>
      </c>
      <c r="M260" t="s">
        <v>165</v>
      </c>
      <c r="N260" t="s">
        <v>71</v>
      </c>
      <c r="O260">
        <v>25</v>
      </c>
      <c r="P260" t="s">
        <v>58</v>
      </c>
      <c r="Q260" t="s">
        <v>62</v>
      </c>
      <c r="R260" t="s">
        <v>208</v>
      </c>
      <c r="S260" t="s">
        <v>209</v>
      </c>
      <c r="T260" t="s">
        <v>172</v>
      </c>
      <c r="U260" s="7">
        <v>4.7690000000000001</v>
      </c>
      <c r="V260" s="7">
        <v>1.859</v>
      </c>
      <c r="W260" s="7">
        <v>1.7</v>
      </c>
      <c r="X260" s="7">
        <v>1.9079999999999999</v>
      </c>
      <c r="Y260">
        <v>15.071470700000001</v>
      </c>
      <c r="Z260">
        <v>1.3865453550203317</v>
      </c>
      <c r="AA260">
        <v>47.699999999999996</v>
      </c>
      <c r="AB260">
        <v>376.7867675</v>
      </c>
      <c r="AC260">
        <v>34.663633875508296</v>
      </c>
      <c r="AD260" t="s">
        <v>142</v>
      </c>
      <c r="AE260">
        <v>215</v>
      </c>
      <c r="AF260">
        <v>0.113</v>
      </c>
      <c r="AG260">
        <v>239.29499999999999</v>
      </c>
      <c r="AH260">
        <v>0</v>
      </c>
      <c r="AI260">
        <v>5982.375</v>
      </c>
      <c r="AJ260">
        <v>172.58360798193368</v>
      </c>
      <c r="AK260" t="s">
        <v>187</v>
      </c>
      <c r="AL260">
        <v>0</v>
      </c>
      <c r="AM260">
        <v>0</v>
      </c>
      <c r="AN260">
        <v>0</v>
      </c>
      <c r="AO260" t="s">
        <v>128</v>
      </c>
      <c r="AP260" t="s">
        <v>188</v>
      </c>
      <c r="AQ260" t="s">
        <v>139</v>
      </c>
      <c r="AR260" t="s">
        <v>146</v>
      </c>
      <c r="AS260" t="s">
        <v>418</v>
      </c>
      <c r="AT260" t="s">
        <v>127</v>
      </c>
      <c r="AU260">
        <v>44959.412590162035</v>
      </c>
      <c r="AV260" t="s">
        <v>255</v>
      </c>
      <c r="AW260" t="s">
        <v>150</v>
      </c>
      <c r="AX260" t="s">
        <v>126</v>
      </c>
      <c r="AY260" t="s">
        <v>126</v>
      </c>
      <c r="AZ260" t="s">
        <v>126</v>
      </c>
      <c r="BA260" t="s">
        <v>126</v>
      </c>
      <c r="BB260" t="s">
        <v>126</v>
      </c>
      <c r="BC260" t="s">
        <v>126</v>
      </c>
      <c r="BD260" t="s">
        <v>126</v>
      </c>
      <c r="BE260" t="s">
        <v>126</v>
      </c>
      <c r="BF260" t="s">
        <v>126</v>
      </c>
    </row>
    <row r="261" spans="2:58" x14ac:dyDescent="0.2">
      <c r="B261" t="s">
        <v>456</v>
      </c>
      <c r="C261" t="s">
        <v>218</v>
      </c>
      <c r="D261" t="s">
        <v>216</v>
      </c>
      <c r="E261" s="145">
        <v>5</v>
      </c>
      <c r="F261" t="s">
        <v>124</v>
      </c>
      <c r="G261" t="s">
        <v>124</v>
      </c>
      <c r="H261" t="s">
        <v>151</v>
      </c>
      <c r="I261" t="s">
        <v>275</v>
      </c>
      <c r="J261" t="s">
        <v>201</v>
      </c>
      <c r="K261" t="s">
        <v>219</v>
      </c>
      <c r="L261" t="s">
        <v>203</v>
      </c>
      <c r="M261" t="s">
        <v>73</v>
      </c>
      <c r="N261" t="s">
        <v>306</v>
      </c>
      <c r="O261">
        <v>1</v>
      </c>
      <c r="P261" t="s">
        <v>33</v>
      </c>
      <c r="Q261" t="s">
        <v>33</v>
      </c>
      <c r="R261" t="s">
        <v>70</v>
      </c>
      <c r="S261" t="s">
        <v>205</v>
      </c>
      <c r="T261" t="s">
        <v>307</v>
      </c>
      <c r="U261" s="7">
        <v>8.1</v>
      </c>
      <c r="V261" s="7">
        <v>2.87</v>
      </c>
      <c r="W261" s="7">
        <v>3.35</v>
      </c>
      <c r="X261" s="7">
        <v>4.0999999999999996</v>
      </c>
      <c r="Y261">
        <v>77.877449999999996</v>
      </c>
      <c r="Z261">
        <v>3.6357522677510166</v>
      </c>
      <c r="AA261">
        <v>4.0999999999999996</v>
      </c>
      <c r="AB261">
        <v>77.877449999999996</v>
      </c>
      <c r="AC261">
        <v>3.6357522677510166</v>
      </c>
      <c r="AD261" t="s">
        <v>31</v>
      </c>
      <c r="AE261">
        <v>9675.1299999999992</v>
      </c>
      <c r="AF261">
        <v>0</v>
      </c>
      <c r="AG261">
        <v>9675.1299999999992</v>
      </c>
      <c r="AH261">
        <v>0</v>
      </c>
      <c r="AI261">
        <v>4837.5649999999996</v>
      </c>
      <c r="AJ261">
        <v>1330.5540762248891</v>
      </c>
      <c r="AK261" t="s">
        <v>457</v>
      </c>
      <c r="AL261">
        <v>0</v>
      </c>
      <c r="AM261">
        <v>4837.5649999999996</v>
      </c>
      <c r="AN261">
        <v>-4837.5649999999996</v>
      </c>
      <c r="AO261" t="s">
        <v>308</v>
      </c>
      <c r="AP261" t="s">
        <v>458</v>
      </c>
      <c r="AQ261" t="s">
        <v>309</v>
      </c>
      <c r="AT261" t="s">
        <v>144</v>
      </c>
      <c r="AU261">
        <v>44963.451606481482</v>
      </c>
      <c r="AV261" t="s">
        <v>255</v>
      </c>
      <c r="AW261" t="s">
        <v>126</v>
      </c>
      <c r="AX261" t="s">
        <v>126</v>
      </c>
      <c r="AY261" t="s">
        <v>126</v>
      </c>
      <c r="AZ261" t="s">
        <v>126</v>
      </c>
      <c r="BA261" t="s">
        <v>126</v>
      </c>
      <c r="BB261" t="s">
        <v>126</v>
      </c>
      <c r="BC261" t="s">
        <v>126</v>
      </c>
      <c r="BD261" t="s">
        <v>126</v>
      </c>
      <c r="BE261" t="s">
        <v>126</v>
      </c>
      <c r="BF261" t="s">
        <v>126</v>
      </c>
    </row>
    <row r="262" spans="2:58" x14ac:dyDescent="0.2">
      <c r="B262" t="s">
        <v>456</v>
      </c>
      <c r="C262" t="s">
        <v>218</v>
      </c>
      <c r="D262" t="s">
        <v>216</v>
      </c>
      <c r="E262" s="145">
        <v>5</v>
      </c>
      <c r="F262" t="s">
        <v>124</v>
      </c>
      <c r="G262" t="s">
        <v>124</v>
      </c>
      <c r="H262" t="s">
        <v>176</v>
      </c>
      <c r="I262" t="s">
        <v>68</v>
      </c>
      <c r="J262" t="s">
        <v>201</v>
      </c>
      <c r="K262" t="s">
        <v>224</v>
      </c>
      <c r="L262" t="s">
        <v>203</v>
      </c>
      <c r="M262" t="s">
        <v>73</v>
      </c>
      <c r="N262" t="s">
        <v>459</v>
      </c>
      <c r="O262">
        <v>1</v>
      </c>
      <c r="P262" t="s">
        <v>33</v>
      </c>
      <c r="Q262" t="s">
        <v>33</v>
      </c>
      <c r="R262" t="s">
        <v>69</v>
      </c>
      <c r="S262" t="s">
        <v>205</v>
      </c>
      <c r="T262" t="s">
        <v>460</v>
      </c>
      <c r="U262" s="7">
        <v>11.89</v>
      </c>
      <c r="V262" s="7">
        <v>3.96</v>
      </c>
      <c r="W262" s="7">
        <v>4.4400000000000004</v>
      </c>
      <c r="X262" s="7">
        <v>24.021000000000001</v>
      </c>
      <c r="Y262">
        <v>209.05473600000002</v>
      </c>
      <c r="Z262">
        <v>7.363841101032218</v>
      </c>
      <c r="AA262">
        <v>24.021000000000001</v>
      </c>
      <c r="AB262">
        <v>209.05473600000002</v>
      </c>
      <c r="AC262">
        <v>7.363841101032218</v>
      </c>
      <c r="AD262" t="s">
        <v>31</v>
      </c>
      <c r="AE262">
        <v>39272.17</v>
      </c>
      <c r="AF262">
        <v>0</v>
      </c>
      <c r="AG262">
        <v>39272.17</v>
      </c>
      <c r="AH262">
        <v>0</v>
      </c>
      <c r="AI262">
        <v>39272.17</v>
      </c>
      <c r="AJ262">
        <v>5333.1093733805674</v>
      </c>
      <c r="AK262" t="s">
        <v>457</v>
      </c>
      <c r="AL262">
        <v>0</v>
      </c>
      <c r="AM262">
        <v>0</v>
      </c>
      <c r="AN262">
        <v>0</v>
      </c>
      <c r="AO262" t="s">
        <v>461</v>
      </c>
      <c r="AP262" t="s">
        <v>462</v>
      </c>
      <c r="AQ262" t="s">
        <v>276</v>
      </c>
      <c r="AT262" t="s">
        <v>183</v>
      </c>
      <c r="AU262">
        <v>44963.451606481482</v>
      </c>
      <c r="AV262" t="s">
        <v>255</v>
      </c>
      <c r="AW262" t="s">
        <v>126</v>
      </c>
      <c r="AX262" t="s">
        <v>126</v>
      </c>
      <c r="AY262" t="s">
        <v>126</v>
      </c>
      <c r="AZ262" t="s">
        <v>126</v>
      </c>
      <c r="BA262" t="s">
        <v>126</v>
      </c>
      <c r="BB262" t="s">
        <v>126</v>
      </c>
      <c r="BC262" t="s">
        <v>126</v>
      </c>
      <c r="BD262" t="s">
        <v>126</v>
      </c>
      <c r="BE262" t="s">
        <v>126</v>
      </c>
      <c r="BF262" t="s">
        <v>126</v>
      </c>
    </row>
    <row r="263" spans="2:58" x14ac:dyDescent="0.2">
      <c r="B263" t="s">
        <v>456</v>
      </c>
      <c r="C263" t="s">
        <v>218</v>
      </c>
      <c r="D263" t="s">
        <v>216</v>
      </c>
      <c r="E263" s="145">
        <v>5</v>
      </c>
      <c r="F263" t="s">
        <v>124</v>
      </c>
      <c r="G263" t="s">
        <v>124</v>
      </c>
      <c r="H263" t="s">
        <v>151</v>
      </c>
      <c r="I263" t="s">
        <v>59</v>
      </c>
      <c r="J263" t="s">
        <v>201</v>
      </c>
      <c r="K263" t="s">
        <v>219</v>
      </c>
      <c r="L263" t="s">
        <v>203</v>
      </c>
      <c r="M263" t="s">
        <v>73</v>
      </c>
      <c r="N263" t="s">
        <v>314</v>
      </c>
      <c r="O263">
        <v>1</v>
      </c>
      <c r="P263" t="s">
        <v>33</v>
      </c>
      <c r="Q263" t="s">
        <v>33</v>
      </c>
      <c r="R263" t="s">
        <v>70</v>
      </c>
      <c r="S263" t="s">
        <v>205</v>
      </c>
      <c r="T263" t="s">
        <v>315</v>
      </c>
      <c r="U263" s="7">
        <v>16.38</v>
      </c>
      <c r="V263" s="7">
        <v>2.54</v>
      </c>
      <c r="W263" s="7">
        <v>4.04</v>
      </c>
      <c r="X263" s="7">
        <v>14</v>
      </c>
      <c r="Y263">
        <v>168.08500799999999</v>
      </c>
      <c r="Z263">
        <v>6.5069127306850163</v>
      </c>
      <c r="AA263">
        <v>14</v>
      </c>
      <c r="AB263">
        <v>168.08500799999999</v>
      </c>
      <c r="AC263">
        <v>6.5069127306850163</v>
      </c>
      <c r="AD263" t="s">
        <v>31</v>
      </c>
      <c r="AE263">
        <v>20530.36</v>
      </c>
      <c r="AF263">
        <v>0</v>
      </c>
      <c r="AG263">
        <v>20530.36</v>
      </c>
      <c r="AH263">
        <v>0</v>
      </c>
      <c r="AI263">
        <v>10265.18</v>
      </c>
      <c r="AJ263">
        <v>1577.5807091421268</v>
      </c>
      <c r="AK263" t="s">
        <v>457</v>
      </c>
      <c r="AL263">
        <v>0</v>
      </c>
      <c r="AM263">
        <v>10265.18</v>
      </c>
      <c r="AN263">
        <v>-10265.18</v>
      </c>
      <c r="AO263" t="s">
        <v>316</v>
      </c>
      <c r="AP263" t="s">
        <v>463</v>
      </c>
      <c r="AQ263" t="s">
        <v>175</v>
      </c>
      <c r="AT263" t="s">
        <v>144</v>
      </c>
      <c r="AU263">
        <v>44963.451606481482</v>
      </c>
      <c r="AV263" t="s">
        <v>255</v>
      </c>
      <c r="AW263" t="s">
        <v>126</v>
      </c>
      <c r="AX263" t="s">
        <v>126</v>
      </c>
      <c r="AY263" t="s">
        <v>126</v>
      </c>
      <c r="AZ263" t="s">
        <v>126</v>
      </c>
      <c r="BA263" t="s">
        <v>126</v>
      </c>
      <c r="BB263" t="s">
        <v>126</v>
      </c>
      <c r="BC263" t="s">
        <v>126</v>
      </c>
      <c r="BD263" t="s">
        <v>126</v>
      </c>
      <c r="BE263" t="s">
        <v>126</v>
      </c>
      <c r="BF263" t="s">
        <v>126</v>
      </c>
    </row>
    <row r="264" spans="2:58" x14ac:dyDescent="0.2">
      <c r="B264" t="s">
        <v>456</v>
      </c>
      <c r="C264" t="s">
        <v>218</v>
      </c>
      <c r="D264" t="s">
        <v>216</v>
      </c>
      <c r="E264" s="145">
        <v>5</v>
      </c>
      <c r="F264" t="s">
        <v>124</v>
      </c>
      <c r="G264" t="s">
        <v>124</v>
      </c>
      <c r="H264" t="s">
        <v>176</v>
      </c>
      <c r="I264" t="s">
        <v>176</v>
      </c>
      <c r="J264" t="s">
        <v>201</v>
      </c>
      <c r="K264" t="s">
        <v>211</v>
      </c>
      <c r="L264" t="s">
        <v>203</v>
      </c>
      <c r="M264" t="s">
        <v>73</v>
      </c>
      <c r="N264" t="s">
        <v>179</v>
      </c>
      <c r="O264">
        <v>3</v>
      </c>
      <c r="P264" t="s">
        <v>33</v>
      </c>
      <c r="Q264" t="s">
        <v>33</v>
      </c>
      <c r="R264" t="s">
        <v>69</v>
      </c>
      <c r="S264" t="s">
        <v>205</v>
      </c>
      <c r="T264" t="s">
        <v>464</v>
      </c>
      <c r="U264" s="7">
        <v>11.25</v>
      </c>
      <c r="V264" s="7">
        <v>2.69</v>
      </c>
      <c r="W264" s="7">
        <v>3.48</v>
      </c>
      <c r="X264" s="7">
        <v>27.4</v>
      </c>
      <c r="Y264">
        <v>105.31349999999999</v>
      </c>
      <c r="Z264">
        <v>4.7329527682202066</v>
      </c>
      <c r="AA264">
        <v>82.199999999999989</v>
      </c>
      <c r="AB264">
        <v>315.94049999999999</v>
      </c>
      <c r="AC264">
        <v>14.19885830466062</v>
      </c>
      <c r="AD264" t="s">
        <v>31</v>
      </c>
      <c r="AE264">
        <v>32617.489999999998</v>
      </c>
      <c r="AF264">
        <v>0</v>
      </c>
      <c r="AG264">
        <v>32617.489999999998</v>
      </c>
      <c r="AH264">
        <v>0</v>
      </c>
      <c r="AI264">
        <v>32617.489999999998</v>
      </c>
      <c r="AJ264">
        <v>2297.1910346688692</v>
      </c>
      <c r="AK264" t="s">
        <v>457</v>
      </c>
      <c r="AL264">
        <v>0</v>
      </c>
      <c r="AM264">
        <v>0</v>
      </c>
      <c r="AN264">
        <v>0</v>
      </c>
      <c r="AO264" t="s">
        <v>465</v>
      </c>
      <c r="AP264" t="s">
        <v>466</v>
      </c>
      <c r="AQ264" t="s">
        <v>178</v>
      </c>
      <c r="AT264" t="s">
        <v>127</v>
      </c>
      <c r="AU264">
        <v>44963.451606481482</v>
      </c>
      <c r="AV264" t="s">
        <v>255</v>
      </c>
      <c r="AW264" t="s">
        <v>126</v>
      </c>
      <c r="AX264" t="s">
        <v>126</v>
      </c>
      <c r="AY264" t="s">
        <v>126</v>
      </c>
      <c r="AZ264" t="s">
        <v>126</v>
      </c>
      <c r="BA264" t="s">
        <v>126</v>
      </c>
      <c r="BB264" t="s">
        <v>126</v>
      </c>
      <c r="BC264" t="s">
        <v>126</v>
      </c>
      <c r="BD264" t="s">
        <v>126</v>
      </c>
      <c r="BE264" t="s">
        <v>126</v>
      </c>
      <c r="BF264" t="s">
        <v>126</v>
      </c>
    </row>
    <row r="265" spans="2:58" x14ac:dyDescent="0.2">
      <c r="B265" t="s">
        <v>456</v>
      </c>
      <c r="C265" t="s">
        <v>218</v>
      </c>
      <c r="D265" t="s">
        <v>216</v>
      </c>
      <c r="E265" s="145">
        <v>5</v>
      </c>
      <c r="F265" t="s">
        <v>124</v>
      </c>
      <c r="G265" t="s">
        <v>124</v>
      </c>
      <c r="H265" t="s">
        <v>176</v>
      </c>
      <c r="I265" t="s">
        <v>176</v>
      </c>
      <c r="J265" t="s">
        <v>201</v>
      </c>
      <c r="K265" t="s">
        <v>211</v>
      </c>
      <c r="L265" t="s">
        <v>203</v>
      </c>
      <c r="M265" t="s">
        <v>73</v>
      </c>
      <c r="N265" t="s">
        <v>63</v>
      </c>
      <c r="O265">
        <v>2</v>
      </c>
      <c r="P265" t="s">
        <v>33</v>
      </c>
      <c r="Q265" t="s">
        <v>33</v>
      </c>
      <c r="R265" t="s">
        <v>70</v>
      </c>
      <c r="S265" t="s">
        <v>205</v>
      </c>
      <c r="T265" t="s">
        <v>277</v>
      </c>
      <c r="U265" s="7">
        <v>9.91</v>
      </c>
      <c r="V265" s="7">
        <v>4.16</v>
      </c>
      <c r="W265" s="7">
        <v>3.96</v>
      </c>
      <c r="X265" s="7">
        <v>14.981999999999999</v>
      </c>
      <c r="Y265">
        <v>163.253376</v>
      </c>
      <c r="Z265">
        <v>6.4475445730372218</v>
      </c>
      <c r="AA265">
        <v>29.963999999999999</v>
      </c>
      <c r="AB265">
        <v>326.50675200000001</v>
      </c>
      <c r="AC265">
        <v>12.895089146074444</v>
      </c>
      <c r="AD265" t="s">
        <v>31</v>
      </c>
      <c r="AE265">
        <v>17502.989999999998</v>
      </c>
      <c r="AF265">
        <v>0</v>
      </c>
      <c r="AG265">
        <v>17502.989999999998</v>
      </c>
      <c r="AH265">
        <v>0</v>
      </c>
      <c r="AI265">
        <v>17502.989999999998</v>
      </c>
      <c r="AJ265">
        <v>1357.3376501494217</v>
      </c>
      <c r="AK265" t="s">
        <v>457</v>
      </c>
      <c r="AL265">
        <v>0</v>
      </c>
      <c r="AM265">
        <v>0</v>
      </c>
      <c r="AN265">
        <v>0</v>
      </c>
      <c r="AO265" t="s">
        <v>467</v>
      </c>
      <c r="AP265" t="s">
        <v>468</v>
      </c>
      <c r="AQ265" t="s">
        <v>175</v>
      </c>
      <c r="AT265" t="s">
        <v>127</v>
      </c>
      <c r="AU265">
        <v>44963.451606481482</v>
      </c>
      <c r="AV265" t="s">
        <v>255</v>
      </c>
      <c r="AW265" t="s">
        <v>126</v>
      </c>
      <c r="AX265" t="s">
        <v>126</v>
      </c>
      <c r="AY265" t="s">
        <v>126</v>
      </c>
      <c r="AZ265" t="s">
        <v>126</v>
      </c>
      <c r="BA265" t="s">
        <v>126</v>
      </c>
      <c r="BB265" t="s">
        <v>126</v>
      </c>
      <c r="BC265" t="s">
        <v>126</v>
      </c>
      <c r="BD265" t="s">
        <v>126</v>
      </c>
      <c r="BE265" t="s">
        <v>126</v>
      </c>
      <c r="BF265" t="s">
        <v>126</v>
      </c>
    </row>
    <row r="266" spans="2:58" x14ac:dyDescent="0.2">
      <c r="B266" t="s">
        <v>456</v>
      </c>
      <c r="C266" t="s">
        <v>218</v>
      </c>
      <c r="D266" t="s">
        <v>216</v>
      </c>
      <c r="E266" s="145">
        <v>5</v>
      </c>
      <c r="F266" t="s">
        <v>124</v>
      </c>
      <c r="G266" t="s">
        <v>124</v>
      </c>
      <c r="H266" t="s">
        <v>176</v>
      </c>
      <c r="I266" t="s">
        <v>176</v>
      </c>
      <c r="J266" t="s">
        <v>201</v>
      </c>
      <c r="K266" t="s">
        <v>211</v>
      </c>
      <c r="L266" t="s">
        <v>203</v>
      </c>
      <c r="M266" t="s">
        <v>73</v>
      </c>
      <c r="N266" t="s">
        <v>63</v>
      </c>
      <c r="O266">
        <v>2</v>
      </c>
      <c r="P266" t="s">
        <v>78</v>
      </c>
      <c r="Q266" t="s">
        <v>33</v>
      </c>
      <c r="R266" t="s">
        <v>69</v>
      </c>
      <c r="S266" t="s">
        <v>205</v>
      </c>
      <c r="T266" t="s">
        <v>469</v>
      </c>
      <c r="U266" s="7">
        <v>1.93</v>
      </c>
      <c r="V266" s="7">
        <v>2.13</v>
      </c>
      <c r="W266" s="7">
        <v>1.22</v>
      </c>
      <c r="X266" s="7">
        <v>0.22700000000000001</v>
      </c>
      <c r="Y266">
        <v>5.0152979999999996</v>
      </c>
      <c r="Z266">
        <v>0.64293087269314986</v>
      </c>
      <c r="AA266">
        <v>0.45400000000000001</v>
      </c>
      <c r="AB266">
        <v>10.030595999999999</v>
      </c>
      <c r="AC266">
        <v>1.2858617453862997</v>
      </c>
      <c r="AD266" t="s">
        <v>31</v>
      </c>
      <c r="AE266">
        <v>17502.989999999998</v>
      </c>
      <c r="AF266">
        <v>0</v>
      </c>
      <c r="AG266">
        <v>17502.989999999998</v>
      </c>
      <c r="AH266">
        <v>0</v>
      </c>
      <c r="AI266">
        <v>17502.989999999998</v>
      </c>
      <c r="AJ266">
        <v>13611.875509012623</v>
      </c>
      <c r="AK266" t="s">
        <v>457</v>
      </c>
      <c r="AL266">
        <v>0</v>
      </c>
      <c r="AM266">
        <v>0</v>
      </c>
      <c r="AN266">
        <v>0</v>
      </c>
      <c r="AO266" t="s">
        <v>467</v>
      </c>
      <c r="AP266" t="s">
        <v>468</v>
      </c>
      <c r="AQ266" t="s">
        <v>175</v>
      </c>
      <c r="AT266" t="s">
        <v>127</v>
      </c>
      <c r="AU266">
        <v>44963.451606481482</v>
      </c>
      <c r="AV266" t="s">
        <v>255</v>
      </c>
      <c r="AW266" t="s">
        <v>126</v>
      </c>
      <c r="AX266" t="s">
        <v>126</v>
      </c>
      <c r="AY266" t="s">
        <v>126</v>
      </c>
      <c r="AZ266" t="s">
        <v>126</v>
      </c>
      <c r="BA266" t="s">
        <v>126</v>
      </c>
      <c r="BB266" t="s">
        <v>126</v>
      </c>
      <c r="BC266" t="s">
        <v>126</v>
      </c>
      <c r="BD266" t="s">
        <v>126</v>
      </c>
      <c r="BE266" t="s">
        <v>126</v>
      </c>
      <c r="BF266" t="s">
        <v>126</v>
      </c>
    </row>
    <row r="267" spans="2:58" x14ac:dyDescent="0.2">
      <c r="B267" t="s">
        <v>456</v>
      </c>
      <c r="C267" t="s">
        <v>218</v>
      </c>
      <c r="D267" t="s">
        <v>216</v>
      </c>
      <c r="E267" s="145">
        <v>5</v>
      </c>
      <c r="F267" t="s">
        <v>124</v>
      </c>
      <c r="G267" t="s">
        <v>124</v>
      </c>
      <c r="H267" t="s">
        <v>176</v>
      </c>
      <c r="I267" t="s">
        <v>65</v>
      </c>
      <c r="J267" t="s">
        <v>201</v>
      </c>
      <c r="K267" t="s">
        <v>222</v>
      </c>
      <c r="L267" t="s">
        <v>203</v>
      </c>
      <c r="M267" t="s">
        <v>73</v>
      </c>
      <c r="N267" t="s">
        <v>470</v>
      </c>
      <c r="O267">
        <v>1</v>
      </c>
      <c r="P267" t="s">
        <v>62</v>
      </c>
      <c r="Q267" t="s">
        <v>62</v>
      </c>
      <c r="R267" t="s">
        <v>209</v>
      </c>
      <c r="S267" t="s">
        <v>209</v>
      </c>
      <c r="T267" t="s">
        <v>471</v>
      </c>
      <c r="U267" s="7">
        <v>4.5469999999999997</v>
      </c>
      <c r="V267" s="7">
        <v>1.7270000000000001</v>
      </c>
      <c r="W267" s="7">
        <v>1.448</v>
      </c>
      <c r="X267" s="7">
        <v>1.575</v>
      </c>
      <c r="Y267">
        <v>11.370664712</v>
      </c>
      <c r="Z267">
        <v>1.2281309039724742</v>
      </c>
      <c r="AA267">
        <v>1.575</v>
      </c>
      <c r="AB267">
        <v>11.370664712</v>
      </c>
      <c r="AC267">
        <v>1.2281309039724742</v>
      </c>
      <c r="AD267" t="s">
        <v>31</v>
      </c>
      <c r="AE267">
        <v>2307.23</v>
      </c>
      <c r="AF267">
        <v>0</v>
      </c>
      <c r="AG267">
        <v>2307.23</v>
      </c>
      <c r="AH267">
        <v>0</v>
      </c>
      <c r="AI267">
        <v>2307.23</v>
      </c>
      <c r="AJ267">
        <v>1878.6515285439893</v>
      </c>
      <c r="AK267" t="s">
        <v>457</v>
      </c>
      <c r="AL267">
        <v>0</v>
      </c>
      <c r="AM267">
        <v>0</v>
      </c>
      <c r="AN267">
        <v>0</v>
      </c>
      <c r="AO267" t="s">
        <v>472</v>
      </c>
      <c r="AP267" t="s">
        <v>473</v>
      </c>
      <c r="AQ267" t="s">
        <v>175</v>
      </c>
      <c r="AT267" t="s">
        <v>183</v>
      </c>
      <c r="AU267">
        <v>44963.451606481482</v>
      </c>
      <c r="AV267" t="s">
        <v>255</v>
      </c>
      <c r="AW267" t="s">
        <v>126</v>
      </c>
      <c r="AX267" t="s">
        <v>126</v>
      </c>
      <c r="AY267" t="s">
        <v>126</v>
      </c>
      <c r="AZ267" t="s">
        <v>126</v>
      </c>
      <c r="BA267" t="s">
        <v>126</v>
      </c>
      <c r="BB267" t="s">
        <v>126</v>
      </c>
      <c r="BC267" t="s">
        <v>126</v>
      </c>
      <c r="BD267" t="s">
        <v>126</v>
      </c>
      <c r="BE267" t="s">
        <v>126</v>
      </c>
      <c r="BF267" t="s">
        <v>126</v>
      </c>
    </row>
    <row r="268" spans="2:58" x14ac:dyDescent="0.2">
      <c r="B268" t="s">
        <v>456</v>
      </c>
      <c r="C268" t="s">
        <v>218</v>
      </c>
      <c r="D268" t="s">
        <v>216</v>
      </c>
      <c r="E268" s="145">
        <v>5</v>
      </c>
      <c r="F268" t="s">
        <v>124</v>
      </c>
      <c r="G268" t="s">
        <v>124</v>
      </c>
      <c r="H268" t="s">
        <v>176</v>
      </c>
      <c r="I268" t="s">
        <v>176</v>
      </c>
      <c r="J268" t="s">
        <v>201</v>
      </c>
      <c r="K268" t="s">
        <v>211</v>
      </c>
      <c r="L268" t="s">
        <v>203</v>
      </c>
      <c r="M268" t="s">
        <v>73</v>
      </c>
      <c r="N268" t="s">
        <v>474</v>
      </c>
      <c r="O268">
        <v>1</v>
      </c>
      <c r="P268" t="s">
        <v>78</v>
      </c>
      <c r="Q268" t="s">
        <v>33</v>
      </c>
      <c r="R268" t="s">
        <v>69</v>
      </c>
      <c r="S268" t="s">
        <v>205</v>
      </c>
      <c r="T268" t="s">
        <v>475</v>
      </c>
      <c r="U268" s="7">
        <v>3.89</v>
      </c>
      <c r="V268" s="7">
        <v>2.36</v>
      </c>
      <c r="W268" s="7">
        <v>2.72</v>
      </c>
      <c r="X268" s="7">
        <v>0.34</v>
      </c>
      <c r="Y268">
        <v>24.970688000000003</v>
      </c>
      <c r="Z268">
        <v>1.4357835470753832</v>
      </c>
      <c r="AA268">
        <v>0.34</v>
      </c>
      <c r="AB268">
        <v>24.970688000000003</v>
      </c>
      <c r="AC268">
        <v>1.4357835470753832</v>
      </c>
      <c r="AD268" t="s">
        <v>31</v>
      </c>
      <c r="AE268">
        <v>2276.1026315789472</v>
      </c>
      <c r="AF268">
        <v>0</v>
      </c>
      <c r="AG268">
        <v>2276.1026315789472</v>
      </c>
      <c r="AH268">
        <v>0</v>
      </c>
      <c r="AI268">
        <v>2276.1026315789472</v>
      </c>
      <c r="AJ268">
        <v>1585.2686403986522</v>
      </c>
      <c r="AK268" t="s">
        <v>457</v>
      </c>
      <c r="AL268">
        <v>0</v>
      </c>
      <c r="AM268">
        <v>0</v>
      </c>
      <c r="AN268">
        <v>0</v>
      </c>
      <c r="AO268" t="s">
        <v>476</v>
      </c>
      <c r="AP268" t="s">
        <v>477</v>
      </c>
      <c r="AQ268" t="s">
        <v>276</v>
      </c>
      <c r="AS268" t="s">
        <v>478</v>
      </c>
      <c r="AT268" t="s">
        <v>127</v>
      </c>
      <c r="AU268">
        <v>44963.451606481482</v>
      </c>
      <c r="AV268" t="s">
        <v>255</v>
      </c>
      <c r="AW268" t="s">
        <v>126</v>
      </c>
      <c r="AX268" t="s">
        <v>126</v>
      </c>
      <c r="AY268" t="s">
        <v>126</v>
      </c>
      <c r="AZ268" t="s">
        <v>126</v>
      </c>
      <c r="BA268" t="s">
        <v>126</v>
      </c>
      <c r="BB268" t="s">
        <v>126</v>
      </c>
      <c r="BC268" t="s">
        <v>126</v>
      </c>
      <c r="BD268" t="s">
        <v>126</v>
      </c>
      <c r="BE268" t="s">
        <v>126</v>
      </c>
      <c r="BF268" t="s">
        <v>126</v>
      </c>
    </row>
    <row r="269" spans="2:58" x14ac:dyDescent="0.2">
      <c r="B269" t="s">
        <v>456</v>
      </c>
      <c r="C269" t="s">
        <v>218</v>
      </c>
      <c r="D269" t="s">
        <v>216</v>
      </c>
      <c r="E269" s="145">
        <v>5</v>
      </c>
      <c r="F269" t="s">
        <v>124</v>
      </c>
      <c r="G269" t="s">
        <v>124</v>
      </c>
      <c r="H269" t="s">
        <v>176</v>
      </c>
      <c r="I269" t="s">
        <v>176</v>
      </c>
      <c r="J269" t="s">
        <v>201</v>
      </c>
      <c r="K269" t="s">
        <v>211</v>
      </c>
      <c r="L269" t="s">
        <v>203</v>
      </c>
      <c r="M269" t="s">
        <v>73</v>
      </c>
      <c r="N269" t="s">
        <v>474</v>
      </c>
      <c r="O269">
        <v>1</v>
      </c>
      <c r="P269" t="s">
        <v>78</v>
      </c>
      <c r="Q269" t="s">
        <v>33</v>
      </c>
      <c r="R269" t="s">
        <v>69</v>
      </c>
      <c r="S269" t="s">
        <v>205</v>
      </c>
      <c r="T269" t="s">
        <v>479</v>
      </c>
      <c r="U269" s="7">
        <v>2.74</v>
      </c>
      <c r="V269" s="7">
        <v>1.0900000000000001</v>
      </c>
      <c r="W269" s="7">
        <v>1.19</v>
      </c>
      <c r="X269" s="7">
        <v>0.34699999999999998</v>
      </c>
      <c r="Y269">
        <v>3.5540540000000007</v>
      </c>
      <c r="Z269">
        <v>0.46709415076634353</v>
      </c>
      <c r="AA269">
        <v>0.34699999999999998</v>
      </c>
      <c r="AB269">
        <v>3.5540540000000007</v>
      </c>
      <c r="AC269">
        <v>0.46709415076634353</v>
      </c>
      <c r="AD269" t="s">
        <v>31</v>
      </c>
      <c r="AE269">
        <v>2276.1026315789472</v>
      </c>
      <c r="AF269">
        <v>0</v>
      </c>
      <c r="AG269">
        <v>2276.1026315789472</v>
      </c>
      <c r="AH269">
        <v>0</v>
      </c>
      <c r="AI269">
        <v>2276.1026315789472</v>
      </c>
      <c r="AJ269">
        <v>4872.8990244143124</v>
      </c>
      <c r="AK269" t="s">
        <v>457</v>
      </c>
      <c r="AL269">
        <v>0</v>
      </c>
      <c r="AM269">
        <v>0</v>
      </c>
      <c r="AN269">
        <v>0</v>
      </c>
      <c r="AO269" t="s">
        <v>476</v>
      </c>
      <c r="AP269" t="s">
        <v>477</v>
      </c>
      <c r="AQ269" t="s">
        <v>276</v>
      </c>
      <c r="AS269" t="s">
        <v>478</v>
      </c>
      <c r="AT269" t="s">
        <v>127</v>
      </c>
      <c r="AU269">
        <v>44963.451606481482</v>
      </c>
      <c r="AV269" t="s">
        <v>255</v>
      </c>
    </row>
    <row r="270" spans="2:58" x14ac:dyDescent="0.2">
      <c r="B270" t="s">
        <v>456</v>
      </c>
      <c r="C270" t="s">
        <v>218</v>
      </c>
      <c r="D270" t="s">
        <v>216</v>
      </c>
      <c r="E270" s="145">
        <v>5</v>
      </c>
      <c r="F270" t="s">
        <v>124</v>
      </c>
      <c r="G270" t="s">
        <v>124</v>
      </c>
      <c r="H270" t="s">
        <v>176</v>
      </c>
      <c r="I270" t="s">
        <v>176</v>
      </c>
      <c r="J270" t="s">
        <v>201</v>
      </c>
      <c r="K270" t="s">
        <v>211</v>
      </c>
      <c r="L270" t="s">
        <v>203</v>
      </c>
      <c r="M270" t="s">
        <v>73</v>
      </c>
      <c r="N270" t="s">
        <v>474</v>
      </c>
      <c r="O270">
        <v>1</v>
      </c>
      <c r="P270" t="s">
        <v>78</v>
      </c>
      <c r="Q270" t="s">
        <v>33</v>
      </c>
      <c r="R270" t="s">
        <v>69</v>
      </c>
      <c r="S270" t="s">
        <v>205</v>
      </c>
      <c r="T270" t="s">
        <v>480</v>
      </c>
      <c r="U270" s="7">
        <v>1.27</v>
      </c>
      <c r="V270" s="7">
        <v>1.5</v>
      </c>
      <c r="W270" s="7">
        <v>1.6</v>
      </c>
      <c r="X270" s="7">
        <v>1.7000000000000001E-2</v>
      </c>
      <c r="Y270">
        <v>3.048</v>
      </c>
      <c r="Z270">
        <v>0.29793556459180481</v>
      </c>
      <c r="AA270">
        <v>1.7000000000000001E-2</v>
      </c>
      <c r="AB270">
        <v>3.048</v>
      </c>
      <c r="AC270">
        <v>0.29793556459180481</v>
      </c>
      <c r="AD270" t="s">
        <v>31</v>
      </c>
      <c r="AE270">
        <v>2276.1026315789472</v>
      </c>
      <c r="AF270">
        <v>0</v>
      </c>
      <c r="AG270">
        <v>2276.1026315789472</v>
      </c>
      <c r="AH270">
        <v>0</v>
      </c>
      <c r="AI270">
        <v>2276.1026315789472</v>
      </c>
      <c r="AJ270">
        <v>7639.5801712943776</v>
      </c>
      <c r="AK270" t="s">
        <v>457</v>
      </c>
      <c r="AL270">
        <v>0</v>
      </c>
      <c r="AM270">
        <v>0</v>
      </c>
      <c r="AN270">
        <v>0</v>
      </c>
      <c r="AO270" t="s">
        <v>476</v>
      </c>
      <c r="AP270" t="s">
        <v>477</v>
      </c>
      <c r="AQ270" t="s">
        <v>276</v>
      </c>
      <c r="AS270" t="s">
        <v>478</v>
      </c>
      <c r="AT270" t="s">
        <v>127</v>
      </c>
      <c r="AU270">
        <v>44963.451606481482</v>
      </c>
      <c r="AV270" t="s">
        <v>255</v>
      </c>
    </row>
    <row r="271" spans="2:58" x14ac:dyDescent="0.2">
      <c r="B271" t="s">
        <v>456</v>
      </c>
      <c r="C271" t="s">
        <v>218</v>
      </c>
      <c r="D271" t="s">
        <v>216</v>
      </c>
      <c r="E271" s="145">
        <v>5</v>
      </c>
      <c r="F271" t="s">
        <v>124</v>
      </c>
      <c r="G271" t="s">
        <v>124</v>
      </c>
      <c r="H271" t="s">
        <v>176</v>
      </c>
      <c r="I271" t="s">
        <v>176</v>
      </c>
      <c r="J271" t="s">
        <v>201</v>
      </c>
      <c r="K271" t="s">
        <v>211</v>
      </c>
      <c r="L271" t="s">
        <v>203</v>
      </c>
      <c r="M271" t="s">
        <v>73</v>
      </c>
      <c r="N271" t="s">
        <v>474</v>
      </c>
      <c r="O271">
        <v>1</v>
      </c>
      <c r="P271" t="s">
        <v>78</v>
      </c>
      <c r="Q271" t="s">
        <v>33</v>
      </c>
      <c r="R271" t="s">
        <v>69</v>
      </c>
      <c r="S271" t="s">
        <v>205</v>
      </c>
      <c r="T271" t="s">
        <v>481</v>
      </c>
      <c r="U271" s="7">
        <v>2.34</v>
      </c>
      <c r="V271" s="7">
        <v>2.34</v>
      </c>
      <c r="W271" s="7">
        <v>0.76</v>
      </c>
      <c r="X271" s="7">
        <v>0.05</v>
      </c>
      <c r="Y271">
        <v>4.1614559999999994</v>
      </c>
      <c r="Z271">
        <v>0.85636534250860163</v>
      </c>
      <c r="AA271">
        <v>0.05</v>
      </c>
      <c r="AB271">
        <v>4.1614559999999994</v>
      </c>
      <c r="AC271">
        <v>0.85636534250860163</v>
      </c>
      <c r="AD271" t="s">
        <v>31</v>
      </c>
      <c r="AE271">
        <v>2276.1026315789472</v>
      </c>
      <c r="AF271">
        <v>0</v>
      </c>
      <c r="AG271">
        <v>2276.1026315789472</v>
      </c>
      <c r="AH271">
        <v>0</v>
      </c>
      <c r="AI271">
        <v>2276.1026315789472</v>
      </c>
      <c r="AJ271">
        <v>2657.8640197084869</v>
      </c>
      <c r="AK271" t="s">
        <v>457</v>
      </c>
      <c r="AL271">
        <v>0</v>
      </c>
      <c r="AM271">
        <v>0</v>
      </c>
      <c r="AN271">
        <v>0</v>
      </c>
      <c r="AO271" t="s">
        <v>476</v>
      </c>
      <c r="AP271" t="s">
        <v>477</v>
      </c>
      <c r="AQ271" t="s">
        <v>276</v>
      </c>
      <c r="AS271" t="s">
        <v>478</v>
      </c>
      <c r="AT271" t="s">
        <v>127</v>
      </c>
      <c r="AU271">
        <v>44963.451606481482</v>
      </c>
      <c r="AV271" t="s">
        <v>255</v>
      </c>
      <c r="AW271" t="s">
        <v>126</v>
      </c>
      <c r="AX271" t="s">
        <v>126</v>
      </c>
      <c r="AY271" t="s">
        <v>126</v>
      </c>
      <c r="AZ271" t="s">
        <v>126</v>
      </c>
      <c r="BA271" t="s">
        <v>126</v>
      </c>
      <c r="BB271" t="s">
        <v>126</v>
      </c>
      <c r="BC271" t="s">
        <v>126</v>
      </c>
      <c r="BD271" t="s">
        <v>126</v>
      </c>
      <c r="BE271" t="s">
        <v>126</v>
      </c>
      <c r="BF271" t="s">
        <v>126</v>
      </c>
    </row>
    <row r="272" spans="2:58" x14ac:dyDescent="0.2">
      <c r="B272" t="s">
        <v>456</v>
      </c>
      <c r="C272" t="s">
        <v>218</v>
      </c>
      <c r="D272" t="s">
        <v>216</v>
      </c>
      <c r="E272" s="145">
        <v>5</v>
      </c>
      <c r="F272" t="s">
        <v>124</v>
      </c>
      <c r="G272" t="s">
        <v>124</v>
      </c>
      <c r="H272" t="s">
        <v>176</v>
      </c>
      <c r="I272" t="s">
        <v>176</v>
      </c>
      <c r="J272" t="s">
        <v>201</v>
      </c>
      <c r="K272" t="s">
        <v>211</v>
      </c>
      <c r="L272" t="s">
        <v>203</v>
      </c>
      <c r="M272" t="s">
        <v>73</v>
      </c>
      <c r="N272" t="s">
        <v>474</v>
      </c>
      <c r="O272">
        <v>1</v>
      </c>
      <c r="P272" t="s">
        <v>78</v>
      </c>
      <c r="Q272" t="s">
        <v>33</v>
      </c>
      <c r="R272" t="s">
        <v>69</v>
      </c>
      <c r="S272" t="s">
        <v>205</v>
      </c>
      <c r="T272" t="s">
        <v>480</v>
      </c>
      <c r="U272" s="7">
        <v>1.27</v>
      </c>
      <c r="V272" s="7">
        <v>1.5</v>
      </c>
      <c r="W272" s="7">
        <v>1.6</v>
      </c>
      <c r="X272" s="7">
        <v>3.9E-2</v>
      </c>
      <c r="Y272">
        <v>3.048</v>
      </c>
      <c r="Z272">
        <v>0.29793556459180481</v>
      </c>
      <c r="AA272">
        <v>3.9E-2</v>
      </c>
      <c r="AB272">
        <v>3.048</v>
      </c>
      <c r="AC272">
        <v>0.29793556459180481</v>
      </c>
      <c r="AD272" t="s">
        <v>31</v>
      </c>
      <c r="AE272">
        <v>2276.1026315789472</v>
      </c>
      <c r="AF272">
        <v>0</v>
      </c>
      <c r="AG272">
        <v>2276.1026315789472</v>
      </c>
      <c r="AH272">
        <v>0</v>
      </c>
      <c r="AI272">
        <v>2276.1026315789472</v>
      </c>
      <c r="AJ272">
        <v>7639.5801712943776</v>
      </c>
      <c r="AK272" t="s">
        <v>457</v>
      </c>
      <c r="AL272">
        <v>0</v>
      </c>
      <c r="AM272">
        <v>0</v>
      </c>
      <c r="AN272">
        <v>0</v>
      </c>
      <c r="AO272" t="s">
        <v>476</v>
      </c>
      <c r="AP272" t="s">
        <v>477</v>
      </c>
      <c r="AQ272" t="s">
        <v>276</v>
      </c>
      <c r="AS272" t="s">
        <v>478</v>
      </c>
      <c r="AT272" t="s">
        <v>127</v>
      </c>
      <c r="AU272">
        <v>44963.451606481482</v>
      </c>
      <c r="AV272" t="s">
        <v>255</v>
      </c>
      <c r="AW272" t="s">
        <v>126</v>
      </c>
      <c r="AX272" t="s">
        <v>126</v>
      </c>
      <c r="AY272" t="s">
        <v>126</v>
      </c>
      <c r="AZ272" t="s">
        <v>126</v>
      </c>
      <c r="BA272" t="s">
        <v>126</v>
      </c>
      <c r="BB272" t="s">
        <v>126</v>
      </c>
      <c r="BC272" t="s">
        <v>126</v>
      </c>
      <c r="BD272" t="s">
        <v>126</v>
      </c>
      <c r="BE272" t="s">
        <v>126</v>
      </c>
      <c r="BF272" t="s">
        <v>126</v>
      </c>
    </row>
    <row r="273" spans="2:58" x14ac:dyDescent="0.2">
      <c r="B273" t="s">
        <v>456</v>
      </c>
      <c r="C273" t="s">
        <v>218</v>
      </c>
      <c r="D273" t="s">
        <v>216</v>
      </c>
      <c r="E273" s="145">
        <v>5</v>
      </c>
      <c r="F273" t="s">
        <v>124</v>
      </c>
      <c r="G273" t="s">
        <v>124</v>
      </c>
      <c r="H273" t="s">
        <v>176</v>
      </c>
      <c r="I273" t="s">
        <v>176</v>
      </c>
      <c r="J273" t="s">
        <v>201</v>
      </c>
      <c r="K273" t="s">
        <v>211</v>
      </c>
      <c r="L273" t="s">
        <v>203</v>
      </c>
      <c r="M273" t="s">
        <v>73</v>
      </c>
      <c r="N273" t="s">
        <v>474</v>
      </c>
      <c r="O273">
        <v>1</v>
      </c>
      <c r="P273" t="s">
        <v>78</v>
      </c>
      <c r="Q273" t="s">
        <v>33</v>
      </c>
      <c r="R273" t="s">
        <v>69</v>
      </c>
      <c r="S273" t="s">
        <v>205</v>
      </c>
      <c r="T273" t="s">
        <v>482</v>
      </c>
      <c r="U273" s="7">
        <v>2.4900000000000002</v>
      </c>
      <c r="V273" s="7">
        <v>1.4</v>
      </c>
      <c r="W273" s="7">
        <v>1.1200000000000001</v>
      </c>
      <c r="X273" s="7">
        <v>0.29499999999999998</v>
      </c>
      <c r="Y273">
        <v>3.9043200000000007</v>
      </c>
      <c r="Z273">
        <v>0.54519862370972794</v>
      </c>
      <c r="AA273">
        <v>0.29499999999999998</v>
      </c>
      <c r="AB273">
        <v>3.9043200000000007</v>
      </c>
      <c r="AC273">
        <v>0.54519862370972794</v>
      </c>
      <c r="AD273" t="s">
        <v>31</v>
      </c>
      <c r="AE273">
        <v>2276.1026315789472</v>
      </c>
      <c r="AF273">
        <v>0</v>
      </c>
      <c r="AG273">
        <v>2276.1026315789472</v>
      </c>
      <c r="AH273">
        <v>0</v>
      </c>
      <c r="AI273">
        <v>2276.1026315789472</v>
      </c>
      <c r="AJ273">
        <v>4174.8136047951193</v>
      </c>
      <c r="AK273" t="s">
        <v>457</v>
      </c>
      <c r="AL273">
        <v>0</v>
      </c>
      <c r="AM273">
        <v>0</v>
      </c>
      <c r="AN273">
        <v>0</v>
      </c>
      <c r="AO273" t="s">
        <v>476</v>
      </c>
      <c r="AP273" t="s">
        <v>477</v>
      </c>
      <c r="AQ273" t="s">
        <v>276</v>
      </c>
      <c r="AS273" t="s">
        <v>478</v>
      </c>
      <c r="AT273" t="s">
        <v>127</v>
      </c>
      <c r="AU273">
        <v>44963.451606481482</v>
      </c>
      <c r="AV273" t="s">
        <v>255</v>
      </c>
      <c r="AW273" t="s">
        <v>126</v>
      </c>
      <c r="AX273" t="s">
        <v>126</v>
      </c>
      <c r="AY273" t="s">
        <v>126</v>
      </c>
      <c r="AZ273" t="s">
        <v>126</v>
      </c>
      <c r="BA273" t="s">
        <v>126</v>
      </c>
      <c r="BB273" t="s">
        <v>126</v>
      </c>
      <c r="BC273" t="s">
        <v>126</v>
      </c>
      <c r="BD273" t="s">
        <v>126</v>
      </c>
      <c r="BE273" t="s">
        <v>126</v>
      </c>
      <c r="BF273" t="s">
        <v>126</v>
      </c>
    </row>
    <row r="274" spans="2:58" x14ac:dyDescent="0.2">
      <c r="B274" t="s">
        <v>456</v>
      </c>
      <c r="C274" t="s">
        <v>218</v>
      </c>
      <c r="D274" t="s">
        <v>216</v>
      </c>
      <c r="E274" s="145">
        <v>5</v>
      </c>
      <c r="F274" t="s">
        <v>124</v>
      </c>
      <c r="G274" t="s">
        <v>124</v>
      </c>
      <c r="H274" t="s">
        <v>176</v>
      </c>
      <c r="I274" t="s">
        <v>176</v>
      </c>
      <c r="J274" t="s">
        <v>201</v>
      </c>
      <c r="K274" t="s">
        <v>211</v>
      </c>
      <c r="L274" t="s">
        <v>203</v>
      </c>
      <c r="M274" t="s">
        <v>73</v>
      </c>
      <c r="N274" t="s">
        <v>474</v>
      </c>
      <c r="O274">
        <v>1</v>
      </c>
      <c r="P274" t="s">
        <v>78</v>
      </c>
      <c r="Q274" t="s">
        <v>33</v>
      </c>
      <c r="R274" t="s">
        <v>69</v>
      </c>
      <c r="S274" t="s">
        <v>205</v>
      </c>
      <c r="T274" t="s">
        <v>481</v>
      </c>
      <c r="U274" s="7">
        <v>2.39</v>
      </c>
      <c r="V274" s="7">
        <v>1.57</v>
      </c>
      <c r="W274" s="7">
        <v>0.79</v>
      </c>
      <c r="X274" s="7">
        <v>0.13400000000000001</v>
      </c>
      <c r="Y274">
        <v>2.9643170000000003</v>
      </c>
      <c r="Z274">
        <v>0.58684704410384736</v>
      </c>
      <c r="AA274">
        <v>0.13400000000000001</v>
      </c>
      <c r="AB274">
        <v>2.9643170000000003</v>
      </c>
      <c r="AC274">
        <v>0.58684704410384736</v>
      </c>
      <c r="AD274" t="s">
        <v>31</v>
      </c>
      <c r="AE274">
        <v>2276.1026315789472</v>
      </c>
      <c r="AK274" t="s">
        <v>457</v>
      </c>
      <c r="AO274" t="s">
        <v>476</v>
      </c>
      <c r="AP274" t="s">
        <v>477</v>
      </c>
      <c r="AQ274" t="s">
        <v>276</v>
      </c>
      <c r="AS274" t="s">
        <v>478</v>
      </c>
      <c r="AT274" t="s">
        <v>127</v>
      </c>
      <c r="AU274">
        <v>44963.451606481482</v>
      </c>
      <c r="AV274" t="s">
        <v>255</v>
      </c>
    </row>
    <row r="275" spans="2:58" x14ac:dyDescent="0.2">
      <c r="B275" t="s">
        <v>456</v>
      </c>
      <c r="C275" t="s">
        <v>218</v>
      </c>
      <c r="D275" t="s">
        <v>216</v>
      </c>
      <c r="E275" s="145">
        <v>5</v>
      </c>
      <c r="F275" t="s">
        <v>124</v>
      </c>
      <c r="G275" t="s">
        <v>124</v>
      </c>
      <c r="H275" t="s">
        <v>176</v>
      </c>
      <c r="I275" t="s">
        <v>176</v>
      </c>
      <c r="J275" t="s">
        <v>201</v>
      </c>
      <c r="K275" t="s">
        <v>211</v>
      </c>
      <c r="L275" t="s">
        <v>203</v>
      </c>
      <c r="M275" t="s">
        <v>73</v>
      </c>
      <c r="N275" t="s">
        <v>474</v>
      </c>
      <c r="O275">
        <v>1</v>
      </c>
      <c r="P275" t="s">
        <v>78</v>
      </c>
      <c r="Q275" t="s">
        <v>33</v>
      </c>
      <c r="R275" t="s">
        <v>69</v>
      </c>
      <c r="S275" t="s">
        <v>205</v>
      </c>
      <c r="T275" t="s">
        <v>483</v>
      </c>
      <c r="U275" s="7">
        <v>1.85</v>
      </c>
      <c r="V275" s="7">
        <v>1.3</v>
      </c>
      <c r="W275" s="7">
        <v>0.74</v>
      </c>
      <c r="X275" s="7">
        <v>0.34499999999999997</v>
      </c>
      <c r="Y275">
        <v>1.7797000000000001</v>
      </c>
      <c r="Z275">
        <v>0.37613387550828903</v>
      </c>
      <c r="AA275">
        <v>0.34499999999999997</v>
      </c>
      <c r="AB275">
        <v>1.7797000000000001</v>
      </c>
      <c r="AC275">
        <v>0.37613387550828903</v>
      </c>
      <c r="AD275" t="s">
        <v>31</v>
      </c>
      <c r="AE275">
        <v>2276.1026315789472</v>
      </c>
      <c r="AF275">
        <v>0</v>
      </c>
      <c r="AG275">
        <v>2276.1026315789472</v>
      </c>
      <c r="AH275">
        <v>0</v>
      </c>
      <c r="AI275">
        <v>2276.1026315789472</v>
      </c>
      <c r="AJ275">
        <v>6051.3098654119703</v>
      </c>
      <c r="AK275" t="s">
        <v>457</v>
      </c>
      <c r="AL275">
        <v>0</v>
      </c>
      <c r="AM275">
        <v>0</v>
      </c>
      <c r="AN275">
        <v>0</v>
      </c>
      <c r="AO275" t="s">
        <v>476</v>
      </c>
      <c r="AP275" t="s">
        <v>477</v>
      </c>
      <c r="AQ275" t="s">
        <v>276</v>
      </c>
      <c r="AS275" t="s">
        <v>478</v>
      </c>
      <c r="AT275" t="s">
        <v>127</v>
      </c>
      <c r="AU275">
        <v>44963.451606481482</v>
      </c>
      <c r="AV275" t="s">
        <v>255</v>
      </c>
      <c r="AW275" t="s">
        <v>126</v>
      </c>
      <c r="AX275" t="s">
        <v>126</v>
      </c>
      <c r="AY275" t="s">
        <v>126</v>
      </c>
      <c r="AZ275" t="s">
        <v>126</v>
      </c>
      <c r="BA275" t="s">
        <v>126</v>
      </c>
      <c r="BB275" t="s">
        <v>126</v>
      </c>
      <c r="BC275" t="s">
        <v>126</v>
      </c>
      <c r="BD275" t="s">
        <v>126</v>
      </c>
      <c r="BE275" t="s">
        <v>126</v>
      </c>
      <c r="BF275" t="s">
        <v>126</v>
      </c>
    </row>
    <row r="276" spans="2:58" x14ac:dyDescent="0.2">
      <c r="B276" t="s">
        <v>456</v>
      </c>
      <c r="C276" t="s">
        <v>218</v>
      </c>
      <c r="D276" t="s">
        <v>216</v>
      </c>
      <c r="E276" s="145">
        <v>5</v>
      </c>
      <c r="F276" t="s">
        <v>124</v>
      </c>
      <c r="G276" t="s">
        <v>124</v>
      </c>
      <c r="H276" t="s">
        <v>176</v>
      </c>
      <c r="I276" t="s">
        <v>176</v>
      </c>
      <c r="J276" t="s">
        <v>201</v>
      </c>
      <c r="K276" t="s">
        <v>211</v>
      </c>
      <c r="L276" t="s">
        <v>203</v>
      </c>
      <c r="M276" t="s">
        <v>73</v>
      </c>
      <c r="N276" t="s">
        <v>474</v>
      </c>
      <c r="O276">
        <v>1</v>
      </c>
      <c r="P276" t="s">
        <v>78</v>
      </c>
      <c r="Q276" t="s">
        <v>33</v>
      </c>
      <c r="R276" t="s">
        <v>69</v>
      </c>
      <c r="S276" t="s">
        <v>205</v>
      </c>
      <c r="T276" t="s">
        <v>484</v>
      </c>
      <c r="U276" s="7">
        <v>1.07</v>
      </c>
      <c r="V276" s="7">
        <v>1.0900000000000001</v>
      </c>
      <c r="W276" s="7">
        <v>2.54</v>
      </c>
      <c r="X276" s="7">
        <v>9.6000000000000002E-2</v>
      </c>
      <c r="Y276">
        <v>2.9624020000000004</v>
      </c>
      <c r="Z276">
        <v>0.18240538004379106</v>
      </c>
      <c r="AA276">
        <v>9.6000000000000002E-2</v>
      </c>
      <c r="AB276">
        <v>2.9624020000000004</v>
      </c>
      <c r="AC276">
        <v>0.18240538004379106</v>
      </c>
      <c r="AD276" t="s">
        <v>31</v>
      </c>
      <c r="AE276">
        <v>2276.1026315789472</v>
      </c>
      <c r="AK276" t="s">
        <v>457</v>
      </c>
      <c r="AO276" t="s">
        <v>476</v>
      </c>
      <c r="AP276" t="s">
        <v>477</v>
      </c>
      <c r="AQ276" t="s">
        <v>276</v>
      </c>
      <c r="AS276" t="s">
        <v>478</v>
      </c>
      <c r="AT276" t="s">
        <v>127</v>
      </c>
      <c r="AU276">
        <v>44963.451606481482</v>
      </c>
      <c r="AV276" t="s">
        <v>255</v>
      </c>
    </row>
    <row r="277" spans="2:58" x14ac:dyDescent="0.2">
      <c r="B277" t="s">
        <v>456</v>
      </c>
      <c r="C277" t="s">
        <v>218</v>
      </c>
      <c r="D277" t="s">
        <v>216</v>
      </c>
      <c r="E277" s="145">
        <v>5</v>
      </c>
      <c r="F277" t="s">
        <v>124</v>
      </c>
      <c r="G277" t="s">
        <v>124</v>
      </c>
      <c r="H277" t="s">
        <v>176</v>
      </c>
      <c r="I277" t="s">
        <v>176</v>
      </c>
      <c r="J277" t="s">
        <v>201</v>
      </c>
      <c r="K277" t="s">
        <v>211</v>
      </c>
      <c r="L277" t="s">
        <v>203</v>
      </c>
      <c r="M277" t="s">
        <v>73</v>
      </c>
      <c r="N277" t="s">
        <v>474</v>
      </c>
      <c r="O277">
        <v>1</v>
      </c>
      <c r="P277" t="s">
        <v>78</v>
      </c>
      <c r="Q277" t="s">
        <v>33</v>
      </c>
      <c r="R277" t="s">
        <v>69</v>
      </c>
      <c r="S277" t="s">
        <v>205</v>
      </c>
      <c r="T277" t="s">
        <v>485</v>
      </c>
      <c r="U277" s="7">
        <v>0.89</v>
      </c>
      <c r="V277" s="7">
        <v>0.81</v>
      </c>
      <c r="W277" s="7">
        <v>1.47</v>
      </c>
      <c r="X277" s="7">
        <v>2.609</v>
      </c>
      <c r="Y277">
        <v>1.0597230000000002</v>
      </c>
      <c r="Z277">
        <v>0.11274632467938694</v>
      </c>
      <c r="AA277">
        <v>2.609</v>
      </c>
      <c r="AB277">
        <v>1.0597230000000002</v>
      </c>
      <c r="AC277">
        <v>0.11274632467938694</v>
      </c>
      <c r="AD277" t="s">
        <v>31</v>
      </c>
      <c r="AE277">
        <v>2276.1026315789472</v>
      </c>
      <c r="AF277">
        <v>0</v>
      </c>
      <c r="AG277">
        <v>2276.1026315789472</v>
      </c>
      <c r="AH277">
        <v>0</v>
      </c>
      <c r="AI277">
        <v>2276.1026315789472</v>
      </c>
      <c r="AJ277">
        <v>20187.821093516141</v>
      </c>
      <c r="AK277" t="s">
        <v>457</v>
      </c>
      <c r="AL277">
        <v>0</v>
      </c>
      <c r="AM277">
        <v>0</v>
      </c>
      <c r="AN277">
        <v>0</v>
      </c>
      <c r="AO277" t="s">
        <v>476</v>
      </c>
      <c r="AP277" t="s">
        <v>477</v>
      </c>
      <c r="AQ277" t="s">
        <v>276</v>
      </c>
      <c r="AS277" t="s">
        <v>478</v>
      </c>
      <c r="AT277" t="s">
        <v>127</v>
      </c>
      <c r="AU277">
        <v>44963.451606481482</v>
      </c>
      <c r="AV277" t="s">
        <v>255</v>
      </c>
      <c r="AW277" t="s">
        <v>126</v>
      </c>
      <c r="AX277" t="s">
        <v>126</v>
      </c>
      <c r="AY277" t="s">
        <v>126</v>
      </c>
      <c r="AZ277" t="s">
        <v>126</v>
      </c>
      <c r="BA277" t="s">
        <v>126</v>
      </c>
      <c r="BB277" t="s">
        <v>126</v>
      </c>
      <c r="BC277" t="s">
        <v>126</v>
      </c>
      <c r="BD277" t="s">
        <v>126</v>
      </c>
      <c r="BE277" t="s">
        <v>126</v>
      </c>
      <c r="BF277" t="s">
        <v>126</v>
      </c>
    </row>
    <row r="278" spans="2:58" x14ac:dyDescent="0.2">
      <c r="B278" t="s">
        <v>456</v>
      </c>
      <c r="C278" t="s">
        <v>218</v>
      </c>
      <c r="D278" t="s">
        <v>216</v>
      </c>
      <c r="E278" s="145">
        <v>5</v>
      </c>
      <c r="F278" t="s">
        <v>124</v>
      </c>
      <c r="G278" t="s">
        <v>124</v>
      </c>
      <c r="H278" t="s">
        <v>176</v>
      </c>
      <c r="I278" t="s">
        <v>176</v>
      </c>
      <c r="J278" t="s">
        <v>201</v>
      </c>
      <c r="K278" t="s">
        <v>211</v>
      </c>
      <c r="L278" t="s">
        <v>203</v>
      </c>
      <c r="M278" t="s">
        <v>73</v>
      </c>
      <c r="N278" t="s">
        <v>474</v>
      </c>
      <c r="O278">
        <v>1</v>
      </c>
      <c r="P278" t="s">
        <v>78</v>
      </c>
      <c r="Q278" t="s">
        <v>33</v>
      </c>
      <c r="R278" t="s">
        <v>69</v>
      </c>
      <c r="S278" t="s">
        <v>205</v>
      </c>
      <c r="T278" t="s">
        <v>486</v>
      </c>
      <c r="U278" s="7">
        <v>1.02</v>
      </c>
      <c r="V278" s="7">
        <v>0.74</v>
      </c>
      <c r="W278" s="7">
        <v>0.89</v>
      </c>
      <c r="X278" s="7">
        <v>0.36099999999999999</v>
      </c>
      <c r="Y278">
        <v>0.67177200000000004</v>
      </c>
      <c r="Z278">
        <v>0.11804817015952455</v>
      </c>
      <c r="AA278">
        <v>0.36099999999999999</v>
      </c>
      <c r="AB278">
        <v>0.67177200000000004</v>
      </c>
      <c r="AC278">
        <v>0.11804817015952455</v>
      </c>
      <c r="AD278" t="s">
        <v>31</v>
      </c>
      <c r="AE278">
        <v>2276.1026315789472</v>
      </c>
      <c r="AF278">
        <v>0</v>
      </c>
      <c r="AG278">
        <v>2276.1026315789472</v>
      </c>
      <c r="AH278">
        <v>0</v>
      </c>
      <c r="AI278">
        <v>2276.1026315789472</v>
      </c>
      <c r="AJ278">
        <v>19281.13437508716</v>
      </c>
      <c r="AK278" t="s">
        <v>457</v>
      </c>
      <c r="AL278">
        <v>0</v>
      </c>
      <c r="AM278">
        <v>0</v>
      </c>
      <c r="AN278">
        <v>0</v>
      </c>
      <c r="AO278" t="s">
        <v>476</v>
      </c>
      <c r="AP278" t="s">
        <v>477</v>
      </c>
      <c r="AQ278" t="s">
        <v>276</v>
      </c>
      <c r="AS278" t="s">
        <v>478</v>
      </c>
      <c r="AT278" t="s">
        <v>127</v>
      </c>
      <c r="AU278">
        <v>44963.451606481482</v>
      </c>
      <c r="AV278" t="s">
        <v>255</v>
      </c>
      <c r="AW278" t="s">
        <v>126</v>
      </c>
      <c r="AX278" t="s">
        <v>126</v>
      </c>
      <c r="AY278" t="s">
        <v>126</v>
      </c>
      <c r="AZ278" t="s">
        <v>126</v>
      </c>
      <c r="BA278" t="s">
        <v>126</v>
      </c>
      <c r="BB278" t="s">
        <v>126</v>
      </c>
      <c r="BC278" t="s">
        <v>126</v>
      </c>
      <c r="BD278" t="s">
        <v>126</v>
      </c>
      <c r="BE278" t="s">
        <v>126</v>
      </c>
      <c r="BF278" t="s">
        <v>126</v>
      </c>
    </row>
    <row r="279" spans="2:58" x14ac:dyDescent="0.2">
      <c r="B279" t="s">
        <v>456</v>
      </c>
      <c r="C279" t="s">
        <v>218</v>
      </c>
      <c r="D279" t="s">
        <v>216</v>
      </c>
      <c r="E279" s="145">
        <v>5</v>
      </c>
      <c r="F279" t="s">
        <v>124</v>
      </c>
      <c r="G279" t="s">
        <v>124</v>
      </c>
      <c r="H279" t="s">
        <v>176</v>
      </c>
      <c r="I279" t="s">
        <v>176</v>
      </c>
      <c r="J279" t="s">
        <v>201</v>
      </c>
      <c r="K279" t="s">
        <v>211</v>
      </c>
      <c r="L279" t="s">
        <v>203</v>
      </c>
      <c r="M279" t="s">
        <v>73</v>
      </c>
      <c r="N279" t="s">
        <v>474</v>
      </c>
      <c r="O279">
        <v>1</v>
      </c>
      <c r="P279" t="s">
        <v>78</v>
      </c>
      <c r="Q279" t="s">
        <v>33</v>
      </c>
      <c r="R279" t="s">
        <v>69</v>
      </c>
      <c r="S279" t="s">
        <v>205</v>
      </c>
      <c r="T279" t="s">
        <v>487</v>
      </c>
      <c r="U279" s="7">
        <v>1.19</v>
      </c>
      <c r="V279" s="7">
        <v>0.48</v>
      </c>
      <c r="W279" s="7">
        <v>0.56000000000000005</v>
      </c>
      <c r="X279" s="7">
        <v>0.37</v>
      </c>
      <c r="Y279">
        <v>0.31987199999999999</v>
      </c>
      <c r="Z279">
        <v>8.9333750390991548E-2</v>
      </c>
      <c r="AA279">
        <v>0.37</v>
      </c>
      <c r="AB279">
        <v>0.31987199999999999</v>
      </c>
      <c r="AC279">
        <v>8.9333750390991548E-2</v>
      </c>
      <c r="AD279" t="s">
        <v>31</v>
      </c>
      <c r="AE279">
        <v>2276.1026315789472</v>
      </c>
      <c r="AF279">
        <v>0</v>
      </c>
      <c r="AG279">
        <v>2276.1026315789472</v>
      </c>
      <c r="AH279">
        <v>0</v>
      </c>
      <c r="AI279">
        <v>2276.1026315789472</v>
      </c>
      <c r="AJ279">
        <v>25478.641852793749</v>
      </c>
      <c r="AK279" t="s">
        <v>457</v>
      </c>
      <c r="AL279">
        <v>0</v>
      </c>
      <c r="AM279">
        <v>0</v>
      </c>
      <c r="AN279">
        <v>0</v>
      </c>
      <c r="AO279" t="s">
        <v>476</v>
      </c>
      <c r="AP279" t="s">
        <v>477</v>
      </c>
      <c r="AQ279" t="s">
        <v>276</v>
      </c>
      <c r="AS279" t="s">
        <v>478</v>
      </c>
      <c r="AT279" t="s">
        <v>127</v>
      </c>
      <c r="AU279">
        <v>44963.451606481482</v>
      </c>
      <c r="AV279" t="s">
        <v>255</v>
      </c>
      <c r="AW279" t="s">
        <v>126</v>
      </c>
      <c r="AX279" t="s">
        <v>126</v>
      </c>
      <c r="AY279" t="s">
        <v>126</v>
      </c>
      <c r="AZ279" t="s">
        <v>126</v>
      </c>
      <c r="BA279" t="s">
        <v>126</v>
      </c>
      <c r="BB279" t="s">
        <v>126</v>
      </c>
      <c r="BC279" t="s">
        <v>126</v>
      </c>
      <c r="BD279" t="s">
        <v>126</v>
      </c>
      <c r="BE279" t="s">
        <v>126</v>
      </c>
      <c r="BF279" t="s">
        <v>126</v>
      </c>
    </row>
    <row r="280" spans="2:58" x14ac:dyDescent="0.2">
      <c r="B280" t="s">
        <v>456</v>
      </c>
      <c r="C280" t="s">
        <v>218</v>
      </c>
      <c r="D280" t="s">
        <v>216</v>
      </c>
      <c r="E280" s="145">
        <v>5</v>
      </c>
      <c r="F280" t="s">
        <v>124</v>
      </c>
      <c r="G280" t="s">
        <v>124</v>
      </c>
      <c r="H280" t="s">
        <v>176</v>
      </c>
      <c r="I280" t="s">
        <v>176</v>
      </c>
      <c r="J280" t="s">
        <v>201</v>
      </c>
      <c r="K280" t="s">
        <v>211</v>
      </c>
      <c r="L280" t="s">
        <v>203</v>
      </c>
      <c r="M280" t="s">
        <v>73</v>
      </c>
      <c r="N280" t="s">
        <v>474</v>
      </c>
      <c r="O280">
        <v>1</v>
      </c>
      <c r="P280" t="s">
        <v>78</v>
      </c>
      <c r="Q280" t="s">
        <v>33</v>
      </c>
      <c r="R280" t="s">
        <v>69</v>
      </c>
      <c r="S280" t="s">
        <v>205</v>
      </c>
      <c r="T280" t="s">
        <v>488</v>
      </c>
      <c r="U280" s="7">
        <v>0.71</v>
      </c>
      <c r="V280" s="7">
        <v>0.71</v>
      </c>
      <c r="W280" s="7">
        <v>0.57999999999999996</v>
      </c>
      <c r="X280" s="7">
        <v>0.53400000000000003</v>
      </c>
      <c r="Y280">
        <v>0.29237799999999997</v>
      </c>
      <c r="Z280">
        <v>7.8839537065999374E-2</v>
      </c>
      <c r="AA280">
        <v>0.53400000000000003</v>
      </c>
      <c r="AB280">
        <v>0.29237799999999997</v>
      </c>
      <c r="AC280">
        <v>7.8839537065999374E-2</v>
      </c>
      <c r="AD280" t="s">
        <v>31</v>
      </c>
      <c r="AE280">
        <v>2276.1026315789472</v>
      </c>
      <c r="AF280">
        <v>0</v>
      </c>
      <c r="AG280">
        <v>2276.1026315789472</v>
      </c>
      <c r="AH280">
        <v>0</v>
      </c>
      <c r="AI280">
        <v>2276.1026315789472</v>
      </c>
      <c r="AJ280">
        <v>28870.065912151931</v>
      </c>
      <c r="AK280" t="s">
        <v>457</v>
      </c>
      <c r="AL280">
        <v>0</v>
      </c>
      <c r="AM280">
        <v>0</v>
      </c>
      <c r="AN280">
        <v>0</v>
      </c>
      <c r="AO280" t="s">
        <v>476</v>
      </c>
      <c r="AP280" t="s">
        <v>477</v>
      </c>
      <c r="AQ280" t="s">
        <v>276</v>
      </c>
      <c r="AS280" t="s">
        <v>478</v>
      </c>
      <c r="AT280" t="s">
        <v>127</v>
      </c>
      <c r="AU280">
        <v>44963.451606481482</v>
      </c>
      <c r="AV280" t="s">
        <v>255</v>
      </c>
      <c r="AW280" t="s">
        <v>126</v>
      </c>
      <c r="AX280" t="s">
        <v>126</v>
      </c>
      <c r="AY280" t="s">
        <v>126</v>
      </c>
      <c r="AZ280" t="s">
        <v>126</v>
      </c>
      <c r="BA280" t="s">
        <v>126</v>
      </c>
      <c r="BB280" t="s">
        <v>126</v>
      </c>
      <c r="BC280" t="s">
        <v>126</v>
      </c>
      <c r="BD280" t="s">
        <v>126</v>
      </c>
      <c r="BE280" t="s">
        <v>126</v>
      </c>
      <c r="BF280" t="s">
        <v>126</v>
      </c>
    </row>
    <row r="281" spans="2:58" x14ac:dyDescent="0.2">
      <c r="B281" t="s">
        <v>456</v>
      </c>
      <c r="C281" t="s">
        <v>218</v>
      </c>
      <c r="D281" t="s">
        <v>216</v>
      </c>
      <c r="E281" s="145">
        <v>5</v>
      </c>
      <c r="F281" t="s">
        <v>124</v>
      </c>
      <c r="G281" t="s">
        <v>124</v>
      </c>
      <c r="H281" t="s">
        <v>176</v>
      </c>
      <c r="I281" t="s">
        <v>176</v>
      </c>
      <c r="J281" t="s">
        <v>201</v>
      </c>
      <c r="K281" t="s">
        <v>211</v>
      </c>
      <c r="L281" t="s">
        <v>203</v>
      </c>
      <c r="M281" t="s">
        <v>73</v>
      </c>
      <c r="N281" t="s">
        <v>474</v>
      </c>
      <c r="O281">
        <v>1</v>
      </c>
      <c r="P281" t="s">
        <v>78</v>
      </c>
      <c r="Q281" t="s">
        <v>33</v>
      </c>
      <c r="R281" t="s">
        <v>69</v>
      </c>
      <c r="S281" t="s">
        <v>205</v>
      </c>
      <c r="T281" t="s">
        <v>489</v>
      </c>
      <c r="U281" s="7">
        <v>1.68</v>
      </c>
      <c r="V281" s="7">
        <v>0.79</v>
      </c>
      <c r="W281" s="7">
        <v>1.04</v>
      </c>
      <c r="X281" s="7">
        <v>0.77400000000000002</v>
      </c>
      <c r="Y281">
        <v>1.380288</v>
      </c>
      <c r="Z281">
        <v>0.20756959649671566</v>
      </c>
      <c r="AA281">
        <v>0.77400000000000002</v>
      </c>
      <c r="AB281">
        <v>1.380288</v>
      </c>
      <c r="AC281">
        <v>0.20756959649671566</v>
      </c>
      <c r="AD281" t="s">
        <v>31</v>
      </c>
      <c r="AE281">
        <v>2276.1026315789472</v>
      </c>
      <c r="AF281">
        <v>0</v>
      </c>
      <c r="AG281">
        <v>2276.1026315789472</v>
      </c>
      <c r="AH281">
        <v>0</v>
      </c>
      <c r="AI281">
        <v>2276.1026315789472</v>
      </c>
      <c r="AJ281">
        <v>10965.491430316297</v>
      </c>
      <c r="AK281" t="s">
        <v>457</v>
      </c>
      <c r="AL281">
        <v>0</v>
      </c>
      <c r="AM281">
        <v>0</v>
      </c>
      <c r="AN281">
        <v>0</v>
      </c>
      <c r="AO281" t="s">
        <v>476</v>
      </c>
      <c r="AP281" t="s">
        <v>477</v>
      </c>
      <c r="AQ281" t="s">
        <v>276</v>
      </c>
      <c r="AS281" t="s">
        <v>478</v>
      </c>
      <c r="AT281" t="s">
        <v>127</v>
      </c>
      <c r="AU281">
        <v>44963.451606481482</v>
      </c>
      <c r="AV281" t="s">
        <v>255</v>
      </c>
      <c r="AW281" t="s">
        <v>126</v>
      </c>
      <c r="AX281" t="s">
        <v>126</v>
      </c>
      <c r="AY281" t="s">
        <v>126</v>
      </c>
      <c r="AZ281" t="s">
        <v>126</v>
      </c>
      <c r="BA281" t="s">
        <v>126</v>
      </c>
      <c r="BB281" t="s">
        <v>126</v>
      </c>
      <c r="BC281" t="s">
        <v>126</v>
      </c>
      <c r="BD281" t="s">
        <v>126</v>
      </c>
      <c r="BE281" t="s">
        <v>126</v>
      </c>
      <c r="BF281" t="s">
        <v>126</v>
      </c>
    </row>
    <row r="282" spans="2:58" x14ac:dyDescent="0.2">
      <c r="B282" t="s">
        <v>456</v>
      </c>
      <c r="C282" t="s">
        <v>218</v>
      </c>
      <c r="D282" t="s">
        <v>216</v>
      </c>
      <c r="E282" s="145">
        <v>5</v>
      </c>
      <c r="F282" t="s">
        <v>124</v>
      </c>
      <c r="G282" t="s">
        <v>124</v>
      </c>
      <c r="H282" t="s">
        <v>176</v>
      </c>
      <c r="I282" t="s">
        <v>176</v>
      </c>
      <c r="J282" t="s">
        <v>201</v>
      </c>
      <c r="K282" t="s">
        <v>211</v>
      </c>
      <c r="L282" t="s">
        <v>203</v>
      </c>
      <c r="M282" t="s">
        <v>73</v>
      </c>
      <c r="N282" t="s">
        <v>474</v>
      </c>
      <c r="O282">
        <v>1</v>
      </c>
      <c r="P282" t="s">
        <v>78</v>
      </c>
      <c r="Q282" t="s">
        <v>33</v>
      </c>
      <c r="R282" t="s">
        <v>69</v>
      </c>
      <c r="S282" t="s">
        <v>205</v>
      </c>
      <c r="T282" t="s">
        <v>490</v>
      </c>
      <c r="U282" s="7">
        <v>1.68</v>
      </c>
      <c r="V282" s="7">
        <v>0.79</v>
      </c>
      <c r="W282" s="7">
        <v>1.04</v>
      </c>
      <c r="X282" s="7">
        <v>0.28599999999999998</v>
      </c>
      <c r="Y282">
        <v>1.380288</v>
      </c>
      <c r="Z282">
        <v>0.20756959649671566</v>
      </c>
      <c r="AA282">
        <v>0.28599999999999998</v>
      </c>
      <c r="AB282">
        <v>1.380288</v>
      </c>
      <c r="AC282">
        <v>0.20756959649671566</v>
      </c>
      <c r="AD282" t="s">
        <v>31</v>
      </c>
      <c r="AE282">
        <v>2276.1026315789472</v>
      </c>
      <c r="AF282">
        <v>0</v>
      </c>
      <c r="AG282">
        <v>2276.1026315789472</v>
      </c>
      <c r="AH282">
        <v>0</v>
      </c>
      <c r="AI282">
        <v>2276.1026315789472</v>
      </c>
      <c r="AJ282">
        <v>10965.491430316297</v>
      </c>
      <c r="AK282" t="s">
        <v>457</v>
      </c>
      <c r="AL282">
        <v>0</v>
      </c>
      <c r="AM282">
        <v>0</v>
      </c>
      <c r="AN282">
        <v>0</v>
      </c>
      <c r="AO282" t="s">
        <v>476</v>
      </c>
      <c r="AP282" t="s">
        <v>477</v>
      </c>
      <c r="AQ282" t="s">
        <v>276</v>
      </c>
      <c r="AS282" t="s">
        <v>478</v>
      </c>
      <c r="AT282" t="s">
        <v>127</v>
      </c>
      <c r="AU282">
        <v>44963.451606481482</v>
      </c>
      <c r="AV282" t="s">
        <v>255</v>
      </c>
      <c r="AW282" t="s">
        <v>126</v>
      </c>
      <c r="AX282" t="s">
        <v>126</v>
      </c>
      <c r="AY282" t="s">
        <v>126</v>
      </c>
      <c r="AZ282" t="s">
        <v>126</v>
      </c>
      <c r="BA282" t="s">
        <v>126</v>
      </c>
      <c r="BB282" t="s">
        <v>126</v>
      </c>
      <c r="BC282" t="s">
        <v>126</v>
      </c>
      <c r="BD282" t="s">
        <v>126</v>
      </c>
      <c r="BE282" t="s">
        <v>126</v>
      </c>
      <c r="BF282" t="s">
        <v>126</v>
      </c>
    </row>
    <row r="283" spans="2:58" x14ac:dyDescent="0.2">
      <c r="B283" t="s">
        <v>456</v>
      </c>
      <c r="C283" t="s">
        <v>218</v>
      </c>
      <c r="D283" t="s">
        <v>216</v>
      </c>
      <c r="E283" s="145">
        <v>5</v>
      </c>
      <c r="F283" t="s">
        <v>124</v>
      </c>
      <c r="G283" t="s">
        <v>124</v>
      </c>
      <c r="H283" t="s">
        <v>176</v>
      </c>
      <c r="I283" t="s">
        <v>176</v>
      </c>
      <c r="J283" t="s">
        <v>201</v>
      </c>
      <c r="K283" t="s">
        <v>211</v>
      </c>
      <c r="L283" t="s">
        <v>203</v>
      </c>
      <c r="M283" t="s">
        <v>73</v>
      </c>
      <c r="N283" t="s">
        <v>474</v>
      </c>
      <c r="O283">
        <v>1</v>
      </c>
      <c r="P283" t="s">
        <v>78</v>
      </c>
      <c r="Q283" t="s">
        <v>33</v>
      </c>
      <c r="R283" t="s">
        <v>69</v>
      </c>
      <c r="S283" t="s">
        <v>205</v>
      </c>
      <c r="T283" t="s">
        <v>491</v>
      </c>
      <c r="U283" s="7">
        <v>0.79</v>
      </c>
      <c r="V283" s="7">
        <v>0.74</v>
      </c>
      <c r="W283" s="7">
        <v>0.64</v>
      </c>
      <c r="X283" s="7">
        <v>0.12</v>
      </c>
      <c r="Y283">
        <v>0.37414400000000003</v>
      </c>
      <c r="Z283">
        <v>9.1429465123553336E-2</v>
      </c>
      <c r="AA283">
        <v>0.12</v>
      </c>
      <c r="AB283">
        <v>0.37414400000000003</v>
      </c>
      <c r="AC283">
        <v>9.1429465123553336E-2</v>
      </c>
      <c r="AD283" t="s">
        <v>31</v>
      </c>
      <c r="AE283">
        <v>2276.1026315789472</v>
      </c>
      <c r="AF283">
        <v>0</v>
      </c>
      <c r="AG283">
        <v>2276.1026315789472</v>
      </c>
      <c r="AH283">
        <v>0</v>
      </c>
      <c r="AI283">
        <v>2276.1026315789472</v>
      </c>
      <c r="AJ283">
        <v>24894.629193150511</v>
      </c>
      <c r="AK283" t="s">
        <v>457</v>
      </c>
      <c r="AL283">
        <v>0</v>
      </c>
      <c r="AM283">
        <v>0</v>
      </c>
      <c r="AN283">
        <v>0</v>
      </c>
      <c r="AO283" t="s">
        <v>476</v>
      </c>
      <c r="AP283" t="s">
        <v>477</v>
      </c>
      <c r="AQ283" t="s">
        <v>276</v>
      </c>
      <c r="AS283" t="s">
        <v>478</v>
      </c>
      <c r="AT283" t="s">
        <v>127</v>
      </c>
      <c r="AU283">
        <v>44963.451606481482</v>
      </c>
      <c r="AV283" t="s">
        <v>255</v>
      </c>
      <c r="AW283" t="s">
        <v>126</v>
      </c>
      <c r="AX283" t="s">
        <v>126</v>
      </c>
      <c r="AY283" t="s">
        <v>126</v>
      </c>
      <c r="AZ283" t="s">
        <v>126</v>
      </c>
      <c r="BA283" t="s">
        <v>126</v>
      </c>
      <c r="BB283" t="s">
        <v>126</v>
      </c>
      <c r="BC283" t="s">
        <v>126</v>
      </c>
      <c r="BD283" t="s">
        <v>126</v>
      </c>
      <c r="BE283" t="s">
        <v>126</v>
      </c>
      <c r="BF283" t="s">
        <v>126</v>
      </c>
    </row>
    <row r="284" spans="2:58" x14ac:dyDescent="0.2">
      <c r="B284" t="s">
        <v>456</v>
      </c>
      <c r="C284" t="s">
        <v>218</v>
      </c>
      <c r="D284" t="s">
        <v>216</v>
      </c>
      <c r="E284" s="145">
        <v>5</v>
      </c>
      <c r="F284" t="s">
        <v>124</v>
      </c>
      <c r="G284" t="s">
        <v>124</v>
      </c>
      <c r="H284" t="s">
        <v>176</v>
      </c>
      <c r="I284" t="s">
        <v>176</v>
      </c>
      <c r="J284" t="s">
        <v>201</v>
      </c>
      <c r="K284" t="s">
        <v>211</v>
      </c>
      <c r="L284" t="s">
        <v>203</v>
      </c>
      <c r="M284" t="s">
        <v>73</v>
      </c>
      <c r="N284" t="s">
        <v>474</v>
      </c>
      <c r="O284">
        <v>1</v>
      </c>
      <c r="P284" t="s">
        <v>78</v>
      </c>
      <c r="Q284" t="s">
        <v>33</v>
      </c>
      <c r="R284" t="s">
        <v>69</v>
      </c>
      <c r="S284" t="s">
        <v>205</v>
      </c>
      <c r="T284" t="s">
        <v>492</v>
      </c>
      <c r="U284" s="7">
        <v>1.1399999999999999</v>
      </c>
      <c r="V284" s="7">
        <v>1.04</v>
      </c>
      <c r="W284" s="7">
        <v>0.86</v>
      </c>
      <c r="X284" s="7">
        <v>5.8999999999999997E-2</v>
      </c>
      <c r="Y284">
        <v>1.0196160000000001</v>
      </c>
      <c r="Z284">
        <v>0.18542383484516733</v>
      </c>
      <c r="AA284">
        <v>5.8999999999999997E-2</v>
      </c>
      <c r="AB284">
        <v>1.0196160000000001</v>
      </c>
      <c r="AC284">
        <v>0.18542383484516733</v>
      </c>
      <c r="AD284" t="s">
        <v>31</v>
      </c>
      <c r="AE284">
        <v>2276.1026315789472</v>
      </c>
      <c r="AF284">
        <v>0</v>
      </c>
      <c r="AG284">
        <v>2276.1026315789472</v>
      </c>
      <c r="AH284">
        <v>0</v>
      </c>
      <c r="AI284">
        <v>2276.1026315789472</v>
      </c>
      <c r="AJ284">
        <v>12275.135143653668</v>
      </c>
      <c r="AK284" t="s">
        <v>457</v>
      </c>
      <c r="AL284">
        <v>0</v>
      </c>
      <c r="AM284">
        <v>0</v>
      </c>
      <c r="AN284">
        <v>0</v>
      </c>
      <c r="AO284" t="s">
        <v>476</v>
      </c>
      <c r="AP284" t="s">
        <v>477</v>
      </c>
      <c r="AQ284" t="s">
        <v>276</v>
      </c>
      <c r="AS284" t="s">
        <v>478</v>
      </c>
      <c r="AT284" t="s">
        <v>127</v>
      </c>
      <c r="AU284">
        <v>44963.451606481482</v>
      </c>
      <c r="AV284" t="s">
        <v>255</v>
      </c>
      <c r="AW284" t="s">
        <v>126</v>
      </c>
      <c r="AX284" t="s">
        <v>126</v>
      </c>
      <c r="AY284" t="s">
        <v>126</v>
      </c>
      <c r="AZ284" t="s">
        <v>126</v>
      </c>
      <c r="BA284" t="s">
        <v>126</v>
      </c>
      <c r="BB284" t="s">
        <v>126</v>
      </c>
      <c r="BC284" t="s">
        <v>126</v>
      </c>
      <c r="BD284" t="s">
        <v>126</v>
      </c>
      <c r="BE284" t="s">
        <v>126</v>
      </c>
      <c r="BF284" t="s">
        <v>126</v>
      </c>
    </row>
    <row r="285" spans="2:58" x14ac:dyDescent="0.2">
      <c r="B285" t="s">
        <v>456</v>
      </c>
      <c r="C285" t="s">
        <v>218</v>
      </c>
      <c r="D285" t="s">
        <v>216</v>
      </c>
      <c r="E285" s="145">
        <v>5</v>
      </c>
      <c r="F285" t="s">
        <v>124</v>
      </c>
      <c r="G285" t="s">
        <v>124</v>
      </c>
      <c r="H285" t="s">
        <v>176</v>
      </c>
      <c r="I285" t="s">
        <v>176</v>
      </c>
      <c r="J285" t="s">
        <v>201</v>
      </c>
      <c r="K285" t="s">
        <v>211</v>
      </c>
      <c r="L285" t="s">
        <v>203</v>
      </c>
      <c r="M285" t="s">
        <v>73</v>
      </c>
      <c r="N285" t="s">
        <v>474</v>
      </c>
      <c r="O285">
        <v>1</v>
      </c>
      <c r="P285" t="s">
        <v>138</v>
      </c>
      <c r="Q285" t="s">
        <v>33</v>
      </c>
      <c r="R285" t="s">
        <v>69</v>
      </c>
      <c r="S285" t="s">
        <v>205</v>
      </c>
      <c r="T285" t="s">
        <v>493</v>
      </c>
      <c r="U285" s="7">
        <v>12.5</v>
      </c>
      <c r="V285" s="7">
        <v>2.5</v>
      </c>
      <c r="W285" s="7">
        <v>3.99</v>
      </c>
      <c r="X285" s="7">
        <v>46.45</v>
      </c>
      <c r="Y285">
        <v>124.6875</v>
      </c>
      <c r="Z285">
        <v>4.8873944322802627</v>
      </c>
      <c r="AA285">
        <v>46.45</v>
      </c>
      <c r="AB285">
        <v>124.6875</v>
      </c>
      <c r="AC285">
        <v>4.8873944322802627</v>
      </c>
      <c r="AD285" t="s">
        <v>31</v>
      </c>
      <c r="AE285">
        <v>2276.1026315789472</v>
      </c>
      <c r="AI285">
        <v>0</v>
      </c>
      <c r="AJ285">
        <v>0</v>
      </c>
      <c r="AK285" t="s">
        <v>457</v>
      </c>
      <c r="AL285">
        <v>0</v>
      </c>
      <c r="AM285">
        <v>0</v>
      </c>
      <c r="AN285">
        <v>0</v>
      </c>
      <c r="AO285" t="s">
        <v>476</v>
      </c>
      <c r="AP285" t="s">
        <v>477</v>
      </c>
      <c r="AQ285" t="s">
        <v>276</v>
      </c>
      <c r="AS285" t="s">
        <v>494</v>
      </c>
      <c r="AT285" t="s">
        <v>127</v>
      </c>
      <c r="AU285">
        <v>44963.451606481482</v>
      </c>
      <c r="AV285" t="s">
        <v>255</v>
      </c>
    </row>
    <row r="286" spans="2:58" x14ac:dyDescent="0.2">
      <c r="B286" t="s">
        <v>456</v>
      </c>
      <c r="C286" t="s">
        <v>218</v>
      </c>
      <c r="D286" t="s">
        <v>216</v>
      </c>
      <c r="E286" s="145">
        <v>5</v>
      </c>
      <c r="F286" t="s">
        <v>124</v>
      </c>
      <c r="G286" t="s">
        <v>124</v>
      </c>
      <c r="H286" t="s">
        <v>176</v>
      </c>
      <c r="I286" t="s">
        <v>176</v>
      </c>
      <c r="J286" t="s">
        <v>201</v>
      </c>
      <c r="K286" t="s">
        <v>211</v>
      </c>
      <c r="L286" t="s">
        <v>203</v>
      </c>
      <c r="M286" t="s">
        <v>73</v>
      </c>
      <c r="N286" t="s">
        <v>474</v>
      </c>
      <c r="O286">
        <v>1</v>
      </c>
      <c r="P286" t="s">
        <v>163</v>
      </c>
      <c r="Q286" t="s">
        <v>33</v>
      </c>
      <c r="S286" t="s">
        <v>209</v>
      </c>
      <c r="T286" t="s">
        <v>495</v>
      </c>
      <c r="U286" s="7">
        <v>9.8000000000000007</v>
      </c>
      <c r="V286" s="7">
        <v>3.2</v>
      </c>
      <c r="W286" s="7">
        <v>3.99</v>
      </c>
      <c r="X286" s="7">
        <v>38.457999999999998</v>
      </c>
      <c r="Y286">
        <v>125.12640000000002</v>
      </c>
      <c r="Z286">
        <v>4.9045980606818897</v>
      </c>
      <c r="AA286">
        <v>38.457999999999998</v>
      </c>
      <c r="AB286">
        <v>125.12640000000002</v>
      </c>
      <c r="AC286">
        <v>4.9045980606818897</v>
      </c>
      <c r="AF286">
        <v>0</v>
      </c>
      <c r="AG286">
        <v>2276.1026315789472</v>
      </c>
      <c r="AH286">
        <v>0</v>
      </c>
      <c r="AI286">
        <v>0</v>
      </c>
      <c r="AJ286">
        <v>0</v>
      </c>
      <c r="AK286" t="s">
        <v>457</v>
      </c>
      <c r="AL286">
        <v>0</v>
      </c>
      <c r="AM286">
        <v>0</v>
      </c>
      <c r="AN286">
        <v>0</v>
      </c>
      <c r="AO286" t="s">
        <v>476</v>
      </c>
      <c r="AP286" t="s">
        <v>477</v>
      </c>
      <c r="AQ286" t="s">
        <v>276</v>
      </c>
      <c r="AS286" t="s">
        <v>494</v>
      </c>
      <c r="AT286" t="s">
        <v>127</v>
      </c>
      <c r="AU286">
        <v>44963.451606481482</v>
      </c>
      <c r="AV286" t="s">
        <v>255</v>
      </c>
      <c r="AW286" t="s">
        <v>126</v>
      </c>
      <c r="AX286" t="s">
        <v>126</v>
      </c>
      <c r="AY286" t="s">
        <v>126</v>
      </c>
      <c r="AZ286" t="s">
        <v>126</v>
      </c>
      <c r="BA286" t="s">
        <v>126</v>
      </c>
      <c r="BB286" t="s">
        <v>126</v>
      </c>
      <c r="BC286" t="s">
        <v>126</v>
      </c>
      <c r="BD286" t="s">
        <v>126</v>
      </c>
      <c r="BE286" t="s">
        <v>126</v>
      </c>
      <c r="BF286" t="s">
        <v>126</v>
      </c>
    </row>
    <row r="287" spans="2:58" x14ac:dyDescent="0.2">
      <c r="B287" t="s">
        <v>456</v>
      </c>
      <c r="C287" t="s">
        <v>218</v>
      </c>
      <c r="D287" t="s">
        <v>216</v>
      </c>
      <c r="E287" s="145">
        <v>5</v>
      </c>
      <c r="F287" t="s">
        <v>124</v>
      </c>
      <c r="G287" t="s">
        <v>124</v>
      </c>
      <c r="H287" t="s">
        <v>176</v>
      </c>
      <c r="I287" t="s">
        <v>176</v>
      </c>
      <c r="J287" t="s">
        <v>201</v>
      </c>
      <c r="K287" t="s">
        <v>211</v>
      </c>
      <c r="L287" t="s">
        <v>203</v>
      </c>
      <c r="M287" t="s">
        <v>73</v>
      </c>
      <c r="N287" t="s">
        <v>474</v>
      </c>
      <c r="O287">
        <v>1</v>
      </c>
      <c r="P287" t="s">
        <v>138</v>
      </c>
      <c r="Q287" t="s">
        <v>33</v>
      </c>
      <c r="R287" t="s">
        <v>69</v>
      </c>
      <c r="S287" t="s">
        <v>205</v>
      </c>
      <c r="T287" t="s">
        <v>493</v>
      </c>
      <c r="U287" s="7">
        <v>12.5</v>
      </c>
      <c r="V287" s="7">
        <v>2.5</v>
      </c>
      <c r="W287" s="7">
        <v>3.99</v>
      </c>
      <c r="X287" s="7">
        <v>61.81</v>
      </c>
      <c r="Y287">
        <v>124.6875</v>
      </c>
      <c r="Z287">
        <v>4.8873944322802627</v>
      </c>
      <c r="AA287">
        <v>61.81</v>
      </c>
      <c r="AB287">
        <v>124.6875</v>
      </c>
      <c r="AC287">
        <v>4.8873944322802627</v>
      </c>
      <c r="AD287" t="s">
        <v>31</v>
      </c>
      <c r="AE287">
        <v>2276.1026315789472</v>
      </c>
      <c r="AI287">
        <v>0</v>
      </c>
      <c r="AJ287">
        <v>0</v>
      </c>
      <c r="AK287" t="s">
        <v>457</v>
      </c>
      <c r="AL287">
        <v>0</v>
      </c>
      <c r="AM287">
        <v>0</v>
      </c>
      <c r="AN287">
        <v>0</v>
      </c>
      <c r="AO287" t="s">
        <v>476</v>
      </c>
      <c r="AP287" t="s">
        <v>477</v>
      </c>
      <c r="AQ287" t="s">
        <v>276</v>
      </c>
      <c r="AS287" t="s">
        <v>494</v>
      </c>
      <c r="AT287" t="s">
        <v>127</v>
      </c>
      <c r="AU287">
        <v>44963.451606481482</v>
      </c>
      <c r="AV287" t="s">
        <v>255</v>
      </c>
    </row>
    <row r="288" spans="2:58" x14ac:dyDescent="0.2">
      <c r="B288" t="s">
        <v>456</v>
      </c>
      <c r="C288" t="s">
        <v>218</v>
      </c>
      <c r="D288" t="s">
        <v>216</v>
      </c>
      <c r="E288" s="145">
        <v>5</v>
      </c>
      <c r="F288" t="s">
        <v>124</v>
      </c>
      <c r="G288" t="s">
        <v>124</v>
      </c>
      <c r="H288" t="s">
        <v>176</v>
      </c>
      <c r="I288" t="s">
        <v>176</v>
      </c>
      <c r="J288" t="s">
        <v>201</v>
      </c>
      <c r="K288" t="s">
        <v>211</v>
      </c>
      <c r="L288" t="s">
        <v>203</v>
      </c>
      <c r="M288" t="s">
        <v>73</v>
      </c>
      <c r="N288" t="s">
        <v>474</v>
      </c>
      <c r="O288">
        <v>1</v>
      </c>
      <c r="P288" t="s">
        <v>163</v>
      </c>
      <c r="Q288" t="s">
        <v>33</v>
      </c>
      <c r="S288" t="s">
        <v>209</v>
      </c>
      <c r="T288" t="s">
        <v>495</v>
      </c>
      <c r="U288" s="7">
        <v>6.68</v>
      </c>
      <c r="V288" s="7">
        <v>3.2</v>
      </c>
      <c r="W288" s="7">
        <v>3.91</v>
      </c>
      <c r="X288" s="7">
        <v>53.81</v>
      </c>
      <c r="Y288">
        <v>83.580160000000006</v>
      </c>
      <c r="Z288">
        <v>3.3431341883015326</v>
      </c>
      <c r="AA288">
        <v>53.81</v>
      </c>
      <c r="AB288">
        <v>83.580160000000006</v>
      </c>
      <c r="AC288">
        <v>3.3431341883015326</v>
      </c>
      <c r="AF288">
        <v>0</v>
      </c>
      <c r="AG288">
        <v>2276.1026315789472</v>
      </c>
      <c r="AH288">
        <v>0</v>
      </c>
      <c r="AI288">
        <v>0</v>
      </c>
      <c r="AJ288">
        <v>0</v>
      </c>
      <c r="AK288" t="s">
        <v>457</v>
      </c>
      <c r="AL288">
        <v>0</v>
      </c>
      <c r="AM288">
        <v>0</v>
      </c>
      <c r="AN288">
        <v>0</v>
      </c>
      <c r="AO288" t="s">
        <v>476</v>
      </c>
      <c r="AP288" t="s">
        <v>477</v>
      </c>
      <c r="AQ288" t="s">
        <v>276</v>
      </c>
      <c r="AS288" t="s">
        <v>494</v>
      </c>
      <c r="AT288" t="s">
        <v>127</v>
      </c>
      <c r="AU288">
        <v>44963.451606481482</v>
      </c>
      <c r="AV288" t="s">
        <v>255</v>
      </c>
      <c r="AW288" t="s">
        <v>126</v>
      </c>
      <c r="AX288" t="s">
        <v>126</v>
      </c>
      <c r="AY288" t="s">
        <v>126</v>
      </c>
      <c r="AZ288" t="s">
        <v>126</v>
      </c>
      <c r="BA288" t="s">
        <v>126</v>
      </c>
      <c r="BB288" t="s">
        <v>126</v>
      </c>
      <c r="BC288" t="s">
        <v>126</v>
      </c>
      <c r="BD288" t="s">
        <v>126</v>
      </c>
      <c r="BE288" t="s">
        <v>126</v>
      </c>
      <c r="BF288" t="s">
        <v>126</v>
      </c>
    </row>
    <row r="289" spans="2:58" x14ac:dyDescent="0.2">
      <c r="B289" t="s">
        <v>456</v>
      </c>
      <c r="C289" t="s">
        <v>218</v>
      </c>
      <c r="D289" t="s">
        <v>216</v>
      </c>
      <c r="E289" s="145">
        <v>5</v>
      </c>
      <c r="F289" t="s">
        <v>124</v>
      </c>
      <c r="G289" t="s">
        <v>124</v>
      </c>
      <c r="H289" t="s">
        <v>131</v>
      </c>
      <c r="I289" t="s">
        <v>131</v>
      </c>
      <c r="J289" t="s">
        <v>201</v>
      </c>
      <c r="K289" t="s">
        <v>202</v>
      </c>
      <c r="L289" t="s">
        <v>203</v>
      </c>
      <c r="M289" t="s">
        <v>73</v>
      </c>
      <c r="N289" t="s">
        <v>303</v>
      </c>
      <c r="O289">
        <v>1</v>
      </c>
      <c r="P289" t="s">
        <v>33</v>
      </c>
      <c r="Q289" t="s">
        <v>33</v>
      </c>
      <c r="R289" t="s">
        <v>70</v>
      </c>
      <c r="S289" t="s">
        <v>205</v>
      </c>
      <c r="T289" t="s">
        <v>304</v>
      </c>
      <c r="U289" s="7">
        <v>11.68</v>
      </c>
      <c r="V289" s="7">
        <v>2.54</v>
      </c>
      <c r="W289" s="7">
        <v>3.43</v>
      </c>
      <c r="X289" s="7">
        <v>5.81</v>
      </c>
      <c r="Y289">
        <v>101.75849600000001</v>
      </c>
      <c r="Z289">
        <v>4.6398498592430402</v>
      </c>
      <c r="AA289">
        <v>5.81</v>
      </c>
      <c r="AB289">
        <v>101.75849600000001</v>
      </c>
      <c r="AC289">
        <v>4.6398498592430402</v>
      </c>
      <c r="AD289" t="s">
        <v>31</v>
      </c>
      <c r="AE289">
        <v>11439.08</v>
      </c>
      <c r="AF289">
        <v>0</v>
      </c>
      <c r="AG289">
        <v>11439.08</v>
      </c>
      <c r="AH289">
        <v>0</v>
      </c>
      <c r="AI289">
        <v>11439.08</v>
      </c>
      <c r="AJ289">
        <v>2465.3987406967967</v>
      </c>
      <c r="AK289" t="s">
        <v>457</v>
      </c>
      <c r="AL289">
        <v>0</v>
      </c>
      <c r="AM289">
        <v>0</v>
      </c>
      <c r="AN289">
        <v>0</v>
      </c>
      <c r="AO289" t="s">
        <v>305</v>
      </c>
      <c r="AP289" t="s">
        <v>496</v>
      </c>
      <c r="AQ289" t="s">
        <v>177</v>
      </c>
      <c r="AT289" t="s">
        <v>127</v>
      </c>
      <c r="AU289">
        <v>44963.451606481482</v>
      </c>
      <c r="AV289" t="s">
        <v>255</v>
      </c>
      <c r="AW289" t="s">
        <v>126</v>
      </c>
      <c r="AX289" t="s">
        <v>126</v>
      </c>
      <c r="AY289" t="s">
        <v>126</v>
      </c>
      <c r="AZ289" t="s">
        <v>126</v>
      </c>
      <c r="BA289" t="s">
        <v>126</v>
      </c>
      <c r="BB289" t="s">
        <v>126</v>
      </c>
      <c r="BC289" t="s">
        <v>126</v>
      </c>
      <c r="BD289" t="s">
        <v>126</v>
      </c>
      <c r="BE289" t="s">
        <v>126</v>
      </c>
      <c r="BF289" t="s">
        <v>126</v>
      </c>
    </row>
    <row r="290" spans="2:58" x14ac:dyDescent="0.2">
      <c r="B290" t="s">
        <v>456</v>
      </c>
      <c r="C290" t="s">
        <v>218</v>
      </c>
      <c r="D290" t="s">
        <v>216</v>
      </c>
      <c r="E290" s="145">
        <v>5</v>
      </c>
      <c r="F290" t="s">
        <v>124</v>
      </c>
      <c r="G290" t="s">
        <v>124</v>
      </c>
      <c r="H290" t="s">
        <v>151</v>
      </c>
      <c r="I290" t="s">
        <v>59</v>
      </c>
      <c r="J290" t="s">
        <v>201</v>
      </c>
      <c r="K290" t="s">
        <v>219</v>
      </c>
      <c r="L290" t="s">
        <v>203</v>
      </c>
      <c r="M290" t="s">
        <v>73</v>
      </c>
      <c r="N290" t="s">
        <v>310</v>
      </c>
      <c r="O290">
        <v>1</v>
      </c>
      <c r="P290" t="s">
        <v>33</v>
      </c>
      <c r="Q290" t="s">
        <v>33</v>
      </c>
      <c r="R290" t="s">
        <v>70</v>
      </c>
      <c r="S290" t="s">
        <v>205</v>
      </c>
      <c r="T290" t="s">
        <v>311</v>
      </c>
      <c r="U290" s="7">
        <v>8.18</v>
      </c>
      <c r="V290" s="7">
        <v>4.1399999999999997</v>
      </c>
      <c r="W290" s="7">
        <v>3.81</v>
      </c>
      <c r="X290" s="7">
        <v>13.93</v>
      </c>
      <c r="Y290">
        <v>129.02641199999999</v>
      </c>
      <c r="Z290">
        <v>5.2964028776978411</v>
      </c>
      <c r="AA290">
        <v>13.93</v>
      </c>
      <c r="AB290">
        <v>129.02641199999999</v>
      </c>
      <c r="AC290">
        <v>5.2964028776978411</v>
      </c>
      <c r="AD290" t="s">
        <v>31</v>
      </c>
      <c r="AE290">
        <v>13893.140000000001</v>
      </c>
      <c r="AF290">
        <v>0</v>
      </c>
      <c r="AG290">
        <v>13893.140000000001</v>
      </c>
      <c r="AH290">
        <v>0</v>
      </c>
      <c r="AI290">
        <v>6946.5700000000006</v>
      </c>
      <c r="AJ290">
        <v>1311.5637462646023</v>
      </c>
      <c r="AK290" t="s">
        <v>457</v>
      </c>
      <c r="AL290">
        <v>0</v>
      </c>
      <c r="AM290">
        <v>6946.5700000000006</v>
      </c>
      <c r="AN290">
        <v>-6946.5700000000006</v>
      </c>
      <c r="AO290" t="s">
        <v>312</v>
      </c>
      <c r="AP290" t="s">
        <v>497</v>
      </c>
      <c r="AQ290" t="s">
        <v>313</v>
      </c>
      <c r="AT290" t="s">
        <v>144</v>
      </c>
      <c r="AU290">
        <v>44963.451606481482</v>
      </c>
      <c r="AV290" t="s">
        <v>255</v>
      </c>
      <c r="AW290" t="s">
        <v>126</v>
      </c>
      <c r="AX290" t="s">
        <v>126</v>
      </c>
      <c r="AY290" t="s">
        <v>126</v>
      </c>
      <c r="AZ290" t="s">
        <v>126</v>
      </c>
      <c r="BA290" t="s">
        <v>126</v>
      </c>
      <c r="BB290" t="s">
        <v>126</v>
      </c>
      <c r="BC290" t="s">
        <v>126</v>
      </c>
      <c r="BD290" t="s">
        <v>126</v>
      </c>
      <c r="BE290" t="s">
        <v>126</v>
      </c>
      <c r="BF290" t="s">
        <v>126</v>
      </c>
    </row>
    <row r="291" spans="2:58" x14ac:dyDescent="0.2">
      <c r="B291" t="s">
        <v>456</v>
      </c>
      <c r="C291" t="s">
        <v>218</v>
      </c>
      <c r="D291" t="s">
        <v>216</v>
      </c>
      <c r="E291" s="145">
        <v>5</v>
      </c>
      <c r="F291" t="s">
        <v>124</v>
      </c>
      <c r="G291" t="s">
        <v>124</v>
      </c>
      <c r="H291" t="s">
        <v>176</v>
      </c>
      <c r="I291" t="s">
        <v>176</v>
      </c>
      <c r="J291" t="s">
        <v>201</v>
      </c>
      <c r="K291" t="s">
        <v>211</v>
      </c>
      <c r="L291" t="s">
        <v>203</v>
      </c>
      <c r="M291" t="s">
        <v>73</v>
      </c>
      <c r="N291" t="s">
        <v>498</v>
      </c>
      <c r="O291">
        <v>1</v>
      </c>
      <c r="P291" t="s">
        <v>78</v>
      </c>
      <c r="Q291" t="s">
        <v>33</v>
      </c>
      <c r="R291" t="s">
        <v>69</v>
      </c>
      <c r="S291" t="s">
        <v>205</v>
      </c>
      <c r="T291" t="s">
        <v>499</v>
      </c>
      <c r="U291" s="7">
        <v>11.327999999999999</v>
      </c>
      <c r="V291" s="7">
        <v>1.143</v>
      </c>
      <c r="W291" s="7">
        <v>0.38100000000000001</v>
      </c>
      <c r="X291" s="7">
        <v>2.081</v>
      </c>
      <c r="Y291">
        <v>4.9331514240000001</v>
      </c>
      <c r="Z291">
        <v>2.025008445417579</v>
      </c>
      <c r="AA291">
        <v>2.081</v>
      </c>
      <c r="AB291">
        <v>4.9331514240000001</v>
      </c>
      <c r="AC291">
        <v>2.025008445417579</v>
      </c>
      <c r="AD291" t="s">
        <v>31</v>
      </c>
      <c r="AE291">
        <v>1168.1400000000001</v>
      </c>
      <c r="AF291">
        <v>0</v>
      </c>
      <c r="AG291">
        <v>1168.1400000000001</v>
      </c>
      <c r="AH291">
        <v>0</v>
      </c>
      <c r="AI291">
        <v>1168.1400000000001</v>
      </c>
      <c r="AJ291">
        <v>576.85685343357511</v>
      </c>
      <c r="AK291" t="s">
        <v>457</v>
      </c>
      <c r="AL291">
        <v>0</v>
      </c>
      <c r="AM291">
        <v>0</v>
      </c>
      <c r="AN291">
        <v>0</v>
      </c>
      <c r="AO291" t="s">
        <v>500</v>
      </c>
      <c r="AP291" t="s">
        <v>501</v>
      </c>
      <c r="AQ291" t="s">
        <v>276</v>
      </c>
      <c r="AS291" t="s">
        <v>478</v>
      </c>
      <c r="AT291" t="s">
        <v>127</v>
      </c>
      <c r="AU291">
        <v>44963.451606481482</v>
      </c>
      <c r="AV291" t="s">
        <v>255</v>
      </c>
    </row>
    <row r="292" spans="2:58" x14ac:dyDescent="0.2">
      <c r="B292" t="s">
        <v>456</v>
      </c>
      <c r="C292" t="s">
        <v>221</v>
      </c>
      <c r="D292" t="s">
        <v>216</v>
      </c>
      <c r="E292" s="145">
        <v>6</v>
      </c>
      <c r="F292" t="s">
        <v>130</v>
      </c>
      <c r="G292" t="s">
        <v>130</v>
      </c>
      <c r="H292" t="s">
        <v>176</v>
      </c>
      <c r="I292" t="s">
        <v>65</v>
      </c>
      <c r="J292" t="s">
        <v>206</v>
      </c>
      <c r="K292" t="s">
        <v>222</v>
      </c>
      <c r="L292" t="s">
        <v>207</v>
      </c>
      <c r="M292" t="s">
        <v>66</v>
      </c>
      <c r="N292" t="s">
        <v>180</v>
      </c>
      <c r="O292">
        <v>1</v>
      </c>
      <c r="P292" t="s">
        <v>62</v>
      </c>
      <c r="Q292" t="s">
        <v>62</v>
      </c>
      <c r="R292" t="s">
        <v>209</v>
      </c>
      <c r="S292" t="s">
        <v>209</v>
      </c>
      <c r="T292" t="s">
        <v>181</v>
      </c>
      <c r="U292" s="7">
        <v>4.6180000000000003</v>
      </c>
      <c r="V292" s="7">
        <v>1.77</v>
      </c>
      <c r="W292" s="7">
        <v>1.395</v>
      </c>
      <c r="X292" s="7">
        <v>1.4079999999999999</v>
      </c>
      <c r="Y292">
        <v>11.402534700000002</v>
      </c>
      <c r="Z292">
        <v>1.2783640913356273</v>
      </c>
      <c r="AA292">
        <v>1.4079999999999999</v>
      </c>
      <c r="AB292">
        <v>11.402534700000002</v>
      </c>
      <c r="AC292">
        <v>1.2783640913356273</v>
      </c>
      <c r="AD292" t="s">
        <v>31</v>
      </c>
      <c r="AE292">
        <v>10480.625</v>
      </c>
      <c r="AF292">
        <v>0</v>
      </c>
      <c r="AG292">
        <v>10480.625</v>
      </c>
      <c r="AH292">
        <v>0</v>
      </c>
      <c r="AI292">
        <v>10480.625</v>
      </c>
      <c r="AJ292">
        <v>8198.4663610582993</v>
      </c>
      <c r="AK292" t="s">
        <v>457</v>
      </c>
      <c r="AL292">
        <v>0</v>
      </c>
      <c r="AM292">
        <v>0</v>
      </c>
      <c r="AN292">
        <v>0</v>
      </c>
      <c r="AO292" t="s">
        <v>502</v>
      </c>
      <c r="AP292">
        <v>700009351</v>
      </c>
      <c r="AQ292" t="s">
        <v>135</v>
      </c>
      <c r="AT292" t="s">
        <v>183</v>
      </c>
      <c r="AU292">
        <v>44963.451606481482</v>
      </c>
      <c r="AV292" t="s">
        <v>255</v>
      </c>
    </row>
    <row r="293" spans="2:58" x14ac:dyDescent="0.2">
      <c r="B293" t="s">
        <v>456</v>
      </c>
      <c r="C293" t="s">
        <v>221</v>
      </c>
      <c r="D293" t="s">
        <v>216</v>
      </c>
      <c r="E293" s="145">
        <v>6</v>
      </c>
      <c r="F293" t="s">
        <v>130</v>
      </c>
      <c r="G293" t="s">
        <v>130</v>
      </c>
      <c r="H293" t="s">
        <v>176</v>
      </c>
      <c r="I293" t="s">
        <v>65</v>
      </c>
      <c r="J293" t="s">
        <v>206</v>
      </c>
      <c r="K293" t="s">
        <v>222</v>
      </c>
      <c r="L293" t="s">
        <v>207</v>
      </c>
      <c r="M293" t="s">
        <v>66</v>
      </c>
      <c r="N293" t="s">
        <v>180</v>
      </c>
      <c r="O293">
        <v>24</v>
      </c>
      <c r="P293" t="s">
        <v>58</v>
      </c>
      <c r="Q293" t="s">
        <v>62</v>
      </c>
      <c r="R293" t="s">
        <v>220</v>
      </c>
      <c r="S293" t="s">
        <v>209</v>
      </c>
      <c r="T293" t="s">
        <v>182</v>
      </c>
      <c r="U293" s="7">
        <v>4.4269999999999996</v>
      </c>
      <c r="V293" s="7">
        <v>1.8089999999999999</v>
      </c>
      <c r="W293" s="7">
        <v>1.6830000000000001</v>
      </c>
      <c r="X293" s="7">
        <v>1.5569999999999999</v>
      </c>
      <c r="Y293">
        <v>13.478209569000001</v>
      </c>
      <c r="Z293">
        <v>1.252493431341883</v>
      </c>
      <c r="AA293">
        <v>37.367999999999995</v>
      </c>
      <c r="AB293">
        <v>323.47702965600001</v>
      </c>
      <c r="AC293">
        <v>30.059842352205191</v>
      </c>
      <c r="AD293" t="s">
        <v>31</v>
      </c>
      <c r="AE293">
        <v>10480.625</v>
      </c>
      <c r="AF293">
        <v>0</v>
      </c>
      <c r="AG293">
        <v>10480.625</v>
      </c>
      <c r="AH293">
        <v>0</v>
      </c>
      <c r="AI293">
        <v>10480.625</v>
      </c>
      <c r="AJ293">
        <v>348.65868147945031</v>
      </c>
      <c r="AK293" t="s">
        <v>457</v>
      </c>
      <c r="AL293">
        <v>0</v>
      </c>
      <c r="AM293">
        <v>0</v>
      </c>
      <c r="AN293">
        <v>0</v>
      </c>
      <c r="AO293" t="s">
        <v>502</v>
      </c>
      <c r="AP293">
        <v>700009352</v>
      </c>
      <c r="AQ293" t="s">
        <v>135</v>
      </c>
      <c r="AT293" t="s">
        <v>183</v>
      </c>
      <c r="AU293">
        <v>44963.451606481482</v>
      </c>
      <c r="AV293" t="s">
        <v>255</v>
      </c>
    </row>
    <row r="294" spans="2:58" x14ac:dyDescent="0.2">
      <c r="B294" t="s">
        <v>456</v>
      </c>
      <c r="C294" t="s">
        <v>221</v>
      </c>
      <c r="D294" t="s">
        <v>216</v>
      </c>
      <c r="E294" s="145">
        <v>6</v>
      </c>
      <c r="F294" t="s">
        <v>130</v>
      </c>
      <c r="G294" t="s">
        <v>130</v>
      </c>
      <c r="H294" t="s">
        <v>151</v>
      </c>
      <c r="I294" t="s">
        <v>151</v>
      </c>
      <c r="J294" t="s">
        <v>206</v>
      </c>
      <c r="K294" t="s">
        <v>202</v>
      </c>
      <c r="L294" t="s">
        <v>207</v>
      </c>
      <c r="M294" t="s">
        <v>66</v>
      </c>
      <c r="N294" t="s">
        <v>180</v>
      </c>
      <c r="O294">
        <v>3</v>
      </c>
      <c r="P294" t="s">
        <v>58</v>
      </c>
      <c r="Q294" t="s">
        <v>62</v>
      </c>
      <c r="R294" t="s">
        <v>220</v>
      </c>
      <c r="S294" t="s">
        <v>209</v>
      </c>
      <c r="T294" t="s">
        <v>182</v>
      </c>
      <c r="U294" s="7">
        <v>4.4269999999999996</v>
      </c>
      <c r="V294" s="7">
        <v>1.8089999999999999</v>
      </c>
      <c r="W294" s="7">
        <v>1.6830000000000001</v>
      </c>
      <c r="X294" s="7">
        <v>1.5569999999999999</v>
      </c>
      <c r="Y294">
        <v>13.478209569000001</v>
      </c>
      <c r="Z294">
        <v>1.252493431341883</v>
      </c>
      <c r="AA294">
        <v>4.6709999999999994</v>
      </c>
      <c r="AB294">
        <v>40.434628707000002</v>
      </c>
      <c r="AC294">
        <v>3.7574802940256489</v>
      </c>
      <c r="AD294" t="s">
        <v>31</v>
      </c>
      <c r="AE294">
        <v>998.49</v>
      </c>
      <c r="AG294">
        <v>998.49</v>
      </c>
      <c r="AI294">
        <v>998.49</v>
      </c>
      <c r="AJ294">
        <v>265.73392855515112</v>
      </c>
      <c r="AK294" t="s">
        <v>457</v>
      </c>
      <c r="AL294">
        <v>0</v>
      </c>
      <c r="AM294">
        <v>0</v>
      </c>
      <c r="AN294">
        <v>0</v>
      </c>
      <c r="AO294" t="s">
        <v>319</v>
      </c>
      <c r="AP294" t="s">
        <v>503</v>
      </c>
      <c r="AQ294" t="s">
        <v>135</v>
      </c>
      <c r="AT294" t="s">
        <v>127</v>
      </c>
      <c r="AU294">
        <v>44963.451606481482</v>
      </c>
      <c r="AV294" t="s">
        <v>255</v>
      </c>
    </row>
    <row r="295" spans="2:58" x14ac:dyDescent="0.2">
      <c r="B295" t="s">
        <v>456</v>
      </c>
      <c r="C295" t="s">
        <v>221</v>
      </c>
      <c r="D295" t="s">
        <v>216</v>
      </c>
      <c r="E295" s="145">
        <v>6</v>
      </c>
      <c r="F295" t="s">
        <v>130</v>
      </c>
      <c r="G295" t="s">
        <v>130</v>
      </c>
      <c r="H295" t="s">
        <v>131</v>
      </c>
      <c r="I295" t="s">
        <v>131</v>
      </c>
      <c r="J295" t="s">
        <v>206</v>
      </c>
      <c r="K295" t="s">
        <v>202</v>
      </c>
      <c r="L295" t="s">
        <v>207</v>
      </c>
      <c r="M295" t="s">
        <v>66</v>
      </c>
      <c r="N295" t="s">
        <v>256</v>
      </c>
      <c r="O295">
        <v>63</v>
      </c>
      <c r="P295" t="s">
        <v>62</v>
      </c>
      <c r="Q295" t="s">
        <v>62</v>
      </c>
      <c r="R295" t="s">
        <v>209</v>
      </c>
      <c r="S295" t="s">
        <v>209</v>
      </c>
      <c r="T295" t="s">
        <v>181</v>
      </c>
      <c r="U295" s="7">
        <v>4.6180000000000003</v>
      </c>
      <c r="V295" s="7">
        <v>1.77</v>
      </c>
      <c r="W295" s="7">
        <v>1.395</v>
      </c>
      <c r="X295" s="7">
        <v>1.4079999999999999</v>
      </c>
      <c r="Y295">
        <v>11.402534700000002</v>
      </c>
      <c r="Z295">
        <v>1.2783640913356273</v>
      </c>
      <c r="AA295">
        <v>88.703999999999994</v>
      </c>
      <c r="AB295">
        <v>718.35968610000009</v>
      </c>
      <c r="AC295">
        <v>80.536937754144517</v>
      </c>
      <c r="AD295" t="s">
        <v>31</v>
      </c>
      <c r="AE295">
        <v>15372</v>
      </c>
      <c r="AF295">
        <v>0</v>
      </c>
      <c r="AG295">
        <v>15372</v>
      </c>
      <c r="AH295">
        <v>0</v>
      </c>
      <c r="AI295">
        <v>15372</v>
      </c>
      <c r="AJ295">
        <v>190.86894074525375</v>
      </c>
      <c r="AK295" t="s">
        <v>457</v>
      </c>
      <c r="AL295">
        <v>0</v>
      </c>
      <c r="AM295">
        <v>0</v>
      </c>
      <c r="AN295">
        <v>0</v>
      </c>
      <c r="AO295" t="s">
        <v>318</v>
      </c>
      <c r="AP295" t="s">
        <v>504</v>
      </c>
      <c r="AQ295" t="s">
        <v>135</v>
      </c>
      <c r="AT295" t="s">
        <v>127</v>
      </c>
      <c r="AU295">
        <v>44963.451606481482</v>
      </c>
      <c r="AV295" t="s">
        <v>255</v>
      </c>
    </row>
    <row r="296" spans="2:58" x14ac:dyDescent="0.2">
      <c r="B296" t="s">
        <v>456</v>
      </c>
      <c r="C296" t="s">
        <v>221</v>
      </c>
      <c r="D296" t="s">
        <v>216</v>
      </c>
      <c r="E296" s="145">
        <v>6</v>
      </c>
      <c r="F296" t="s">
        <v>130</v>
      </c>
      <c r="G296" t="s">
        <v>130</v>
      </c>
      <c r="H296" t="s">
        <v>176</v>
      </c>
      <c r="I296" t="s">
        <v>176</v>
      </c>
      <c r="J296" t="s">
        <v>206</v>
      </c>
      <c r="K296" t="s">
        <v>211</v>
      </c>
      <c r="L296" t="s">
        <v>207</v>
      </c>
      <c r="M296" t="s">
        <v>66</v>
      </c>
      <c r="N296" t="s">
        <v>256</v>
      </c>
      <c r="O296">
        <v>39</v>
      </c>
      <c r="P296" t="s">
        <v>58</v>
      </c>
      <c r="Q296" t="s">
        <v>62</v>
      </c>
      <c r="R296" t="s">
        <v>209</v>
      </c>
      <c r="S296" t="s">
        <v>209</v>
      </c>
      <c r="T296" t="s">
        <v>505</v>
      </c>
      <c r="U296" s="7">
        <v>4.6180000000000003</v>
      </c>
      <c r="V296" s="7">
        <v>1.77</v>
      </c>
      <c r="W296" s="7">
        <v>1.395</v>
      </c>
      <c r="X296" s="7">
        <v>1.4079999999999999</v>
      </c>
      <c r="Y296">
        <v>11.402534700000002</v>
      </c>
      <c r="Z296">
        <v>1.2783640913356273</v>
      </c>
      <c r="AA296">
        <v>54.911999999999999</v>
      </c>
      <c r="AB296">
        <v>444.69885330000011</v>
      </c>
      <c r="AC296">
        <v>49.856199562089465</v>
      </c>
      <c r="AD296" t="s">
        <v>31</v>
      </c>
      <c r="AE296">
        <v>9794.07</v>
      </c>
      <c r="AF296">
        <v>0</v>
      </c>
      <c r="AG296">
        <v>9794.07</v>
      </c>
      <c r="AH296">
        <v>0</v>
      </c>
      <c r="AI296">
        <v>9794.07</v>
      </c>
      <c r="AJ296">
        <v>196.44638151375236</v>
      </c>
      <c r="AK296" t="s">
        <v>457</v>
      </c>
      <c r="AL296">
        <v>0</v>
      </c>
      <c r="AM296">
        <v>0</v>
      </c>
      <c r="AN296">
        <v>0</v>
      </c>
      <c r="AO296" t="s">
        <v>506</v>
      </c>
      <c r="AP296" t="s">
        <v>507</v>
      </c>
      <c r="AQ296" t="s">
        <v>135</v>
      </c>
      <c r="AT296" t="s">
        <v>127</v>
      </c>
      <c r="AU296">
        <v>44963.451606481482</v>
      </c>
      <c r="AV296" t="s">
        <v>255</v>
      </c>
    </row>
    <row r="297" spans="2:58" x14ac:dyDescent="0.2">
      <c r="B297" t="s">
        <v>456</v>
      </c>
      <c r="C297" t="s">
        <v>221</v>
      </c>
      <c r="D297" t="s">
        <v>216</v>
      </c>
      <c r="E297" s="145">
        <v>6</v>
      </c>
      <c r="F297" t="s">
        <v>130</v>
      </c>
      <c r="G297" t="s">
        <v>130</v>
      </c>
      <c r="H297" t="s">
        <v>131</v>
      </c>
      <c r="I297" t="s">
        <v>131</v>
      </c>
      <c r="J297" t="s">
        <v>206</v>
      </c>
      <c r="K297" t="s">
        <v>202</v>
      </c>
      <c r="L297" t="s">
        <v>207</v>
      </c>
      <c r="M297" t="s">
        <v>66</v>
      </c>
      <c r="N297" t="s">
        <v>133</v>
      </c>
      <c r="O297">
        <v>85</v>
      </c>
      <c r="P297" t="s">
        <v>58</v>
      </c>
      <c r="Q297" t="s">
        <v>62</v>
      </c>
      <c r="R297" t="s">
        <v>220</v>
      </c>
      <c r="S297" t="s">
        <v>209</v>
      </c>
      <c r="T297" t="s">
        <v>134</v>
      </c>
      <c r="U297" s="7">
        <v>4.6630000000000003</v>
      </c>
      <c r="V297" s="7">
        <v>1.8979999999999999</v>
      </c>
      <c r="W297" s="7">
        <v>1.6539999999999999</v>
      </c>
      <c r="X297" s="7">
        <v>1.72</v>
      </c>
      <c r="Y297">
        <v>14.638518595999999</v>
      </c>
      <c r="Z297">
        <v>1.384168595558336</v>
      </c>
      <c r="AA297">
        <v>146.19999999999999</v>
      </c>
      <c r="AB297">
        <v>1244.27408066</v>
      </c>
      <c r="AC297">
        <v>117.65433062245856</v>
      </c>
      <c r="AD297" t="s">
        <v>31</v>
      </c>
      <c r="AE297">
        <v>23353.75</v>
      </c>
      <c r="AF297">
        <v>0</v>
      </c>
      <c r="AG297">
        <v>23353.75</v>
      </c>
      <c r="AH297">
        <v>0</v>
      </c>
      <c r="AI297">
        <v>23353.75</v>
      </c>
      <c r="AJ297">
        <v>198.49460599066208</v>
      </c>
      <c r="AK297" t="s">
        <v>457</v>
      </c>
      <c r="AL297">
        <v>0</v>
      </c>
      <c r="AM297">
        <v>0</v>
      </c>
      <c r="AN297">
        <v>0</v>
      </c>
      <c r="AO297" t="s">
        <v>317</v>
      </c>
      <c r="AP297" t="s">
        <v>508</v>
      </c>
      <c r="AQ297" t="s">
        <v>135</v>
      </c>
      <c r="AT297" t="s">
        <v>127</v>
      </c>
      <c r="AU297">
        <v>44963.451606481482</v>
      </c>
      <c r="AV297" t="s">
        <v>255</v>
      </c>
    </row>
    <row r="298" spans="2:58" x14ac:dyDescent="0.2">
      <c r="B298" t="s">
        <v>456</v>
      </c>
      <c r="C298" t="s">
        <v>221</v>
      </c>
      <c r="D298" t="s">
        <v>216</v>
      </c>
      <c r="E298" s="145">
        <v>6</v>
      </c>
      <c r="F298" t="s">
        <v>130</v>
      </c>
      <c r="G298" t="s">
        <v>130</v>
      </c>
      <c r="H298" t="s">
        <v>176</v>
      </c>
      <c r="I298" t="s">
        <v>65</v>
      </c>
      <c r="J298" t="s">
        <v>206</v>
      </c>
      <c r="K298" t="s">
        <v>222</v>
      </c>
      <c r="L298" t="s">
        <v>207</v>
      </c>
      <c r="M298" t="s">
        <v>66</v>
      </c>
      <c r="N298" t="s">
        <v>133</v>
      </c>
      <c r="O298">
        <v>4</v>
      </c>
      <c r="P298" t="s">
        <v>58</v>
      </c>
      <c r="Q298" t="s">
        <v>62</v>
      </c>
      <c r="R298" t="s">
        <v>220</v>
      </c>
      <c r="S298" t="s">
        <v>209</v>
      </c>
      <c r="T298" t="s">
        <v>134</v>
      </c>
      <c r="U298" s="7">
        <v>4.6630000000000003</v>
      </c>
      <c r="V298" s="7">
        <v>1.8979999999999999</v>
      </c>
      <c r="W298" s="7">
        <v>1.6539999999999999</v>
      </c>
      <c r="X298" s="7">
        <v>1.72</v>
      </c>
      <c r="Y298">
        <v>14.638518595999999</v>
      </c>
      <c r="Z298">
        <v>1.384168595558336</v>
      </c>
      <c r="AA298">
        <v>6.88</v>
      </c>
      <c r="AB298">
        <v>58.554074383999996</v>
      </c>
      <c r="AC298">
        <v>5.5366743822333442</v>
      </c>
      <c r="AD298" t="s">
        <v>31</v>
      </c>
      <c r="AE298">
        <v>3362</v>
      </c>
      <c r="AF298">
        <v>0</v>
      </c>
      <c r="AG298">
        <v>3362</v>
      </c>
      <c r="AH298">
        <v>0</v>
      </c>
      <c r="AI298">
        <v>3362</v>
      </c>
      <c r="AJ298">
        <v>607.22371732539204</v>
      </c>
      <c r="AK298" t="s">
        <v>457</v>
      </c>
      <c r="AL298">
        <v>0</v>
      </c>
      <c r="AM298">
        <v>0</v>
      </c>
      <c r="AN298">
        <v>0</v>
      </c>
      <c r="AO298" t="s">
        <v>509</v>
      </c>
      <c r="AP298" t="s">
        <v>510</v>
      </c>
      <c r="AQ298" t="s">
        <v>135</v>
      </c>
      <c r="AT298" t="s">
        <v>183</v>
      </c>
      <c r="AU298">
        <v>44963.451606481482</v>
      </c>
      <c r="AV298" t="s">
        <v>255</v>
      </c>
    </row>
    <row r="299" spans="2:58" x14ac:dyDescent="0.2">
      <c r="B299" t="s">
        <v>456</v>
      </c>
      <c r="C299" t="s">
        <v>221</v>
      </c>
      <c r="D299" t="s">
        <v>216</v>
      </c>
      <c r="E299" s="145">
        <v>6</v>
      </c>
      <c r="F299" t="s">
        <v>130</v>
      </c>
      <c r="G299" t="s">
        <v>130</v>
      </c>
      <c r="H299" t="s">
        <v>176</v>
      </c>
      <c r="I299" t="s">
        <v>176</v>
      </c>
      <c r="J299" t="s">
        <v>206</v>
      </c>
      <c r="K299" t="s">
        <v>211</v>
      </c>
      <c r="L299" t="s">
        <v>207</v>
      </c>
      <c r="M299" t="s">
        <v>57</v>
      </c>
      <c r="N299" t="s">
        <v>57</v>
      </c>
      <c r="O299">
        <v>28</v>
      </c>
      <c r="P299" t="s">
        <v>58</v>
      </c>
      <c r="Q299" t="s">
        <v>62</v>
      </c>
      <c r="R299" t="s">
        <v>220</v>
      </c>
      <c r="S299" t="s">
        <v>209</v>
      </c>
      <c r="T299" t="s">
        <v>184</v>
      </c>
      <c r="U299" s="7">
        <v>5.09</v>
      </c>
      <c r="V299" s="7">
        <v>1.98</v>
      </c>
      <c r="W299" s="7">
        <v>1.64</v>
      </c>
      <c r="X299" s="7">
        <v>1.74</v>
      </c>
      <c r="Y299">
        <v>16.528247999999998</v>
      </c>
      <c r="Z299">
        <v>1.576196434157022</v>
      </c>
      <c r="AA299">
        <v>48.72</v>
      </c>
      <c r="AB299">
        <v>462.79094399999997</v>
      </c>
      <c r="AC299">
        <v>44.133500156396614</v>
      </c>
      <c r="AD299" t="s">
        <v>31</v>
      </c>
      <c r="AE299">
        <v>36174.350000000006</v>
      </c>
      <c r="AF299">
        <v>0</v>
      </c>
      <c r="AG299">
        <v>36174.350000000006</v>
      </c>
      <c r="AH299">
        <v>0</v>
      </c>
      <c r="AI299">
        <v>36174.350000000006</v>
      </c>
      <c r="AJ299">
        <v>819.65740020185035</v>
      </c>
      <c r="AK299" t="s">
        <v>457</v>
      </c>
      <c r="AL299">
        <v>0</v>
      </c>
      <c r="AM299">
        <v>0</v>
      </c>
      <c r="AN299">
        <v>0</v>
      </c>
      <c r="AO299" t="s">
        <v>511</v>
      </c>
      <c r="AP299" t="s">
        <v>512</v>
      </c>
      <c r="AQ299" t="s">
        <v>135</v>
      </c>
      <c r="AT299" t="s">
        <v>127</v>
      </c>
      <c r="AU299">
        <v>44963.451606481482</v>
      </c>
      <c r="AV299" t="s">
        <v>255</v>
      </c>
    </row>
    <row r="300" spans="2:58" x14ac:dyDescent="0.2">
      <c r="B300" t="s">
        <v>456</v>
      </c>
      <c r="C300" t="s">
        <v>221</v>
      </c>
      <c r="D300" t="s">
        <v>216</v>
      </c>
      <c r="E300" s="145">
        <v>6</v>
      </c>
      <c r="F300" t="s">
        <v>130</v>
      </c>
      <c r="G300" t="s">
        <v>130</v>
      </c>
      <c r="H300" t="s">
        <v>176</v>
      </c>
      <c r="I300" t="s">
        <v>176</v>
      </c>
      <c r="J300" t="s">
        <v>206</v>
      </c>
      <c r="K300" t="s">
        <v>211</v>
      </c>
      <c r="L300" t="s">
        <v>207</v>
      </c>
      <c r="M300" t="s">
        <v>57</v>
      </c>
      <c r="N300" t="s">
        <v>57</v>
      </c>
      <c r="O300">
        <v>129</v>
      </c>
      <c r="P300" t="s">
        <v>58</v>
      </c>
      <c r="Q300" t="s">
        <v>62</v>
      </c>
      <c r="R300" t="s">
        <v>220</v>
      </c>
      <c r="S300" t="s">
        <v>209</v>
      </c>
      <c r="T300" t="s">
        <v>185</v>
      </c>
      <c r="U300" s="7">
        <v>4.38</v>
      </c>
      <c r="V300" s="7">
        <v>1.88</v>
      </c>
      <c r="W300" s="7">
        <v>1.78</v>
      </c>
      <c r="X300" s="7">
        <v>1.67</v>
      </c>
      <c r="Y300">
        <v>14.657231999999999</v>
      </c>
      <c r="Z300">
        <v>1.2878323428213949</v>
      </c>
      <c r="AA300">
        <v>215.42999999999998</v>
      </c>
      <c r="AB300">
        <v>1890.7829279999999</v>
      </c>
      <c r="AC300">
        <v>166.13037222395994</v>
      </c>
      <c r="AD300" t="s">
        <v>31</v>
      </c>
      <c r="AE300">
        <v>36174.350000000006</v>
      </c>
      <c r="AF300">
        <v>0</v>
      </c>
      <c r="AG300">
        <v>36174.350000000006</v>
      </c>
      <c r="AH300">
        <v>0</v>
      </c>
      <c r="AI300">
        <v>36174.350000000006</v>
      </c>
      <c r="AJ300">
        <v>217.7467582582278</v>
      </c>
      <c r="AK300" t="s">
        <v>457</v>
      </c>
      <c r="AL300">
        <v>0</v>
      </c>
      <c r="AM300">
        <v>0</v>
      </c>
      <c r="AN300">
        <v>0</v>
      </c>
      <c r="AO300" t="s">
        <v>511</v>
      </c>
      <c r="AP300" t="s">
        <v>512</v>
      </c>
      <c r="AQ300" t="s">
        <v>135</v>
      </c>
      <c r="AT300" t="s">
        <v>127</v>
      </c>
      <c r="AU300">
        <v>44963.451606481482</v>
      </c>
      <c r="AV300" t="s">
        <v>255</v>
      </c>
    </row>
    <row r="301" spans="2:58" x14ac:dyDescent="0.2">
      <c r="B301" t="s">
        <v>456</v>
      </c>
      <c r="C301" t="s">
        <v>221</v>
      </c>
      <c r="D301" t="s">
        <v>216</v>
      </c>
      <c r="E301" s="145">
        <v>6</v>
      </c>
      <c r="F301" t="s">
        <v>130</v>
      </c>
      <c r="G301" t="s">
        <v>130</v>
      </c>
      <c r="H301" t="s">
        <v>176</v>
      </c>
      <c r="I301" t="s">
        <v>68</v>
      </c>
      <c r="J301" t="s">
        <v>206</v>
      </c>
      <c r="K301" t="s">
        <v>224</v>
      </c>
      <c r="L301" t="s">
        <v>174</v>
      </c>
      <c r="M301" t="s">
        <v>259</v>
      </c>
      <c r="N301" t="s">
        <v>259</v>
      </c>
      <c r="O301">
        <v>1</v>
      </c>
      <c r="P301" t="s">
        <v>58</v>
      </c>
      <c r="Q301" t="s">
        <v>62</v>
      </c>
      <c r="R301" t="s">
        <v>220</v>
      </c>
      <c r="S301" t="s">
        <v>209</v>
      </c>
      <c r="T301" t="s">
        <v>513</v>
      </c>
      <c r="U301" s="7">
        <v>5.25</v>
      </c>
      <c r="V301" s="7">
        <v>1.85</v>
      </c>
      <c r="W301" s="7">
        <v>1.83</v>
      </c>
      <c r="X301" s="7">
        <v>1.86</v>
      </c>
      <c r="Y301">
        <v>17.773875</v>
      </c>
      <c r="Z301">
        <v>1.5190021895527057</v>
      </c>
      <c r="AA301">
        <v>1.86</v>
      </c>
      <c r="AB301">
        <v>17.773875</v>
      </c>
      <c r="AC301">
        <v>1.5190021895527057</v>
      </c>
      <c r="AD301" t="s">
        <v>31</v>
      </c>
      <c r="AE301">
        <v>1112.4000000000001</v>
      </c>
      <c r="AF301">
        <v>0</v>
      </c>
      <c r="AG301">
        <v>1112.4000000000001</v>
      </c>
      <c r="AH301">
        <v>0</v>
      </c>
      <c r="AI301">
        <v>1112.4000000000001</v>
      </c>
      <c r="AJ301">
        <v>732.32284169884178</v>
      </c>
      <c r="AK301" t="s">
        <v>457</v>
      </c>
      <c r="AL301">
        <v>0</v>
      </c>
      <c r="AM301">
        <v>0</v>
      </c>
      <c r="AN301">
        <v>0</v>
      </c>
      <c r="AO301" t="s">
        <v>514</v>
      </c>
      <c r="AP301" t="s">
        <v>515</v>
      </c>
      <c r="AQ301" t="s">
        <v>135</v>
      </c>
      <c r="AT301" t="s">
        <v>183</v>
      </c>
      <c r="AU301">
        <v>44963.451606481482</v>
      </c>
      <c r="AV301" t="s">
        <v>255</v>
      </c>
    </row>
    <row r="302" spans="2:58" x14ac:dyDescent="0.2">
      <c r="B302" t="s">
        <v>456</v>
      </c>
      <c r="C302" t="s">
        <v>215</v>
      </c>
      <c r="D302" t="s">
        <v>216</v>
      </c>
      <c r="E302" s="145">
        <v>7</v>
      </c>
      <c r="F302" t="s">
        <v>158</v>
      </c>
      <c r="G302" t="s">
        <v>158</v>
      </c>
      <c r="H302" t="s">
        <v>176</v>
      </c>
      <c r="I302" t="s">
        <v>176</v>
      </c>
      <c r="J302" t="s">
        <v>212</v>
      </c>
      <c r="K302" t="s">
        <v>211</v>
      </c>
      <c r="L302" t="s">
        <v>207</v>
      </c>
      <c r="M302" t="s">
        <v>186</v>
      </c>
      <c r="N302" t="s">
        <v>186</v>
      </c>
      <c r="O302">
        <v>1</v>
      </c>
      <c r="P302" t="s">
        <v>33</v>
      </c>
      <c r="Q302" t="s">
        <v>33</v>
      </c>
      <c r="R302" t="s">
        <v>69</v>
      </c>
      <c r="S302" t="s">
        <v>205</v>
      </c>
      <c r="T302" t="s">
        <v>516</v>
      </c>
      <c r="U302" s="7">
        <v>8.61</v>
      </c>
      <c r="V302" s="7">
        <v>2.92</v>
      </c>
      <c r="W302" s="7">
        <v>3.39</v>
      </c>
      <c r="X302" s="7">
        <v>17.97</v>
      </c>
      <c r="Y302">
        <v>85.228667999999999</v>
      </c>
      <c r="Z302">
        <v>3.9319987488270249</v>
      </c>
      <c r="AA302">
        <v>17.97</v>
      </c>
      <c r="AB302">
        <v>85.228667999999999</v>
      </c>
      <c r="AC302">
        <v>3.9319987488270249</v>
      </c>
      <c r="AD302" t="s">
        <v>31</v>
      </c>
      <c r="AE302">
        <v>5298.62</v>
      </c>
      <c r="AF302">
        <v>0</v>
      </c>
      <c r="AG302">
        <v>5298.62</v>
      </c>
      <c r="AH302">
        <v>0</v>
      </c>
      <c r="AI302">
        <v>5298.62</v>
      </c>
      <c r="AJ302">
        <v>1347.564009673365</v>
      </c>
      <c r="AK302" t="s">
        <v>457</v>
      </c>
      <c r="AL302">
        <v>0</v>
      </c>
      <c r="AM302">
        <v>0</v>
      </c>
      <c r="AN302">
        <v>0</v>
      </c>
      <c r="AO302" t="s">
        <v>517</v>
      </c>
      <c r="AP302" t="s">
        <v>518</v>
      </c>
      <c r="AQ302" t="s">
        <v>519</v>
      </c>
      <c r="AT302" t="s">
        <v>127</v>
      </c>
      <c r="AU302">
        <v>44963.451606481482</v>
      </c>
      <c r="AV302" t="s">
        <v>255</v>
      </c>
    </row>
    <row r="303" spans="2:58" x14ac:dyDescent="0.2">
      <c r="B303" t="s">
        <v>456</v>
      </c>
      <c r="C303" t="s">
        <v>215</v>
      </c>
      <c r="D303" t="s">
        <v>216</v>
      </c>
      <c r="E303" s="145">
        <v>7</v>
      </c>
      <c r="F303" t="s">
        <v>158</v>
      </c>
      <c r="G303" t="s">
        <v>158</v>
      </c>
      <c r="H303" t="s">
        <v>176</v>
      </c>
      <c r="I303" t="s">
        <v>176</v>
      </c>
      <c r="J303" t="s">
        <v>212</v>
      </c>
      <c r="K303" t="s">
        <v>211</v>
      </c>
      <c r="L303" t="s">
        <v>207</v>
      </c>
      <c r="M303" t="s">
        <v>186</v>
      </c>
      <c r="N303" t="s">
        <v>186</v>
      </c>
      <c r="O303">
        <v>1</v>
      </c>
      <c r="P303" t="s">
        <v>33</v>
      </c>
      <c r="Q303" t="s">
        <v>33</v>
      </c>
      <c r="R303" t="s">
        <v>69</v>
      </c>
      <c r="S303" t="s">
        <v>205</v>
      </c>
      <c r="T303" t="s">
        <v>520</v>
      </c>
      <c r="U303" s="7">
        <v>6.18</v>
      </c>
      <c r="V303" s="7">
        <v>2.98</v>
      </c>
      <c r="W303" s="7">
        <v>3.2</v>
      </c>
      <c r="X303" s="7">
        <v>19.899999999999999</v>
      </c>
      <c r="Y303">
        <v>58.932479999999998</v>
      </c>
      <c r="Z303">
        <v>2.880262746324679</v>
      </c>
      <c r="AA303">
        <v>19.899999999999999</v>
      </c>
      <c r="AB303">
        <v>58.932479999999998</v>
      </c>
      <c r="AC303">
        <v>2.880262746324679</v>
      </c>
      <c r="AD303" t="s">
        <v>31</v>
      </c>
      <c r="AE303">
        <v>3700.1537986816547</v>
      </c>
      <c r="AF303">
        <v>0</v>
      </c>
      <c r="AG303">
        <v>3700.1537986816547</v>
      </c>
      <c r="AH303">
        <v>0</v>
      </c>
      <c r="AI303">
        <v>3700.1537986816547</v>
      </c>
      <c r="AJ303">
        <v>1284.6584234036241</v>
      </c>
      <c r="AK303" t="s">
        <v>457</v>
      </c>
      <c r="AL303">
        <v>0</v>
      </c>
      <c r="AM303">
        <v>0</v>
      </c>
      <c r="AN303">
        <v>0</v>
      </c>
      <c r="AO303" t="s">
        <v>521</v>
      </c>
      <c r="AP303" t="s">
        <v>522</v>
      </c>
      <c r="AQ303" t="s">
        <v>519</v>
      </c>
      <c r="AT303" t="s">
        <v>127</v>
      </c>
      <c r="AU303">
        <v>44963.451606481482</v>
      </c>
      <c r="AV303" t="s">
        <v>255</v>
      </c>
      <c r="AW303" t="s">
        <v>126</v>
      </c>
      <c r="AX303" t="s">
        <v>126</v>
      </c>
      <c r="AY303" t="s">
        <v>126</v>
      </c>
      <c r="AZ303" t="s">
        <v>126</v>
      </c>
      <c r="BA303" t="s">
        <v>126</v>
      </c>
      <c r="BB303" t="s">
        <v>126</v>
      </c>
      <c r="BC303" t="s">
        <v>126</v>
      </c>
      <c r="BD303" t="s">
        <v>126</v>
      </c>
      <c r="BE303" t="s">
        <v>126</v>
      </c>
      <c r="BF303" t="s">
        <v>126</v>
      </c>
    </row>
    <row r="304" spans="2:58" x14ac:dyDescent="0.2">
      <c r="B304" t="s">
        <v>456</v>
      </c>
      <c r="C304" t="s">
        <v>215</v>
      </c>
      <c r="D304" t="s">
        <v>216</v>
      </c>
      <c r="E304" s="145">
        <v>7</v>
      </c>
      <c r="F304" t="s">
        <v>158</v>
      </c>
      <c r="G304" t="s">
        <v>158</v>
      </c>
      <c r="H304" t="s">
        <v>176</v>
      </c>
      <c r="I304" t="s">
        <v>176</v>
      </c>
      <c r="J304" t="s">
        <v>212</v>
      </c>
      <c r="K304" t="s">
        <v>211</v>
      </c>
      <c r="L304" t="s">
        <v>207</v>
      </c>
      <c r="M304" t="s">
        <v>186</v>
      </c>
      <c r="N304" t="s">
        <v>186</v>
      </c>
      <c r="O304">
        <v>1</v>
      </c>
      <c r="P304" t="s">
        <v>78</v>
      </c>
      <c r="Q304" t="s">
        <v>33</v>
      </c>
      <c r="R304" t="s">
        <v>69</v>
      </c>
      <c r="S304" t="s">
        <v>205</v>
      </c>
      <c r="T304" t="s">
        <v>523</v>
      </c>
      <c r="U304" s="7">
        <v>3.98</v>
      </c>
      <c r="V304" s="7">
        <v>1.31</v>
      </c>
      <c r="W304" s="7">
        <v>0.62</v>
      </c>
      <c r="X304" s="7">
        <v>1.1100000000000001</v>
      </c>
      <c r="Y304">
        <v>3.2325559999999998</v>
      </c>
      <c r="Z304">
        <v>0.81542070691273072</v>
      </c>
      <c r="AA304">
        <v>1.1100000000000001</v>
      </c>
      <c r="AB304">
        <v>3.2325559999999998</v>
      </c>
      <c r="AC304">
        <v>0.81542070691273072</v>
      </c>
      <c r="AD304" t="s">
        <v>31</v>
      </c>
      <c r="AE304">
        <v>202.9270528293475</v>
      </c>
      <c r="AF304">
        <v>0</v>
      </c>
      <c r="AG304">
        <v>202.9270528293475</v>
      </c>
      <c r="AH304">
        <v>0</v>
      </c>
      <c r="AI304">
        <v>202.9270528293475</v>
      </c>
      <c r="AJ304">
        <v>248.86178522207371</v>
      </c>
      <c r="AK304" t="s">
        <v>457</v>
      </c>
      <c r="AL304">
        <v>0</v>
      </c>
      <c r="AM304">
        <v>0</v>
      </c>
      <c r="AN304">
        <v>0</v>
      </c>
      <c r="AO304" t="s">
        <v>521</v>
      </c>
      <c r="AP304" t="s">
        <v>522</v>
      </c>
      <c r="AQ304" t="s">
        <v>519</v>
      </c>
      <c r="AT304" t="s">
        <v>127</v>
      </c>
      <c r="AU304">
        <v>44963.451606481482</v>
      </c>
      <c r="AV304" t="s">
        <v>255</v>
      </c>
      <c r="AW304" t="s">
        <v>126</v>
      </c>
      <c r="AX304" t="s">
        <v>126</v>
      </c>
      <c r="AY304" t="s">
        <v>126</v>
      </c>
      <c r="AZ304" t="s">
        <v>126</v>
      </c>
      <c r="BA304" t="s">
        <v>126</v>
      </c>
      <c r="BB304" t="s">
        <v>126</v>
      </c>
      <c r="BC304" t="s">
        <v>126</v>
      </c>
      <c r="BD304" t="s">
        <v>126</v>
      </c>
      <c r="BE304" t="s">
        <v>126</v>
      </c>
      <c r="BF304" t="s">
        <v>126</v>
      </c>
    </row>
    <row r="305" spans="2:58" x14ac:dyDescent="0.2">
      <c r="B305" t="s">
        <v>456</v>
      </c>
      <c r="C305" t="s">
        <v>215</v>
      </c>
      <c r="D305" t="s">
        <v>216</v>
      </c>
      <c r="E305" s="145">
        <v>7</v>
      </c>
      <c r="F305" t="s">
        <v>158</v>
      </c>
      <c r="G305" t="s">
        <v>158</v>
      </c>
      <c r="H305" t="s">
        <v>176</v>
      </c>
      <c r="I305" t="s">
        <v>176</v>
      </c>
      <c r="J305" t="s">
        <v>212</v>
      </c>
      <c r="K305" t="s">
        <v>211</v>
      </c>
      <c r="L305" t="s">
        <v>207</v>
      </c>
      <c r="M305" t="s">
        <v>186</v>
      </c>
      <c r="N305" t="s">
        <v>186</v>
      </c>
      <c r="O305">
        <v>1</v>
      </c>
      <c r="P305" t="s">
        <v>78</v>
      </c>
      <c r="Q305" t="s">
        <v>33</v>
      </c>
      <c r="R305" t="s">
        <v>69</v>
      </c>
      <c r="S305" t="s">
        <v>205</v>
      </c>
      <c r="T305" t="s">
        <v>524</v>
      </c>
      <c r="U305" s="7">
        <v>1.77</v>
      </c>
      <c r="V305" s="7">
        <v>0.66</v>
      </c>
      <c r="W305" s="7">
        <v>0.55000000000000004</v>
      </c>
      <c r="X305" s="7">
        <v>3.3</v>
      </c>
      <c r="Y305">
        <v>0.64251000000000014</v>
      </c>
      <c r="Z305">
        <v>0.18270253362527372</v>
      </c>
      <c r="AA305">
        <v>3.3</v>
      </c>
      <c r="AB305">
        <v>0.64251000000000014</v>
      </c>
      <c r="AC305">
        <v>0.18270253362527372</v>
      </c>
      <c r="AD305" t="s">
        <v>31</v>
      </c>
      <c r="AE305">
        <v>40.309148488997863</v>
      </c>
      <c r="AF305">
        <v>0</v>
      </c>
      <c r="AG305">
        <v>40.309148488997863</v>
      </c>
      <c r="AH305">
        <v>0</v>
      </c>
      <c r="AI305">
        <v>40.309148488997863</v>
      </c>
      <c r="AJ305">
        <v>220.62720034125346</v>
      </c>
      <c r="AK305" t="s">
        <v>457</v>
      </c>
      <c r="AL305">
        <v>0</v>
      </c>
      <c r="AM305">
        <v>0</v>
      </c>
      <c r="AN305">
        <v>0</v>
      </c>
      <c r="AO305" t="s">
        <v>521</v>
      </c>
      <c r="AP305" t="s">
        <v>522</v>
      </c>
      <c r="AQ305" t="s">
        <v>519</v>
      </c>
      <c r="AT305" t="s">
        <v>127</v>
      </c>
      <c r="AU305">
        <v>44963.451606481482</v>
      </c>
      <c r="AV305" t="s">
        <v>255</v>
      </c>
      <c r="AW305" t="s">
        <v>126</v>
      </c>
      <c r="AX305" t="s">
        <v>126</v>
      </c>
      <c r="AY305" t="s">
        <v>126</v>
      </c>
      <c r="AZ305" t="s">
        <v>126</v>
      </c>
      <c r="BA305" t="s">
        <v>126</v>
      </c>
      <c r="BB305" t="s">
        <v>126</v>
      </c>
      <c r="BC305" t="s">
        <v>126</v>
      </c>
      <c r="BD305" t="s">
        <v>126</v>
      </c>
      <c r="BE305" t="s">
        <v>126</v>
      </c>
      <c r="BF305" t="s">
        <v>126</v>
      </c>
    </row>
    <row r="306" spans="2:58" x14ac:dyDescent="0.2">
      <c r="B306" t="s">
        <v>456</v>
      </c>
      <c r="C306" t="s">
        <v>215</v>
      </c>
      <c r="D306" t="s">
        <v>216</v>
      </c>
      <c r="E306" s="145">
        <v>7</v>
      </c>
      <c r="F306" t="s">
        <v>158</v>
      </c>
      <c r="G306" t="s">
        <v>158</v>
      </c>
      <c r="H306" t="s">
        <v>176</v>
      </c>
      <c r="I306" t="s">
        <v>176</v>
      </c>
      <c r="J306" t="s">
        <v>212</v>
      </c>
      <c r="K306" t="s">
        <v>211</v>
      </c>
      <c r="L306" t="s">
        <v>207</v>
      </c>
      <c r="M306" t="s">
        <v>186</v>
      </c>
      <c r="N306" t="s">
        <v>186</v>
      </c>
      <c r="O306">
        <v>1</v>
      </c>
      <c r="P306" t="s">
        <v>33</v>
      </c>
      <c r="Q306" t="s">
        <v>33</v>
      </c>
      <c r="R306" t="s">
        <v>69</v>
      </c>
      <c r="S306" t="s">
        <v>205</v>
      </c>
      <c r="T306" t="s">
        <v>525</v>
      </c>
      <c r="U306" s="7">
        <v>9.5500000000000007</v>
      </c>
      <c r="V306" s="7">
        <v>3.07</v>
      </c>
      <c r="W306" s="7">
        <v>3.02</v>
      </c>
      <c r="X306" s="7">
        <v>20.727</v>
      </c>
      <c r="Y306">
        <v>88.541870000000003</v>
      </c>
      <c r="Z306">
        <v>4.5853143572098842</v>
      </c>
      <c r="AA306">
        <v>20.727</v>
      </c>
      <c r="AB306">
        <v>88.541870000000003</v>
      </c>
      <c r="AC306">
        <v>4.5853143572098842</v>
      </c>
      <c r="AD306" t="s">
        <v>31</v>
      </c>
      <c r="AE306">
        <v>5504.28</v>
      </c>
      <c r="AF306">
        <v>0</v>
      </c>
      <c r="AG306">
        <v>5504.28</v>
      </c>
      <c r="AH306">
        <v>0</v>
      </c>
      <c r="AI306">
        <v>5504.28</v>
      </c>
      <c r="AJ306">
        <v>1200.4149707522554</v>
      </c>
      <c r="AK306" t="s">
        <v>457</v>
      </c>
      <c r="AL306">
        <v>0</v>
      </c>
      <c r="AM306">
        <v>0</v>
      </c>
      <c r="AN306">
        <v>0</v>
      </c>
      <c r="AO306" t="s">
        <v>526</v>
      </c>
      <c r="AP306" t="s">
        <v>527</v>
      </c>
      <c r="AQ306" t="s">
        <v>519</v>
      </c>
      <c r="AT306" t="s">
        <v>127</v>
      </c>
      <c r="AU306">
        <v>44963.451606481482</v>
      </c>
      <c r="AV306" t="s">
        <v>255</v>
      </c>
      <c r="AW306" t="s">
        <v>126</v>
      </c>
      <c r="AX306" t="s">
        <v>126</v>
      </c>
      <c r="AY306" t="s">
        <v>126</v>
      </c>
      <c r="AZ306" t="s">
        <v>126</v>
      </c>
      <c r="BA306" t="s">
        <v>126</v>
      </c>
      <c r="BB306" t="s">
        <v>126</v>
      </c>
      <c r="BC306" t="s">
        <v>126</v>
      </c>
      <c r="BD306" t="s">
        <v>126</v>
      </c>
      <c r="BE306" t="s">
        <v>126</v>
      </c>
      <c r="BF306" t="s">
        <v>126</v>
      </c>
    </row>
    <row r="307" spans="2:58" x14ac:dyDescent="0.2">
      <c r="B307" t="s">
        <v>456</v>
      </c>
      <c r="C307" t="s">
        <v>215</v>
      </c>
      <c r="D307" t="s">
        <v>216</v>
      </c>
      <c r="E307" s="145">
        <v>7</v>
      </c>
      <c r="F307" t="s">
        <v>158</v>
      </c>
      <c r="G307" t="s">
        <v>158</v>
      </c>
      <c r="H307" t="s">
        <v>176</v>
      </c>
      <c r="I307" t="s">
        <v>176</v>
      </c>
      <c r="J307" t="s">
        <v>212</v>
      </c>
      <c r="K307" t="s">
        <v>211</v>
      </c>
      <c r="L307" t="s">
        <v>207</v>
      </c>
      <c r="M307" t="s">
        <v>186</v>
      </c>
      <c r="N307" t="s">
        <v>186</v>
      </c>
      <c r="O307">
        <v>1</v>
      </c>
      <c r="P307" t="s">
        <v>33</v>
      </c>
      <c r="Q307" t="s">
        <v>33</v>
      </c>
      <c r="R307" t="s">
        <v>69</v>
      </c>
      <c r="S307" t="s">
        <v>205</v>
      </c>
      <c r="T307" t="s">
        <v>525</v>
      </c>
      <c r="U307" s="7">
        <v>9.5500000000000007</v>
      </c>
      <c r="V307" s="7">
        <v>3.07</v>
      </c>
      <c r="W307" s="7">
        <v>3.02</v>
      </c>
      <c r="X307" s="7">
        <v>20.727</v>
      </c>
      <c r="Y307">
        <v>88.541870000000003</v>
      </c>
      <c r="Z307">
        <v>4.5853143572098842</v>
      </c>
      <c r="AA307">
        <v>20.727</v>
      </c>
      <c r="AB307">
        <v>88.541870000000003</v>
      </c>
      <c r="AC307">
        <v>4.5853143572098842</v>
      </c>
      <c r="AD307" t="s">
        <v>31</v>
      </c>
      <c r="AE307">
        <v>5504.28</v>
      </c>
      <c r="AF307">
        <v>0</v>
      </c>
      <c r="AG307">
        <v>5504.28</v>
      </c>
      <c r="AH307">
        <v>0</v>
      </c>
      <c r="AI307">
        <v>5504.28</v>
      </c>
      <c r="AJ307">
        <v>1200.4149707522554</v>
      </c>
      <c r="AK307" t="s">
        <v>457</v>
      </c>
      <c r="AL307">
        <v>0</v>
      </c>
      <c r="AM307">
        <v>0</v>
      </c>
      <c r="AN307">
        <v>0</v>
      </c>
      <c r="AO307" t="s">
        <v>528</v>
      </c>
      <c r="AP307" t="s">
        <v>529</v>
      </c>
      <c r="AQ307" t="s">
        <v>519</v>
      </c>
      <c r="AT307" t="s">
        <v>127</v>
      </c>
      <c r="AU307">
        <v>44963.451606481482</v>
      </c>
      <c r="AV307" t="s">
        <v>255</v>
      </c>
      <c r="AW307" t="s">
        <v>126</v>
      </c>
      <c r="AX307" t="s">
        <v>126</v>
      </c>
      <c r="AY307" t="s">
        <v>126</v>
      </c>
      <c r="AZ307" t="s">
        <v>126</v>
      </c>
      <c r="BA307" t="s">
        <v>126</v>
      </c>
      <c r="BB307" t="s">
        <v>126</v>
      </c>
      <c r="BC307" t="s">
        <v>126</v>
      </c>
      <c r="BD307" t="s">
        <v>126</v>
      </c>
      <c r="BE307" t="s">
        <v>126</v>
      </c>
      <c r="BF307" t="s">
        <v>126</v>
      </c>
    </row>
    <row r="308" spans="2:58" x14ac:dyDescent="0.2">
      <c r="B308" t="s">
        <v>456</v>
      </c>
      <c r="C308" t="s">
        <v>215</v>
      </c>
      <c r="D308" t="s">
        <v>216</v>
      </c>
      <c r="E308" s="145">
        <v>7</v>
      </c>
      <c r="F308" t="s">
        <v>158</v>
      </c>
      <c r="G308" t="s">
        <v>158</v>
      </c>
      <c r="H308" t="s">
        <v>176</v>
      </c>
      <c r="I308" t="s">
        <v>176</v>
      </c>
      <c r="J308" t="s">
        <v>212</v>
      </c>
      <c r="K308" t="s">
        <v>211</v>
      </c>
      <c r="L308" t="s">
        <v>203</v>
      </c>
      <c r="M308" t="s">
        <v>73</v>
      </c>
      <c r="N308" t="s">
        <v>530</v>
      </c>
      <c r="O308">
        <v>1</v>
      </c>
      <c r="P308" t="s">
        <v>33</v>
      </c>
      <c r="Q308" t="s">
        <v>33</v>
      </c>
      <c r="R308" t="s">
        <v>69</v>
      </c>
      <c r="S308" t="s">
        <v>205</v>
      </c>
      <c r="T308" t="s">
        <v>531</v>
      </c>
      <c r="U308" s="7">
        <v>9.4</v>
      </c>
      <c r="V308" s="7">
        <v>3.19</v>
      </c>
      <c r="W308" s="7">
        <v>2.97</v>
      </c>
      <c r="X308" s="7">
        <v>21.19</v>
      </c>
      <c r="Y308">
        <v>89.058420000000012</v>
      </c>
      <c r="Z308">
        <v>4.6897091022833903</v>
      </c>
      <c r="AA308">
        <v>21.19</v>
      </c>
      <c r="AB308">
        <v>89.058420000000012</v>
      </c>
      <c r="AC308">
        <v>4.6897091022833903</v>
      </c>
      <c r="AD308" t="s">
        <v>31</v>
      </c>
      <c r="AE308">
        <v>7834.12</v>
      </c>
      <c r="AF308">
        <v>0</v>
      </c>
      <c r="AG308">
        <v>7834.12</v>
      </c>
      <c r="AH308">
        <v>0</v>
      </c>
      <c r="AI308">
        <v>7834.12</v>
      </c>
      <c r="AJ308">
        <v>1670.4916721136531</v>
      </c>
      <c r="AK308" t="s">
        <v>457</v>
      </c>
      <c r="AL308">
        <v>0</v>
      </c>
      <c r="AM308">
        <v>0</v>
      </c>
      <c r="AN308">
        <v>0</v>
      </c>
      <c r="AO308" t="s">
        <v>532</v>
      </c>
      <c r="AP308" t="s">
        <v>533</v>
      </c>
      <c r="AQ308" t="s">
        <v>534</v>
      </c>
      <c r="AT308" t="s">
        <v>127</v>
      </c>
      <c r="AU308">
        <v>44963.451606481482</v>
      </c>
      <c r="AV308" t="s">
        <v>255</v>
      </c>
      <c r="AW308" t="s">
        <v>126</v>
      </c>
      <c r="AX308" t="s">
        <v>126</v>
      </c>
      <c r="AY308" t="s">
        <v>126</v>
      </c>
      <c r="AZ308" t="s">
        <v>126</v>
      </c>
      <c r="BA308" t="s">
        <v>126</v>
      </c>
      <c r="BB308" t="s">
        <v>126</v>
      </c>
      <c r="BC308" t="s">
        <v>126</v>
      </c>
      <c r="BD308" t="s">
        <v>126</v>
      </c>
      <c r="BE308" t="s">
        <v>126</v>
      </c>
      <c r="BF308" t="s">
        <v>126</v>
      </c>
    </row>
    <row r="309" spans="2:58" x14ac:dyDescent="0.2">
      <c r="B309" t="s">
        <v>456</v>
      </c>
      <c r="C309" t="s">
        <v>215</v>
      </c>
      <c r="D309" t="s">
        <v>216</v>
      </c>
      <c r="E309" s="145">
        <v>7</v>
      </c>
      <c r="F309" t="s">
        <v>158</v>
      </c>
      <c r="G309" t="s">
        <v>158</v>
      </c>
      <c r="H309" t="s">
        <v>176</v>
      </c>
      <c r="I309" t="s">
        <v>176</v>
      </c>
      <c r="J309" t="s">
        <v>212</v>
      </c>
      <c r="K309" t="s">
        <v>211</v>
      </c>
      <c r="L309" t="s">
        <v>203</v>
      </c>
      <c r="M309" t="s">
        <v>73</v>
      </c>
      <c r="N309" t="s">
        <v>530</v>
      </c>
      <c r="O309">
        <v>1</v>
      </c>
      <c r="P309" t="s">
        <v>33</v>
      </c>
      <c r="Q309" t="s">
        <v>33</v>
      </c>
      <c r="R309" t="s">
        <v>69</v>
      </c>
      <c r="S309" t="s">
        <v>205</v>
      </c>
      <c r="T309" t="s">
        <v>531</v>
      </c>
      <c r="U309" s="7">
        <v>9.4</v>
      </c>
      <c r="V309" s="7">
        <v>3.19</v>
      </c>
      <c r="W309" s="7">
        <v>2.97</v>
      </c>
      <c r="X309" s="7">
        <v>21.19</v>
      </c>
      <c r="Y309">
        <v>89.058420000000012</v>
      </c>
      <c r="Z309">
        <v>4.6897091022833903</v>
      </c>
      <c r="AA309">
        <v>21.19</v>
      </c>
      <c r="AB309">
        <v>89.058420000000012</v>
      </c>
      <c r="AC309">
        <v>4.6897091022833903</v>
      </c>
      <c r="AD309" t="s">
        <v>31</v>
      </c>
      <c r="AE309">
        <v>7834.12</v>
      </c>
      <c r="AF309">
        <v>0</v>
      </c>
      <c r="AG309">
        <v>7834.12</v>
      </c>
      <c r="AH309">
        <v>0</v>
      </c>
      <c r="AI309">
        <v>7834.12</v>
      </c>
      <c r="AJ309">
        <v>1670.4916721136531</v>
      </c>
      <c r="AK309" t="s">
        <v>457</v>
      </c>
      <c r="AL309">
        <v>0</v>
      </c>
      <c r="AM309">
        <v>0</v>
      </c>
      <c r="AN309">
        <v>0</v>
      </c>
      <c r="AO309" t="s">
        <v>535</v>
      </c>
      <c r="AP309" t="s">
        <v>536</v>
      </c>
      <c r="AQ309" t="s">
        <v>534</v>
      </c>
      <c r="AT309" t="s">
        <v>127</v>
      </c>
      <c r="AU309">
        <v>44963.451606481482</v>
      </c>
      <c r="AV309" t="s">
        <v>255</v>
      </c>
      <c r="AW309" t="s">
        <v>126</v>
      </c>
      <c r="AX309" t="s">
        <v>126</v>
      </c>
      <c r="AY309" t="s">
        <v>126</v>
      </c>
      <c r="AZ309" t="s">
        <v>126</v>
      </c>
      <c r="BA309" t="s">
        <v>126</v>
      </c>
      <c r="BB309" t="s">
        <v>126</v>
      </c>
      <c r="BC309" t="s">
        <v>126</v>
      </c>
      <c r="BD309" t="s">
        <v>126</v>
      </c>
      <c r="BE309" t="s">
        <v>126</v>
      </c>
      <c r="BF309" t="s">
        <v>126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7DBD3-2E15-4C91-9650-591354AD6696}">
  <sheetPr>
    <tabColor theme="3" tint="-0.249977111117893"/>
  </sheetPr>
  <dimension ref="A1:V2500"/>
  <sheetViews>
    <sheetView showGridLines="0" zoomScaleNormal="100" workbookViewId="0">
      <pane ySplit="3" topLeftCell="A4" activePane="bottomLeft" state="frozen"/>
      <selection activeCell="B1" sqref="B1:N1"/>
      <selection pane="bottomLeft" activeCell="D3" sqref="D3"/>
    </sheetView>
  </sheetViews>
  <sheetFormatPr defaultColWidth="9.140625" defaultRowHeight="12.75" x14ac:dyDescent="0.2"/>
  <cols>
    <col min="1" max="1" width="15.42578125" style="145" customWidth="1"/>
    <col min="2" max="2" width="15.5703125" style="145" customWidth="1"/>
    <col min="3" max="3" width="15.28515625" style="145" customWidth="1"/>
    <col min="4" max="4" width="15.85546875" style="145" customWidth="1"/>
    <col min="5" max="5" width="15.7109375" style="145" customWidth="1"/>
    <col min="6" max="6" width="26.28515625" style="145" customWidth="1"/>
    <col min="7" max="7" width="53.42578125" style="145" customWidth="1"/>
    <col min="8" max="8" width="14.5703125" style="145" customWidth="1"/>
    <col min="9" max="9" width="15.28515625" style="145" customWidth="1"/>
    <col min="10" max="10" width="15.5703125" style="145" customWidth="1"/>
    <col min="11" max="11" width="31.28515625" style="145" customWidth="1"/>
    <col min="12" max="12" width="14.42578125" style="145" customWidth="1"/>
    <col min="13" max="13" width="15.85546875" style="145" customWidth="1"/>
    <col min="14" max="14" width="15.7109375" style="145" customWidth="1"/>
    <col min="15" max="15" width="17.85546875" style="145" customWidth="1"/>
    <col min="16" max="16" width="16.28515625" style="145" customWidth="1"/>
    <col min="17" max="18" width="9.140625" style="145"/>
    <col min="19" max="19" width="17.85546875" style="145" customWidth="1"/>
    <col min="20" max="20" width="17.7109375" style="145" customWidth="1"/>
    <col min="21" max="16384" width="9.140625" style="145"/>
  </cols>
  <sheetData>
    <row r="1" spans="1:22" s="259" customFormat="1" ht="31.15" customHeight="1" x14ac:dyDescent="0.2">
      <c r="A1" s="257" t="s">
        <v>933</v>
      </c>
      <c r="B1" s="257" t="s">
        <v>934</v>
      </c>
      <c r="C1" s="257" t="s">
        <v>935</v>
      </c>
      <c r="D1" s="257" t="s">
        <v>936</v>
      </c>
      <c r="E1" s="257" t="s">
        <v>937</v>
      </c>
      <c r="F1" s="257" t="s">
        <v>938</v>
      </c>
      <c r="G1" s="257" t="s">
        <v>939</v>
      </c>
      <c r="H1" s="257" t="s">
        <v>940</v>
      </c>
      <c r="I1" s="257" t="s">
        <v>941</v>
      </c>
      <c r="J1" s="257" t="s">
        <v>942</v>
      </c>
      <c r="K1" s="257" t="s">
        <v>943</v>
      </c>
      <c r="L1" s="257" t="s">
        <v>944</v>
      </c>
      <c r="M1" s="257" t="s">
        <v>945</v>
      </c>
      <c r="N1" s="257" t="s">
        <v>946</v>
      </c>
      <c r="O1" s="257" t="s">
        <v>947</v>
      </c>
      <c r="P1" s="257" t="s">
        <v>948</v>
      </c>
      <c r="Q1" s="258"/>
      <c r="R1" s="258"/>
      <c r="S1" s="258"/>
      <c r="T1" s="258"/>
    </row>
    <row r="2" spans="1:22" s="255" customFormat="1" ht="23.25" customHeight="1" x14ac:dyDescent="0.2">
      <c r="A2" s="254" t="s">
        <v>764</v>
      </c>
      <c r="B2" s="254" t="s">
        <v>538</v>
      </c>
      <c r="C2" s="254" t="s">
        <v>765</v>
      </c>
      <c r="D2" s="254" t="s">
        <v>33</v>
      </c>
      <c r="E2" s="254" t="s">
        <v>766</v>
      </c>
      <c r="F2" s="254" t="s">
        <v>138</v>
      </c>
      <c r="G2" s="254" t="s">
        <v>656</v>
      </c>
      <c r="H2" s="254" t="s">
        <v>769</v>
      </c>
      <c r="I2" s="254" t="s">
        <v>770</v>
      </c>
      <c r="J2" s="254" t="s">
        <v>772</v>
      </c>
      <c r="K2" s="254" t="s">
        <v>773</v>
      </c>
      <c r="L2" s="254" t="s">
        <v>142</v>
      </c>
      <c r="M2" s="254" t="s">
        <v>58</v>
      </c>
      <c r="N2" s="254" t="s">
        <v>32</v>
      </c>
      <c r="O2" s="254" t="s">
        <v>774</v>
      </c>
      <c r="P2" s="254" t="s">
        <v>779</v>
      </c>
      <c r="Q2" s="194" t="s">
        <v>28</v>
      </c>
      <c r="R2" s="194" t="s">
        <v>29</v>
      </c>
      <c r="S2" s="194" t="s">
        <v>28</v>
      </c>
      <c r="T2" s="194" t="s">
        <v>29</v>
      </c>
    </row>
    <row r="3" spans="1:22" s="148" customFormat="1" ht="17.25" customHeight="1" x14ac:dyDescent="0.2">
      <c r="A3" s="250" t="str" cm="1">
        <f t="array" aca="1" ref="A3:A311" ca="1">IFERROR(_xlfn._xlws.FILTER(OFFSET('BKG B DADOS'!$A:$A,0,VLOOKUP('BKG FORMULAS'!A2,Settings!$A:$B,2,0)),OFFSET('BKG B DADOS'!$A:$A,0,VLOOKUP('BKG FORMULAS'!A2,Settings!$A:$B,2,0))&lt;&gt;""),"Void")</f>
        <v>LEG</v>
      </c>
      <c r="B3" s="250" t="str" cm="1">
        <f t="array" aca="1" ref="B3:B311" ca="1">IFERROR(_xlfn._xlws.FILTER(OFFSET('BKG B DADOS'!$A:$A,0,VLOOKUP('BKG FORMULAS'!B2,Settings!$A:$B,2,0)),OFFSET('BKG B DADOS'!$A:$A,0,VLOOKUP('BKG FORMULAS'!B2,Settings!$A:$B,2,0))&lt;&gt;""),"Void")</f>
        <v>OPOL</v>
      </c>
      <c r="C3" s="250" t="str" cm="1">
        <f t="array" aca="1" ref="C3:C311" ca="1">IFERROR(_xlfn._xlws.FILTER(OFFSET('BKG B DADOS'!$A:$A,0,VLOOKUP('BKG FORMULAS'!C2,Settings!$A:$B,2,0)),OFFSET('BKG B DADOS'!$A:$A,0,VLOOKUP('BKG FORMULAS'!C2,Settings!$A:$B,2,0))&lt;&gt;""),"Void")</f>
        <v>POL</v>
      </c>
      <c r="D3" s="250" t="str" cm="1">
        <f t="array" aca="1" ref="D3:D311" ca="1">IFERROR(_xlfn._xlws.FILTER(OFFSET('BKG B DADOS'!$A:$A,0,VLOOKUP('BKG FORMULAS'!D2,Settings!$A:$B,2,0)),OFFSET('BKG B DADOS'!$A:$A,0,VLOOKUP('BKG FORMULAS'!D2,Settings!$A:$B,2,0))&lt;&gt;""),"Void")</f>
        <v>POD</v>
      </c>
      <c r="E3" s="250" t="str" cm="1">
        <f t="array" aca="1" ref="E3:E311" ca="1">IFERROR(_xlfn._xlws.FILTER(OFFSET('BKG B DADOS'!$A:$A,0,VLOOKUP('BKG FORMULAS'!E2,Settings!$A:$B,2,0)),OFFSET('BKG B DADOS'!$A:$A,0,VLOOKUP('BKG FORMULAS'!E2,Settings!$A:$B,2,0))&lt;&gt;""),"Void")</f>
        <v>FPOD</v>
      </c>
      <c r="F3" s="250" t="str" cm="1">
        <f t="array" aca="1" ref="F3:F311" ca="1">IFERROR(_xlfn._xlws.FILTER(OFFSET('BKG B DADOS'!$A:$A,0,VLOOKUP('BKG FORMULAS'!F2,Settings!$A:$B,2,0)),OFFSET('BKG B DADOS'!$A:$A,0,VLOOKUP('BKG FORMULAS'!F2,Settings!$A:$B,2,0))&lt;&gt;""),"Void")</f>
        <v>ACCOUNT</v>
      </c>
      <c r="G3" s="250" t="str" cm="1">
        <f t="array" aca="1" ref="G3:G311" ca="1">IFERROR(_xlfn._xlws.FILTER(OFFSET('BKG B DADOS'!$A:$A,0,VLOOKUP('BKG FORMULAS'!G2,Settings!$A:$B,2,0)),OFFSET('BKG B DADOS'!$A:$A,0,VLOOKUP('BKG FORMULAS'!G2,Settings!$A:$B,2,0))&lt;&gt;""),"Void")</f>
        <v>SHIPPER</v>
      </c>
      <c r="H3" s="250" t="str" cm="1">
        <f t="array" aca="1" ref="H3:H311" ca="1">IFERROR(_xlfn._xlws.FILTER(OFFSET('BKG B DADOS'!$A:$A,0,VLOOKUP('BKG FORMULAS'!H2,Settings!$A:$B,2,0)),OFFSET('BKG B DADOS'!$A:$A,0,VLOOKUP('BKG FORMULAS'!H2,Settings!$A:$B,2,0))&lt;&gt;""),"Void")</f>
        <v>QTY</v>
      </c>
      <c r="I3" s="250" t="str" cm="1">
        <f t="array" aca="1" ref="I3:I311" ca="1">IFERROR(_xlfn._xlws.FILTER(OFFSET('BKG B DADOS'!$A:$A,0,VLOOKUP('BKG FORMULAS'!I2,Settings!$A:$B,2,0)),OFFSET('BKG B DADOS'!$A:$A,0,VLOOKUP('BKG FORMULAS'!I2,Settings!$A:$B,2,0))&lt;&gt;""),"Void")</f>
        <v>TYPE</v>
      </c>
      <c r="J3" s="250" t="str" cm="1">
        <f t="array" aca="1" ref="J3:J311" ca="1">IFERROR(_xlfn._xlws.FILTER(OFFSET('BKG B DADOS'!$A:$A,0,VLOOKUP('BKG FORMULAS'!J2,Settings!$A:$B,2,0)),OFFSET('BKG B DADOS'!$A:$A,0,VLOOKUP('BKG FORMULAS'!J2,Settings!$A:$B,2,0))&lt;&gt;""),"Void")</f>
        <v>TYPE 2</v>
      </c>
      <c r="K3" s="250" t="str" cm="1">
        <f t="array" aca="1" ref="K3:K311" ca="1">IFERROR(_xlfn._xlws.FILTER(OFFSET('BKG B DADOS'!$A:$A,0,VLOOKUP('BKG FORMULAS'!K2,Settings!$A:$B,2,0)),OFFSET('BKG B DADOS'!$A:$A,0,VLOOKUP('BKG FORMULAS'!K2,Settings!$A:$B,2,0))&lt;&gt;""),"Void")</f>
        <v>CARGO / MODEL</v>
      </c>
      <c r="L3" s="250" t="str" cm="1">
        <f t="array" aca="1" ref="L3:L311" ca="1">IFERROR(_xlfn._xlws.FILTER(OFFSET('BKG B DADOS'!$A:$A,0,VLOOKUP('BKG FORMULAS'!L2,Settings!$A:$B,2,0)),OFFSET('BKG B DADOS'!$A:$A,0,VLOOKUP('BKG FORMULAS'!L2,Settings!$A:$B,2,0))&lt;&gt;""),"Void")</f>
        <v>L</v>
      </c>
      <c r="M3" s="250" t="str" cm="1">
        <f t="array" aca="1" ref="M3:M311" ca="1">IFERROR(_xlfn._xlws.FILTER(OFFSET('BKG B DADOS'!$A:$A,0,VLOOKUP('BKG FORMULAS'!M2,Settings!$A:$B,2,0)),OFFSET('BKG B DADOS'!$A:$A,0,VLOOKUP('BKG FORMULAS'!M2,Settings!$A:$B,2,0))&lt;&gt;""),"Void")</f>
        <v>W</v>
      </c>
      <c r="N3" s="250" t="str" cm="1">
        <f t="array" aca="1" ref="N3:N311" ca="1">IFERROR(_xlfn._xlws.FILTER(OFFSET('BKG B DADOS'!$A:$A,0,VLOOKUP('BKG FORMULAS'!N2,Settings!$A:$B,2,0)),OFFSET('BKG B DADOS'!$A:$A,0,VLOOKUP('BKG FORMULAS'!N2,Settings!$A:$B,2,0))&lt;&gt;""),"Void")</f>
        <v>H</v>
      </c>
      <c r="O3" s="250" t="str" cm="1">
        <f t="array" aca="1" ref="O3:O311" ca="1">IFERROR(_xlfn._xlws.FILTER(OFFSET('BKG B DADOS'!$A:$A,0,VLOOKUP('BKG FORMULAS'!O2,Settings!$A:$B,2,0)),OFFSET('BKG B DADOS'!$A:$A,0,VLOOKUP('BKG FORMULAS'!O2,Settings!$A:$B,2,0))&lt;&gt;""),"Void")</f>
        <v>M/T UNIT</v>
      </c>
      <c r="P3" s="250" t="str" cm="1">
        <f t="array" aca="1" ref="P3:P311" ca="1">IFERROR(_xlfn._xlws.FILTER(OFFSET('BKG B DADOS'!$A:$A,0,VLOOKUP('BKG FORMULAS'!P2,Settings!$A:$B,2,0)),OFFSET('BKG B DADOS'!$A:$A,0,VLOOKUP('BKG FORMULAS'!P2,Settings!$A:$B,2,0))&lt;&gt;""),"Void")</f>
        <v>TTL TONS</v>
      </c>
      <c r="Q3" s="147" t="s">
        <v>189</v>
      </c>
      <c r="R3" s="147" t="s">
        <v>190</v>
      </c>
      <c r="S3" s="147" t="s">
        <v>229</v>
      </c>
      <c r="T3" s="147" t="s">
        <v>230</v>
      </c>
    </row>
    <row r="4" spans="1:22" x14ac:dyDescent="0.2">
      <c r="A4" s="145" t="str">
        <f ca="1"/>
        <v>NB</v>
      </c>
      <c r="B4" s="145" t="str">
        <f ca="1"/>
        <v>FRP</v>
      </c>
      <c r="C4" s="145" t="str">
        <f ca="1"/>
        <v>ON BOARD</v>
      </c>
      <c r="D4" s="145" t="str">
        <f ca="1"/>
        <v>PNG NB</v>
      </c>
      <c r="E4" s="145" t="str">
        <f ca="1"/>
        <v>PNG NB</v>
      </c>
      <c r="F4" s="145" t="str">
        <f ca="1"/>
        <v>SPOT HH</v>
      </c>
      <c r="G4" s="145" t="str">
        <f ca="1"/>
        <v>FAST GLOBAL LOGISTICS, LLC</v>
      </c>
      <c r="H4" s="145">
        <f ca="1"/>
        <v>1</v>
      </c>
      <c r="I4" s="145" t="str">
        <f ca="1"/>
        <v>H</v>
      </c>
      <c r="J4" s="145" t="str">
        <f ca="1"/>
        <v>H</v>
      </c>
      <c r="K4" s="145" t="str">
        <f ca="1"/>
        <v>JAYCO Trailer</v>
      </c>
      <c r="L4" s="145">
        <f ca="1"/>
        <v>11.68</v>
      </c>
      <c r="M4" s="145">
        <f ca="1"/>
        <v>2.54</v>
      </c>
      <c r="N4" s="145">
        <f ca="1"/>
        <v>3.43</v>
      </c>
      <c r="O4" s="145">
        <f ca="1"/>
        <v>5.81</v>
      </c>
      <c r="P4" s="145">
        <f ca="1"/>
        <v>5.81</v>
      </c>
      <c r="Q4" s="158" t="str">
        <f ca="1">LEFT(OFFSET(A4,0,MATCH($Q$2,$3:$3,0)-1),3)</f>
        <v xml:space="preserve">ON </v>
      </c>
      <c r="R4" s="158" t="str">
        <f ca="1">LEFT(OFFSET(A4,0,MATCH($R$2,$3:$3,0)-1),3)</f>
        <v>PNG</v>
      </c>
      <c r="S4" s="158" t="str">
        <f ca="1">RIGHT(OFFSET(A4,0,MATCH($S$2,$3:$3,0)-1),2)</f>
        <v>RD</v>
      </c>
      <c r="T4" s="158" t="str">
        <f ca="1">RIGHT(OFFSET(A4,0,MATCH($T$2,$3:$3,0)-1),2)</f>
        <v>NB</v>
      </c>
    </row>
    <row r="5" spans="1:22" x14ac:dyDescent="0.2">
      <c r="A5" s="145" t="str">
        <f ca="1"/>
        <v>NB</v>
      </c>
      <c r="B5" s="145" t="str">
        <f ca="1"/>
        <v>FRP</v>
      </c>
      <c r="C5" s="145" t="str">
        <f ca="1"/>
        <v>ON BOARD</v>
      </c>
      <c r="D5" s="145" t="str">
        <f ca="1"/>
        <v>TEV NB</v>
      </c>
      <c r="E5" s="145" t="str">
        <f ca="1"/>
        <v>CLL</v>
      </c>
      <c r="F5" s="145" t="str">
        <f ca="1"/>
        <v>SPOT HH</v>
      </c>
      <c r="G5" s="145" t="str">
        <f ca="1"/>
        <v>MAHANAIM SHIPPING LINE</v>
      </c>
      <c r="H5" s="145">
        <f ca="1"/>
        <v>1</v>
      </c>
      <c r="I5" s="145" t="str">
        <f ca="1"/>
        <v>H</v>
      </c>
      <c r="J5" s="145" t="str">
        <f ca="1"/>
        <v>H</v>
      </c>
      <c r="K5" s="145" t="str">
        <f ca="1"/>
        <v>THOR MOTORHOME</v>
      </c>
      <c r="L5" s="145">
        <f ca="1"/>
        <v>8.1</v>
      </c>
      <c r="M5" s="145">
        <f ca="1"/>
        <v>2.87</v>
      </c>
      <c r="N5" s="145">
        <f ca="1"/>
        <v>3.35</v>
      </c>
      <c r="O5" s="145">
        <f ca="1"/>
        <v>4.0999999999999996</v>
      </c>
      <c r="P5" s="145">
        <f ca="1"/>
        <v>4.0999999999999996</v>
      </c>
      <c r="Q5" s="158" t="str">
        <f t="shared" ref="Q5:Q68" ca="1" si="0">LEFT(OFFSET(A5,0,MATCH($Q$2,$3:$3,0)-1),3)</f>
        <v xml:space="preserve">ON </v>
      </c>
      <c r="R5" s="158" t="str">
        <f t="shared" ref="R5:R68" ca="1" si="1">LEFT(OFFSET(A5,0,MATCH($R$2,$3:$3,0)-1),3)</f>
        <v>TEV</v>
      </c>
      <c r="S5" s="158" t="str">
        <f t="shared" ref="S5:S68" ca="1" si="2">RIGHT(OFFSET(A5,0,MATCH($S$2,$3:$3,0)-1),2)</f>
        <v>RD</v>
      </c>
      <c r="T5" s="158" t="str">
        <f t="shared" ref="T5:T68" ca="1" si="3">RIGHT(OFFSET(A5,0,MATCH($T$2,$3:$3,0)-1),2)</f>
        <v>NB</v>
      </c>
    </row>
    <row r="6" spans="1:22" x14ac:dyDescent="0.2">
      <c r="A6" s="145" t="str">
        <f ca="1"/>
        <v>NB</v>
      </c>
      <c r="B6" s="145" t="str">
        <f ca="1"/>
        <v>FRP</v>
      </c>
      <c r="C6" s="145" t="str">
        <f ca="1"/>
        <v>ON BOARD</v>
      </c>
      <c r="D6" s="145" t="str">
        <f ca="1"/>
        <v>TEV NB</v>
      </c>
      <c r="E6" s="145" t="str">
        <f ca="1"/>
        <v>IQQ</v>
      </c>
      <c r="F6" s="145" t="str">
        <f ca="1"/>
        <v>SPOT HH</v>
      </c>
      <c r="G6" s="145" t="str">
        <f ca="1"/>
        <v>A.E.S. INC.</v>
      </c>
      <c r="H6" s="145">
        <f ca="1"/>
        <v>1</v>
      </c>
      <c r="I6" s="145" t="str">
        <f ca="1"/>
        <v>H</v>
      </c>
      <c r="J6" s="145" t="str">
        <f ca="1"/>
        <v>H</v>
      </c>
      <c r="K6" s="145" t="str">
        <f ca="1"/>
        <v>JD COMBINE</v>
      </c>
      <c r="L6" s="145">
        <f ca="1"/>
        <v>8.18</v>
      </c>
      <c r="M6" s="145">
        <f ca="1"/>
        <v>4.1399999999999997</v>
      </c>
      <c r="N6" s="145">
        <f ca="1"/>
        <v>3.81</v>
      </c>
      <c r="O6" s="145">
        <f ca="1"/>
        <v>13.93</v>
      </c>
      <c r="P6" s="145">
        <f ca="1"/>
        <v>13.93</v>
      </c>
      <c r="Q6" s="158" t="str">
        <f t="shared" ca="1" si="0"/>
        <v xml:space="preserve">ON </v>
      </c>
      <c r="R6" s="158" t="str">
        <f t="shared" ca="1" si="1"/>
        <v>TEV</v>
      </c>
      <c r="S6" s="158" t="str">
        <f t="shared" ca="1" si="2"/>
        <v>RD</v>
      </c>
      <c r="T6" s="158" t="str">
        <f t="shared" ca="1" si="3"/>
        <v>NB</v>
      </c>
    </row>
    <row r="7" spans="1:22" x14ac:dyDescent="0.2">
      <c r="A7" s="145" t="str">
        <f ca="1"/>
        <v>NB</v>
      </c>
      <c r="B7" s="145" t="str">
        <f ca="1"/>
        <v>FRP</v>
      </c>
      <c r="C7" s="145" t="str">
        <f ca="1"/>
        <v>ON BOARD</v>
      </c>
      <c r="D7" s="145" t="str">
        <f ca="1"/>
        <v>TEV NB</v>
      </c>
      <c r="E7" s="145" t="str">
        <f ca="1"/>
        <v>IQQ</v>
      </c>
      <c r="F7" s="145" t="str">
        <f ca="1"/>
        <v>SPOT HH</v>
      </c>
      <c r="G7" s="145" t="str">
        <f ca="1"/>
        <v>BENNETT INT'L. TRANSPORT INC.</v>
      </c>
      <c r="H7" s="145">
        <f ca="1"/>
        <v>1</v>
      </c>
      <c r="I7" s="145" t="str">
        <f ca="1"/>
        <v>H</v>
      </c>
      <c r="J7" s="145" t="str">
        <f ca="1"/>
        <v>H</v>
      </c>
      <c r="K7" s="145" t="str">
        <f ca="1"/>
        <v>loaded trl</v>
      </c>
      <c r="L7" s="145">
        <f ca="1"/>
        <v>16.38</v>
      </c>
      <c r="M7" s="145">
        <f ca="1"/>
        <v>2.54</v>
      </c>
      <c r="N7" s="145">
        <f ca="1"/>
        <v>4.04</v>
      </c>
      <c r="O7" s="145">
        <f ca="1"/>
        <v>14</v>
      </c>
      <c r="P7" s="145">
        <f ca="1"/>
        <v>14</v>
      </c>
      <c r="Q7" s="158" t="str">
        <f t="shared" ca="1" si="0"/>
        <v xml:space="preserve">ON </v>
      </c>
      <c r="R7" s="158" t="str">
        <f t="shared" ca="1" si="1"/>
        <v>TEV</v>
      </c>
      <c r="S7" s="158" t="str">
        <f t="shared" ca="1" si="2"/>
        <v>RD</v>
      </c>
      <c r="T7" s="158" t="str">
        <f t="shared" ca="1" si="3"/>
        <v>NB</v>
      </c>
    </row>
    <row r="8" spans="1:22" x14ac:dyDescent="0.2">
      <c r="A8" s="145" t="str">
        <f ca="1"/>
        <v>NB</v>
      </c>
      <c r="B8" s="145" t="str">
        <f ca="1"/>
        <v>VCZ</v>
      </c>
      <c r="C8" s="145" t="str">
        <f ca="1"/>
        <v>ON BOARD</v>
      </c>
      <c r="D8" s="145" t="str">
        <f ca="1"/>
        <v>PNG NB</v>
      </c>
      <c r="E8" s="145" t="str">
        <f ca="1"/>
        <v>PNG NB</v>
      </c>
      <c r="F8" s="145" t="str">
        <f ca="1"/>
        <v>VOLKSWAGEN</v>
      </c>
      <c r="G8" s="145" t="str">
        <f ca="1"/>
        <v>AUDI</v>
      </c>
      <c r="H8" s="145">
        <f ca="1"/>
        <v>85</v>
      </c>
      <c r="I8" s="145" t="str">
        <f ca="1"/>
        <v>V</v>
      </c>
      <c r="J8" s="145" t="str">
        <f ca="1"/>
        <v>C</v>
      </c>
      <c r="K8" s="145" t="str">
        <f ca="1"/>
        <v>Q5</v>
      </c>
      <c r="L8" s="145">
        <f ca="1"/>
        <v>4.6630000000000003</v>
      </c>
      <c r="M8" s="145">
        <f ca="1"/>
        <v>1.8979999999999999</v>
      </c>
      <c r="N8" s="145">
        <f ca="1"/>
        <v>1.6539999999999999</v>
      </c>
      <c r="O8" s="145">
        <f ca="1"/>
        <v>1.72</v>
      </c>
      <c r="P8" s="145">
        <f ca="1"/>
        <v>146.19999999999999</v>
      </c>
      <c r="Q8" s="158" t="str">
        <f t="shared" ca="1" si="0"/>
        <v xml:space="preserve">ON </v>
      </c>
      <c r="R8" s="158" t="str">
        <f t="shared" ca="1" si="1"/>
        <v>PNG</v>
      </c>
      <c r="S8" s="158" t="str">
        <f t="shared" ca="1" si="2"/>
        <v>RD</v>
      </c>
      <c r="T8" s="158" t="str">
        <f t="shared" ca="1" si="3"/>
        <v>NB</v>
      </c>
    </row>
    <row r="9" spans="1:22" x14ac:dyDescent="0.2">
      <c r="A9" s="145" t="str">
        <f ca="1"/>
        <v>NB</v>
      </c>
      <c r="B9" s="145" t="str">
        <f ca="1"/>
        <v>VCZ</v>
      </c>
      <c r="C9" s="145" t="str">
        <f ca="1"/>
        <v>ON BOARD</v>
      </c>
      <c r="D9" s="145" t="str">
        <f ca="1"/>
        <v>PNG NB</v>
      </c>
      <c r="E9" s="145" t="str">
        <f ca="1"/>
        <v>PNG NB</v>
      </c>
      <c r="F9" s="145" t="str">
        <f ca="1"/>
        <v>VOLKSWAGEN</v>
      </c>
      <c r="G9" s="145" t="str">
        <f ca="1"/>
        <v>VW LOG</v>
      </c>
      <c r="H9" s="145">
        <f ca="1"/>
        <v>63</v>
      </c>
      <c r="I9" s="145" t="str">
        <f ca="1"/>
        <v>C</v>
      </c>
      <c r="J9" s="145" t="str">
        <f ca="1"/>
        <v>C</v>
      </c>
      <c r="K9" s="145" t="str">
        <f ca="1"/>
        <v>JETTA</v>
      </c>
      <c r="L9" s="145">
        <f ca="1"/>
        <v>4.6180000000000003</v>
      </c>
      <c r="M9" s="145">
        <f ca="1"/>
        <v>1.77</v>
      </c>
      <c r="N9" s="145">
        <f ca="1"/>
        <v>1.395</v>
      </c>
      <c r="O9" s="145">
        <f ca="1"/>
        <v>1.4079999999999999</v>
      </c>
      <c r="P9" s="145">
        <f ca="1"/>
        <v>88.703999999999994</v>
      </c>
      <c r="Q9" s="158" t="str">
        <f t="shared" ca="1" si="0"/>
        <v xml:space="preserve">ON </v>
      </c>
      <c r="R9" s="158" t="str">
        <f t="shared" ca="1" si="1"/>
        <v>PNG</v>
      </c>
      <c r="S9" s="158" t="str">
        <f t="shared" ca="1" si="2"/>
        <v>RD</v>
      </c>
      <c r="T9" s="158" t="str">
        <f t="shared" ca="1" si="3"/>
        <v>NB</v>
      </c>
    </row>
    <row r="10" spans="1:22" x14ac:dyDescent="0.2">
      <c r="A10" s="145" t="str">
        <f ca="1"/>
        <v>NB</v>
      </c>
      <c r="B10" s="145" t="str">
        <f ca="1"/>
        <v>VCZ</v>
      </c>
      <c r="C10" s="145" t="str">
        <f ca="1"/>
        <v>ON BOARD</v>
      </c>
      <c r="D10" s="145" t="str">
        <f ca="1"/>
        <v>TEV NB</v>
      </c>
      <c r="E10" s="145" t="str">
        <f ca="1"/>
        <v>TEV NB</v>
      </c>
      <c r="F10" s="145" t="str">
        <f ca="1"/>
        <v>VOLKSWAGEN</v>
      </c>
      <c r="G10" s="145" t="str">
        <f ca="1"/>
        <v>VW MEX</v>
      </c>
      <c r="H10" s="145">
        <f ca="1"/>
        <v>3</v>
      </c>
      <c r="I10" s="145" t="str">
        <f ca="1"/>
        <v>V</v>
      </c>
      <c r="J10" s="145" t="str">
        <f ca="1"/>
        <v>C</v>
      </c>
      <c r="K10" s="145" t="str">
        <f ca="1"/>
        <v>TIGUAN</v>
      </c>
      <c r="L10" s="145">
        <f ca="1"/>
        <v>4.4269999999999996</v>
      </c>
      <c r="M10" s="145">
        <f ca="1"/>
        <v>1.8089999999999999</v>
      </c>
      <c r="N10" s="145">
        <f ca="1"/>
        <v>1.6830000000000001</v>
      </c>
      <c r="O10" s="145">
        <f ca="1"/>
        <v>1.5569999999999999</v>
      </c>
      <c r="P10" s="145">
        <f ca="1"/>
        <v>4.6709999999999994</v>
      </c>
      <c r="Q10" s="158" t="str">
        <f t="shared" ca="1" si="0"/>
        <v xml:space="preserve">ON </v>
      </c>
      <c r="R10" s="158" t="str">
        <f t="shared" ca="1" si="1"/>
        <v>TEV</v>
      </c>
      <c r="S10" s="158" t="str">
        <f t="shared" ca="1" si="2"/>
        <v>RD</v>
      </c>
      <c r="T10" s="158" t="str">
        <f t="shared" ca="1" si="3"/>
        <v>NB</v>
      </c>
    </row>
    <row r="11" spans="1:22" x14ac:dyDescent="0.2">
      <c r="A11" s="145" t="str">
        <f ca="1"/>
        <v>NB</v>
      </c>
      <c r="B11" s="145" t="str">
        <f ca="1"/>
        <v>ZAR NB</v>
      </c>
      <c r="C11" s="145" t="str">
        <f ca="1"/>
        <v>ZAR NB</v>
      </c>
      <c r="D11" s="145" t="str">
        <f ca="1"/>
        <v>FRP</v>
      </c>
      <c r="E11" s="145" t="str">
        <f ca="1"/>
        <v>FRP</v>
      </c>
      <c r="F11" s="145" t="str">
        <f ca="1"/>
        <v>SPOT HH</v>
      </c>
      <c r="G11" s="145" t="str">
        <f ca="1"/>
        <v>ACOSTA LOGISTICA</v>
      </c>
      <c r="H11" s="145">
        <f ca="1"/>
        <v>1</v>
      </c>
      <c r="I11" s="145" t="str">
        <f ca="1"/>
        <v>H</v>
      </c>
      <c r="J11" s="145" t="str">
        <f ca="1"/>
        <v>H</v>
      </c>
      <c r="K11" s="145" t="str">
        <f ca="1"/>
        <v>FIAT DUCATO</v>
      </c>
      <c r="L11" s="145">
        <f ca="1"/>
        <v>5.98</v>
      </c>
      <c r="M11" s="145">
        <f ca="1"/>
        <v>2.0499999999999998</v>
      </c>
      <c r="N11" s="145">
        <f ca="1"/>
        <v>2.54</v>
      </c>
      <c r="O11" s="145">
        <f ca="1"/>
        <v>2.5</v>
      </c>
      <c r="P11" s="145">
        <f ca="1"/>
        <v>2.5</v>
      </c>
      <c r="Q11" s="158" t="str">
        <f t="shared" ca="1" si="0"/>
        <v>ZAR</v>
      </c>
      <c r="R11" s="158" t="str">
        <f t="shared" ca="1" si="1"/>
        <v>FRP</v>
      </c>
      <c r="S11" s="158" t="str">
        <f t="shared" ca="1" si="2"/>
        <v>NB</v>
      </c>
      <c r="T11" s="158" t="str">
        <f t="shared" ca="1" si="3"/>
        <v>RP</v>
      </c>
      <c r="V11" s="159"/>
    </row>
    <row r="12" spans="1:22" x14ac:dyDescent="0.2">
      <c r="A12" s="145" t="str">
        <f ca="1"/>
        <v>NB</v>
      </c>
      <c r="B12" s="145" t="str">
        <f ca="1"/>
        <v>ZAR NB</v>
      </c>
      <c r="C12" s="145" t="str">
        <f ca="1"/>
        <v>ZAR NB</v>
      </c>
      <c r="D12" s="145" t="str">
        <f ca="1"/>
        <v>FRP</v>
      </c>
      <c r="E12" s="145" t="str">
        <f ca="1"/>
        <v>FRP</v>
      </c>
      <c r="F12" s="145" t="str">
        <f ca="1"/>
        <v>SPOT HH</v>
      </c>
      <c r="G12" s="145" t="str">
        <f ca="1"/>
        <v>BLU LOGISTICS SA</v>
      </c>
      <c r="H12" s="145">
        <f ca="1"/>
        <v>1</v>
      </c>
      <c r="I12" s="145" t="str">
        <f ca="1"/>
        <v>V</v>
      </c>
      <c r="J12" s="145" t="str">
        <f ca="1"/>
        <v>C</v>
      </c>
      <c r="K12" s="145" t="str">
        <f ca="1"/>
        <v xml:space="preserve">TOYOTA LAND CRUISER </v>
      </c>
      <c r="L12" s="145">
        <f ca="1"/>
        <v>5.01</v>
      </c>
      <c r="M12" s="145">
        <f ca="1"/>
        <v>1.885</v>
      </c>
      <c r="N12" s="145">
        <f ca="1"/>
        <v>1.89</v>
      </c>
      <c r="O12" s="145">
        <f ca="1"/>
        <v>2</v>
      </c>
      <c r="P12" s="145">
        <f ca="1"/>
        <v>2</v>
      </c>
      <c r="Q12" s="158" t="str">
        <f t="shared" ca="1" si="0"/>
        <v>ZAR</v>
      </c>
      <c r="R12" s="158" t="str">
        <f t="shared" ca="1" si="1"/>
        <v>FRP</v>
      </c>
      <c r="S12" s="158" t="str">
        <f t="shared" ca="1" si="2"/>
        <v>NB</v>
      </c>
      <c r="T12" s="158" t="str">
        <f t="shared" ca="1" si="3"/>
        <v>RP</v>
      </c>
    </row>
    <row r="13" spans="1:22" x14ac:dyDescent="0.2">
      <c r="A13" s="145" t="str">
        <f ca="1"/>
        <v>NB</v>
      </c>
      <c r="B13" s="145" t="str">
        <f ca="1"/>
        <v>ZAR NB</v>
      </c>
      <c r="C13" s="145" t="str">
        <f ca="1"/>
        <v>ZAR NB</v>
      </c>
      <c r="D13" s="145" t="str">
        <f ca="1"/>
        <v>FRP</v>
      </c>
      <c r="E13" s="145" t="str">
        <f ca="1"/>
        <v>FRP</v>
      </c>
      <c r="F13" s="145" t="str">
        <f ca="1"/>
        <v>SPOT HH</v>
      </c>
      <c r="G13" s="145" t="str">
        <f ca="1"/>
        <v>ESADIN INTL</v>
      </c>
      <c r="H13" s="145">
        <f ca="1"/>
        <v>1</v>
      </c>
      <c r="I13" s="145" t="str">
        <f ca="1"/>
        <v>H</v>
      </c>
      <c r="J13" s="145" t="str">
        <f ca="1"/>
        <v>H</v>
      </c>
      <c r="K13" s="145" t="str">
        <f ca="1"/>
        <v>MITSUBISHI FUSO FG AÑO 2000</v>
      </c>
      <c r="L13" s="145">
        <f ca="1"/>
        <v>7.3</v>
      </c>
      <c r="M13" s="145">
        <f ca="1"/>
        <v>2.13</v>
      </c>
      <c r="N13" s="145">
        <f ca="1"/>
        <v>3.75</v>
      </c>
      <c r="O13" s="145">
        <f ca="1"/>
        <v>6.8</v>
      </c>
      <c r="P13" s="145">
        <f ca="1"/>
        <v>6.8</v>
      </c>
      <c r="Q13" s="158" t="str">
        <f t="shared" ca="1" si="0"/>
        <v>ZAR</v>
      </c>
      <c r="R13" s="158" t="str">
        <f t="shared" ca="1" si="1"/>
        <v>FRP</v>
      </c>
      <c r="S13" s="158" t="str">
        <f t="shared" ca="1" si="2"/>
        <v>NB</v>
      </c>
      <c r="T13" s="158" t="str">
        <f t="shared" ca="1" si="3"/>
        <v>RP</v>
      </c>
    </row>
    <row r="14" spans="1:22" x14ac:dyDescent="0.2">
      <c r="A14" s="145" t="str">
        <f ca="1"/>
        <v>NB</v>
      </c>
      <c r="B14" s="145" t="str">
        <f ca="1"/>
        <v>ZAR NB</v>
      </c>
      <c r="C14" s="145" t="str">
        <f ca="1"/>
        <v>ZAR NB</v>
      </c>
      <c r="D14" s="145" t="str">
        <f ca="1"/>
        <v>FRP</v>
      </c>
      <c r="E14" s="145" t="str">
        <f ca="1"/>
        <v>FRP</v>
      </c>
      <c r="F14" s="145" t="str">
        <f ca="1"/>
        <v>SPOT HH</v>
      </c>
      <c r="G14" s="145" t="str">
        <f ca="1"/>
        <v>SPOT HH</v>
      </c>
      <c r="H14" s="145">
        <f ca="1"/>
        <v>4</v>
      </c>
      <c r="I14" s="145" t="str">
        <f ca="1"/>
        <v>H</v>
      </c>
      <c r="J14" s="145" t="str">
        <f ca="1"/>
        <v>H</v>
      </c>
      <c r="K14" s="145" t="str">
        <f ca="1"/>
        <v>MACHINE</v>
      </c>
      <c r="L14" s="145">
        <f ca="1"/>
        <v>8.1999999999999993</v>
      </c>
      <c r="M14" s="145">
        <f ca="1"/>
        <v>2.133</v>
      </c>
      <c r="N14" s="145">
        <f ca="1"/>
        <v>3</v>
      </c>
      <c r="O14" s="145">
        <f ca="1"/>
        <v>4</v>
      </c>
      <c r="P14" s="145">
        <f ca="1"/>
        <v>16</v>
      </c>
      <c r="Q14" s="158" t="str">
        <f t="shared" ca="1" si="0"/>
        <v>ZAR</v>
      </c>
      <c r="R14" s="158" t="str">
        <f t="shared" ca="1" si="1"/>
        <v>FRP</v>
      </c>
      <c r="S14" s="158" t="str">
        <f t="shared" ca="1" si="2"/>
        <v>NB</v>
      </c>
      <c r="T14" s="158" t="str">
        <f t="shared" ca="1" si="3"/>
        <v>RP</v>
      </c>
    </row>
    <row r="15" spans="1:22" x14ac:dyDescent="0.2">
      <c r="A15" s="145" t="str">
        <f ca="1"/>
        <v>NB</v>
      </c>
      <c r="B15" s="145" t="str">
        <f ca="1"/>
        <v>ZAR NB</v>
      </c>
      <c r="C15" s="145" t="str">
        <f ca="1"/>
        <v>ZAR NB</v>
      </c>
      <c r="D15" s="145" t="str">
        <f ca="1"/>
        <v>MIT NB</v>
      </c>
      <c r="E15" s="145" t="str">
        <f ca="1"/>
        <v>STC</v>
      </c>
      <c r="F15" s="145" t="str">
        <f ca="1"/>
        <v>VOLKSWAGEN</v>
      </c>
      <c r="G15" s="145" t="str">
        <f ca="1"/>
        <v>VWA</v>
      </c>
      <c r="H15" s="145">
        <f ca="1"/>
        <v>170</v>
      </c>
      <c r="I15" s="145" t="str">
        <f ca="1"/>
        <v>C</v>
      </c>
      <c r="J15" s="145" t="str">
        <f ca="1"/>
        <v>C</v>
      </c>
      <c r="K15" s="145" t="str">
        <f ca="1"/>
        <v xml:space="preserve">AMAROK </v>
      </c>
      <c r="L15" s="145">
        <f ca="1"/>
        <v>5.23</v>
      </c>
      <c r="M15" s="145">
        <f ca="1"/>
        <v>1.954</v>
      </c>
      <c r="N15" s="145">
        <f ca="1"/>
        <v>1.85</v>
      </c>
      <c r="O15" s="145">
        <f ca="1"/>
        <v>2</v>
      </c>
      <c r="P15" s="145">
        <f ca="1"/>
        <v>340</v>
      </c>
      <c r="Q15" s="158" t="str">
        <f t="shared" ca="1" si="0"/>
        <v>ZAR</v>
      </c>
      <c r="R15" s="158" t="str">
        <f t="shared" ca="1" si="1"/>
        <v>MIT</v>
      </c>
      <c r="S15" s="158" t="str">
        <f t="shared" ca="1" si="2"/>
        <v>NB</v>
      </c>
      <c r="T15" s="158" t="str">
        <f t="shared" ca="1" si="3"/>
        <v>NB</v>
      </c>
    </row>
    <row r="16" spans="1:22" x14ac:dyDescent="0.2">
      <c r="A16" s="145" t="str">
        <f ca="1"/>
        <v>NB</v>
      </c>
      <c r="B16" s="145" t="str">
        <f ca="1"/>
        <v>ZAR NB</v>
      </c>
      <c r="C16" s="145" t="str">
        <f ca="1"/>
        <v>ZAR NB</v>
      </c>
      <c r="D16" s="145" t="str">
        <f ca="1"/>
        <v>MIT NB</v>
      </c>
      <c r="E16" s="145" t="str">
        <f ca="1"/>
        <v>STC</v>
      </c>
      <c r="F16" s="145" t="str">
        <f ca="1"/>
        <v>VOLKSWAGEN</v>
      </c>
      <c r="G16" s="145" t="str">
        <f ca="1"/>
        <v>VWA</v>
      </c>
      <c r="H16" s="145">
        <f ca="1"/>
        <v>31</v>
      </c>
      <c r="I16" s="145" t="str">
        <f ca="1"/>
        <v>C</v>
      </c>
      <c r="J16" s="145" t="str">
        <f ca="1"/>
        <v>C</v>
      </c>
      <c r="K16" s="145" t="str">
        <f ca="1"/>
        <v xml:space="preserve">TAOS </v>
      </c>
      <c r="L16" s="145">
        <f ca="1"/>
        <v>4.4619999999999997</v>
      </c>
      <c r="M16" s="145">
        <f ca="1"/>
        <v>1.841</v>
      </c>
      <c r="N16" s="145">
        <f ca="1"/>
        <v>1.6240000000000001</v>
      </c>
      <c r="O16" s="145">
        <f ca="1"/>
        <v>1.466</v>
      </c>
      <c r="P16" s="145">
        <f ca="1"/>
        <v>45.445999999999998</v>
      </c>
      <c r="Q16" s="158" t="str">
        <f t="shared" ca="1" si="0"/>
        <v>ZAR</v>
      </c>
      <c r="R16" s="158" t="str">
        <f t="shared" ca="1" si="1"/>
        <v>MIT</v>
      </c>
      <c r="S16" s="158" t="str">
        <f t="shared" ca="1" si="2"/>
        <v>NB</v>
      </c>
      <c r="T16" s="158" t="str">
        <f t="shared" ca="1" si="3"/>
        <v>NB</v>
      </c>
    </row>
    <row r="17" spans="1:20" x14ac:dyDescent="0.2">
      <c r="A17" s="145" t="str">
        <f ca="1"/>
        <v>NB</v>
      </c>
      <c r="B17" s="145" t="str">
        <f ca="1"/>
        <v>ZAR NB</v>
      </c>
      <c r="C17" s="145" t="str">
        <f ca="1"/>
        <v>ZAR NB</v>
      </c>
      <c r="D17" s="145" t="str">
        <f ca="1"/>
        <v>PNG NB</v>
      </c>
      <c r="E17" s="145" t="str">
        <f ca="1"/>
        <v>PNG NB</v>
      </c>
      <c r="F17" s="145" t="str">
        <f ca="1"/>
        <v>VW MERCOSUR</v>
      </c>
      <c r="G17" s="145" t="str">
        <f ca="1"/>
        <v>VWA</v>
      </c>
      <c r="H17" s="145">
        <f ca="1"/>
        <v>116</v>
      </c>
      <c r="I17" s="145" t="str">
        <f ca="1"/>
        <v>C</v>
      </c>
      <c r="J17" s="145" t="str">
        <f ca="1"/>
        <v>C</v>
      </c>
      <c r="K17" s="145" t="str">
        <f ca="1"/>
        <v>AMAROK</v>
      </c>
      <c r="L17" s="145">
        <f ca="1"/>
        <v>5.23</v>
      </c>
      <c r="M17" s="145">
        <f ca="1"/>
        <v>1.954</v>
      </c>
      <c r="N17" s="145">
        <f ca="1"/>
        <v>1.85</v>
      </c>
      <c r="O17" s="145">
        <f ca="1"/>
        <v>2</v>
      </c>
      <c r="P17" s="145">
        <f ca="1"/>
        <v>232</v>
      </c>
      <c r="Q17" s="158" t="str">
        <f t="shared" ca="1" si="0"/>
        <v>ZAR</v>
      </c>
      <c r="R17" s="158" t="str">
        <f t="shared" ca="1" si="1"/>
        <v>PNG</v>
      </c>
      <c r="S17" s="158" t="str">
        <f t="shared" ca="1" si="2"/>
        <v>NB</v>
      </c>
      <c r="T17" s="158" t="str">
        <f t="shared" ca="1" si="3"/>
        <v>NB</v>
      </c>
    </row>
    <row r="18" spans="1:20" x14ac:dyDescent="0.2">
      <c r="A18" s="145" t="str">
        <f ca="1"/>
        <v>NB</v>
      </c>
      <c r="B18" s="145" t="str">
        <f ca="1"/>
        <v>ZAR NB</v>
      </c>
      <c r="C18" s="145" t="str">
        <f ca="1"/>
        <v>ZAR NB</v>
      </c>
      <c r="D18" s="145" t="str">
        <f ca="1"/>
        <v>PNG NB</v>
      </c>
      <c r="E18" s="145" t="str">
        <f ca="1"/>
        <v>PNG NB</v>
      </c>
      <c r="F18" s="145" t="str">
        <f ca="1"/>
        <v>VW MERCOSUR</v>
      </c>
      <c r="G18" s="145" t="str">
        <f ca="1"/>
        <v>VWA</v>
      </c>
      <c r="H18" s="145">
        <f ca="1"/>
        <v>663</v>
      </c>
      <c r="I18" s="145" t="str">
        <f ca="1"/>
        <v>C</v>
      </c>
      <c r="J18" s="145" t="str">
        <f ca="1"/>
        <v>C</v>
      </c>
      <c r="K18" s="145" t="str">
        <f ca="1"/>
        <v>TAOS (was 163)</v>
      </c>
      <c r="L18" s="145">
        <f ca="1"/>
        <v>4.4619999999999997</v>
      </c>
      <c r="M18" s="145">
        <f ca="1"/>
        <v>1.841</v>
      </c>
      <c r="N18" s="145">
        <f ca="1"/>
        <v>1.6240000000000001</v>
      </c>
      <c r="O18" s="145">
        <f ca="1"/>
        <v>1.466</v>
      </c>
      <c r="P18" s="145">
        <f ca="1"/>
        <v>971.95799999999997</v>
      </c>
      <c r="Q18" s="158" t="str">
        <f t="shared" ca="1" si="0"/>
        <v>ZAR</v>
      </c>
      <c r="R18" s="158" t="str">
        <f t="shared" ca="1" si="1"/>
        <v>PNG</v>
      </c>
      <c r="S18" s="158" t="str">
        <f t="shared" ca="1" si="2"/>
        <v>NB</v>
      </c>
      <c r="T18" s="158" t="str">
        <f t="shared" ca="1" si="3"/>
        <v>NB</v>
      </c>
    </row>
    <row r="19" spans="1:20" x14ac:dyDescent="0.2">
      <c r="A19" s="145" t="str">
        <f ca="1"/>
        <v>NB</v>
      </c>
      <c r="B19" s="145" t="str">
        <f ca="1"/>
        <v>ZAR NB</v>
      </c>
      <c r="C19" s="145" t="str">
        <f ca="1"/>
        <v>ZAR NB</v>
      </c>
      <c r="D19" s="145" t="str">
        <f ca="1"/>
        <v>SUA NB</v>
      </c>
      <c r="E19" s="145" t="str">
        <f ca="1"/>
        <v>SUA NB</v>
      </c>
      <c r="F19" s="145" t="str">
        <f ca="1"/>
        <v>VW MERCOSUR</v>
      </c>
      <c r="G19" s="145" t="str">
        <f ca="1"/>
        <v>VWA</v>
      </c>
      <c r="H19" s="145">
        <f ca="1"/>
        <v>3</v>
      </c>
      <c r="I19" s="145" t="str">
        <f ca="1"/>
        <v>C</v>
      </c>
      <c r="J19" s="145" t="str">
        <f ca="1"/>
        <v>C</v>
      </c>
      <c r="K19" s="145" t="str">
        <f ca="1"/>
        <v>AMAROK</v>
      </c>
      <c r="L19" s="145">
        <f ca="1"/>
        <v>5.23</v>
      </c>
      <c r="M19" s="145">
        <f ca="1"/>
        <v>1.954</v>
      </c>
      <c r="N19" s="145">
        <f ca="1"/>
        <v>1.85</v>
      </c>
      <c r="O19" s="145">
        <f ca="1"/>
        <v>2</v>
      </c>
      <c r="P19" s="145">
        <f ca="1"/>
        <v>6</v>
      </c>
      <c r="Q19" s="158" t="str">
        <f t="shared" ca="1" si="0"/>
        <v>ZAR</v>
      </c>
      <c r="R19" s="158" t="str">
        <f t="shared" ca="1" si="1"/>
        <v>SUA</v>
      </c>
      <c r="S19" s="158" t="str">
        <f t="shared" ca="1" si="2"/>
        <v>NB</v>
      </c>
      <c r="T19" s="158" t="str">
        <f t="shared" ca="1" si="3"/>
        <v>NB</v>
      </c>
    </row>
    <row r="20" spans="1:20" x14ac:dyDescent="0.2">
      <c r="A20" s="145" t="str">
        <f ca="1"/>
        <v>NB</v>
      </c>
      <c r="B20" s="145" t="str">
        <f ca="1"/>
        <v>ZAR NB</v>
      </c>
      <c r="C20" s="145" t="str">
        <f ca="1"/>
        <v>ZAR NB</v>
      </c>
      <c r="D20" s="145" t="str">
        <f ca="1"/>
        <v>SUA NB</v>
      </c>
      <c r="E20" s="145" t="str">
        <f ca="1"/>
        <v>SUA NB</v>
      </c>
      <c r="F20" s="145" t="str">
        <f ca="1"/>
        <v>VW MERCOSUR</v>
      </c>
      <c r="G20" s="145" t="str">
        <f ca="1"/>
        <v>VWA</v>
      </c>
      <c r="H20" s="145">
        <f ca="1"/>
        <v>112</v>
      </c>
      <c r="I20" s="145" t="str">
        <f ca="1"/>
        <v>C</v>
      </c>
      <c r="J20" s="145" t="str">
        <f ca="1"/>
        <v>C</v>
      </c>
      <c r="K20" s="145" t="str">
        <f ca="1"/>
        <v>TAOS</v>
      </c>
      <c r="L20" s="145">
        <f ca="1"/>
        <v>4.4619999999999997</v>
      </c>
      <c r="M20" s="145">
        <f ca="1"/>
        <v>1.841</v>
      </c>
      <c r="N20" s="145">
        <f ca="1"/>
        <v>1.6240000000000001</v>
      </c>
      <c r="O20" s="145">
        <f ca="1"/>
        <v>1.466</v>
      </c>
      <c r="P20" s="145">
        <f ca="1"/>
        <v>164.19200000000001</v>
      </c>
      <c r="Q20" s="158" t="str">
        <f t="shared" ca="1" si="0"/>
        <v>ZAR</v>
      </c>
      <c r="R20" s="158" t="str">
        <f t="shared" ca="1" si="1"/>
        <v>SUA</v>
      </c>
      <c r="S20" s="158" t="str">
        <f t="shared" ca="1" si="2"/>
        <v>NB</v>
      </c>
      <c r="T20" s="158" t="str">
        <f t="shared" ca="1" si="3"/>
        <v>NB</v>
      </c>
    </row>
    <row r="21" spans="1:20" x14ac:dyDescent="0.2">
      <c r="A21" s="145" t="str">
        <f ca="1"/>
        <v>NB</v>
      </c>
      <c r="B21" s="145" t="str">
        <f ca="1"/>
        <v>ZAR NB</v>
      </c>
      <c r="C21" s="145" t="str">
        <f ca="1"/>
        <v>ZAR NB</v>
      </c>
      <c r="D21" s="145" t="str">
        <f ca="1"/>
        <v>TEV NB</v>
      </c>
      <c r="E21" s="145" t="str">
        <f ca="1"/>
        <v>TEV NB</v>
      </c>
      <c r="F21" s="145" t="str">
        <f ca="1"/>
        <v>STELLANTIS MERCOSUR</v>
      </c>
      <c r="G21" s="145" t="str">
        <f ca="1"/>
        <v>FIAT ARGENTINA</v>
      </c>
      <c r="H21" s="145">
        <f ca="1"/>
        <v>1516</v>
      </c>
      <c r="I21" s="145" t="str">
        <f ca="1"/>
        <v>C</v>
      </c>
      <c r="J21" s="145" t="str">
        <f ca="1"/>
        <v>C</v>
      </c>
      <c r="K21" s="145" t="str">
        <f ca="1"/>
        <v>CRONOS</v>
      </c>
      <c r="L21" s="145">
        <f ca="1"/>
        <v>4.3639999999999999</v>
      </c>
      <c r="M21" s="145">
        <f ca="1"/>
        <v>1.726</v>
      </c>
      <c r="N21" s="145">
        <f ca="1"/>
        <v>1.516</v>
      </c>
      <c r="O21" s="145">
        <f ca="1"/>
        <v>1.1359999999999999</v>
      </c>
      <c r="P21" s="145">
        <f ca="1"/>
        <v>1722.1759999999999</v>
      </c>
      <c r="Q21" s="158" t="str">
        <f t="shared" ca="1" si="0"/>
        <v>ZAR</v>
      </c>
      <c r="R21" s="158" t="str">
        <f t="shared" ca="1" si="1"/>
        <v>TEV</v>
      </c>
      <c r="S21" s="158" t="str">
        <f t="shared" ca="1" si="2"/>
        <v>NB</v>
      </c>
      <c r="T21" s="158" t="str">
        <f t="shared" ca="1" si="3"/>
        <v>NB</v>
      </c>
    </row>
    <row r="22" spans="1:20" x14ac:dyDescent="0.2">
      <c r="A22" s="145" t="str">
        <f ca="1"/>
        <v>NB</v>
      </c>
      <c r="B22" s="145" t="str">
        <f ca="1"/>
        <v>ZAR NB</v>
      </c>
      <c r="C22" s="145" t="str">
        <f ca="1"/>
        <v>ZAR NB</v>
      </c>
      <c r="D22" s="145" t="str">
        <f ca="1"/>
        <v>VCZ</v>
      </c>
      <c r="E22" s="145" t="str">
        <f ca="1"/>
        <v>VCZ</v>
      </c>
      <c r="F22" s="145" t="str">
        <f ca="1"/>
        <v>SPOT HH</v>
      </c>
      <c r="G22" s="145" t="str">
        <f ca="1"/>
        <v>ACOSTA LOGISTICA</v>
      </c>
      <c r="H22" s="145">
        <f ca="1"/>
        <v>1</v>
      </c>
      <c r="I22" s="145" t="str">
        <f ca="1"/>
        <v>V</v>
      </c>
      <c r="J22" s="145" t="str">
        <f ca="1"/>
        <v>C</v>
      </c>
      <c r="K22" s="145" t="str">
        <f ca="1"/>
        <v>HONDA ODYSSEY</v>
      </c>
      <c r="L22" s="145">
        <f ca="1"/>
        <v>5.18</v>
      </c>
      <c r="M22" s="145">
        <f ca="1"/>
        <v>2.1</v>
      </c>
      <c r="N22" s="145">
        <f ca="1"/>
        <v>1.74</v>
      </c>
      <c r="O22" s="145">
        <f ca="1"/>
        <v>2.52</v>
      </c>
      <c r="P22" s="145">
        <f ca="1"/>
        <v>2.52</v>
      </c>
      <c r="Q22" s="158" t="str">
        <f t="shared" ca="1" si="0"/>
        <v>ZAR</v>
      </c>
      <c r="R22" s="158" t="str">
        <f t="shared" ca="1" si="1"/>
        <v>VCZ</v>
      </c>
      <c r="S22" s="158" t="str">
        <f t="shared" ca="1" si="2"/>
        <v>NB</v>
      </c>
      <c r="T22" s="158" t="str">
        <f t="shared" ca="1" si="3"/>
        <v>CZ</v>
      </c>
    </row>
    <row r="23" spans="1:20" x14ac:dyDescent="0.2">
      <c r="A23" s="145" t="str">
        <f ca="1"/>
        <v>NB</v>
      </c>
      <c r="B23" s="145" t="str">
        <f ca="1"/>
        <v>ZAR NB</v>
      </c>
      <c r="C23" s="145" t="str">
        <f ca="1"/>
        <v>ZAR NB</v>
      </c>
      <c r="D23" s="145" t="str">
        <f ca="1"/>
        <v>VCZ</v>
      </c>
      <c r="E23" s="145" t="str">
        <f ca="1"/>
        <v>VCZ</v>
      </c>
      <c r="F23" s="145" t="str">
        <f ca="1"/>
        <v>SPOT HH</v>
      </c>
      <c r="G23" s="145" t="str">
        <f ca="1"/>
        <v xml:space="preserve">ANDREW KARIM LEEKAM ALVAREZ (ACOSTA LOGISTICA) </v>
      </c>
      <c r="H23" s="145">
        <f ca="1"/>
        <v>1</v>
      </c>
      <c r="I23" s="145" t="str">
        <f ca="1"/>
        <v>V</v>
      </c>
      <c r="J23" s="145" t="str">
        <f ca="1"/>
        <v>C</v>
      </c>
      <c r="K23" s="145" t="str">
        <f ca="1"/>
        <v xml:space="preserve">TOYOTA LANDR CRUISER </v>
      </c>
      <c r="L23" s="145">
        <f ca="1"/>
        <v>5.05</v>
      </c>
      <c r="M23" s="145">
        <f ca="1"/>
        <v>1.94</v>
      </c>
      <c r="N23" s="145">
        <f ca="1"/>
        <v>2.1</v>
      </c>
      <c r="O23" s="145">
        <f ca="1"/>
        <v>2.37</v>
      </c>
      <c r="P23" s="145">
        <f ca="1"/>
        <v>2.37</v>
      </c>
      <c r="Q23" s="158" t="str">
        <f t="shared" ca="1" si="0"/>
        <v>ZAR</v>
      </c>
      <c r="R23" s="158" t="str">
        <f t="shared" ca="1" si="1"/>
        <v>VCZ</v>
      </c>
      <c r="S23" s="158" t="str">
        <f t="shared" ca="1" si="2"/>
        <v>NB</v>
      </c>
      <c r="T23" s="158" t="str">
        <f t="shared" ca="1" si="3"/>
        <v>CZ</v>
      </c>
    </row>
    <row r="24" spans="1:20" x14ac:dyDescent="0.2">
      <c r="A24" s="145" t="str">
        <f ca="1"/>
        <v>NB</v>
      </c>
      <c r="B24" s="145" t="str">
        <f ca="1"/>
        <v>PNG NB</v>
      </c>
      <c r="C24" s="145" t="str">
        <f ca="1"/>
        <v>PNG NB</v>
      </c>
      <c r="D24" s="145" t="str">
        <f ca="1"/>
        <v>MIT NB</v>
      </c>
      <c r="E24" s="145" t="str">
        <f ca="1"/>
        <v>PCS</v>
      </c>
      <c r="F24" s="145" t="str">
        <f ca="1"/>
        <v>CATERPILLAR</v>
      </c>
      <c r="G24" s="145" t="str">
        <f ca="1"/>
        <v>CATERPILLAR BRASIL</v>
      </c>
      <c r="H24" s="145">
        <f ca="1"/>
        <v>1</v>
      </c>
      <c r="I24" s="145" t="str">
        <f ca="1"/>
        <v>H</v>
      </c>
      <c r="J24" s="145" t="str">
        <f ca="1"/>
        <v>H</v>
      </c>
      <c r="K24" s="145" t="str">
        <f ca="1"/>
        <v>416 BACKHOELOADER - #L1DVS</v>
      </c>
      <c r="L24" s="145">
        <f ca="1"/>
        <v>7.18</v>
      </c>
      <c r="M24" s="145">
        <f ca="1"/>
        <v>2.31</v>
      </c>
      <c r="N24" s="145">
        <f ca="1"/>
        <v>2.84</v>
      </c>
      <c r="O24" s="145">
        <f ca="1"/>
        <v>7.55</v>
      </c>
      <c r="P24" s="145">
        <f ca="1"/>
        <v>7.55</v>
      </c>
      <c r="Q24" s="158" t="str">
        <f t="shared" ca="1" si="0"/>
        <v>PNG</v>
      </c>
      <c r="R24" s="158" t="str">
        <f t="shared" ca="1" si="1"/>
        <v>MIT</v>
      </c>
      <c r="S24" s="158" t="str">
        <f t="shared" ca="1" si="2"/>
        <v>NB</v>
      </c>
      <c r="T24" s="158" t="str">
        <f t="shared" ca="1" si="3"/>
        <v>NB</v>
      </c>
    </row>
    <row r="25" spans="1:20" x14ac:dyDescent="0.2">
      <c r="A25" s="145" t="str">
        <f ca="1"/>
        <v>NB</v>
      </c>
      <c r="B25" s="145" t="str">
        <f ca="1"/>
        <v>PNG NB</v>
      </c>
      <c r="C25" s="145" t="str">
        <f ca="1"/>
        <v>PNG NB</v>
      </c>
      <c r="D25" s="145" t="str">
        <f ca="1"/>
        <v>MIT NB</v>
      </c>
      <c r="E25" s="145" t="str">
        <f ca="1"/>
        <v>PCS</v>
      </c>
      <c r="F25" s="145" t="str">
        <f ca="1"/>
        <v>CATERPILLAR</v>
      </c>
      <c r="G25" s="145" t="str">
        <f ca="1"/>
        <v>CATERPILLAR BRASIL</v>
      </c>
      <c r="H25" s="145">
        <f ca="1"/>
        <v>1</v>
      </c>
      <c r="I25" s="145" t="str">
        <f ca="1"/>
        <v>H</v>
      </c>
      <c r="J25" s="145" t="str">
        <f ca="1"/>
        <v>H</v>
      </c>
      <c r="K25" s="145" t="str">
        <f ca="1"/>
        <v>416 BACKHOELOADER - #L1DVT</v>
      </c>
      <c r="L25" s="145">
        <f ca="1"/>
        <v>7.18</v>
      </c>
      <c r="M25" s="145">
        <f ca="1"/>
        <v>2.31</v>
      </c>
      <c r="N25" s="145">
        <f ca="1"/>
        <v>2.84</v>
      </c>
      <c r="O25" s="145">
        <f ca="1"/>
        <v>7.55</v>
      </c>
      <c r="P25" s="145">
        <f ca="1"/>
        <v>7.55</v>
      </c>
      <c r="Q25" s="158" t="str">
        <f t="shared" ca="1" si="0"/>
        <v>PNG</v>
      </c>
      <c r="R25" s="158" t="str">
        <f t="shared" ca="1" si="1"/>
        <v>MIT</v>
      </c>
      <c r="S25" s="158" t="str">
        <f t="shared" ca="1" si="2"/>
        <v>NB</v>
      </c>
      <c r="T25" s="158" t="str">
        <f t="shared" ca="1" si="3"/>
        <v>NB</v>
      </c>
    </row>
    <row r="26" spans="1:20" x14ac:dyDescent="0.2">
      <c r="A26" s="145" t="str">
        <f ca="1"/>
        <v>NB</v>
      </c>
      <c r="B26" s="145" t="str">
        <f ca="1"/>
        <v>PNG NB</v>
      </c>
      <c r="C26" s="145" t="str">
        <f ca="1"/>
        <v>PNG NB</v>
      </c>
      <c r="D26" s="145" t="str">
        <f ca="1"/>
        <v>MIT NB</v>
      </c>
      <c r="E26" s="145" t="str">
        <f ca="1"/>
        <v>PCS</v>
      </c>
      <c r="F26" s="145" t="str">
        <f ca="1"/>
        <v>CATERPILLAR</v>
      </c>
      <c r="G26" s="145" t="str">
        <f ca="1"/>
        <v>CATERPILLAR BRASIL</v>
      </c>
      <c r="H26" s="145">
        <f ca="1"/>
        <v>1</v>
      </c>
      <c r="I26" s="145" t="str">
        <f ca="1"/>
        <v>H</v>
      </c>
      <c r="J26" s="145" t="str">
        <f ca="1"/>
        <v>H</v>
      </c>
      <c r="K26" s="145" t="str">
        <f ca="1"/>
        <v>416 BACKHOELOADER - #L1DVV</v>
      </c>
      <c r="L26" s="145">
        <f ca="1"/>
        <v>7.18</v>
      </c>
      <c r="M26" s="145">
        <f ca="1"/>
        <v>2.31</v>
      </c>
      <c r="N26" s="145">
        <f ca="1"/>
        <v>2.84</v>
      </c>
      <c r="O26" s="145">
        <f ca="1"/>
        <v>7.52</v>
      </c>
      <c r="P26" s="145">
        <f ca="1"/>
        <v>7.52</v>
      </c>
      <c r="Q26" s="158" t="str">
        <f t="shared" ca="1" si="0"/>
        <v>PNG</v>
      </c>
      <c r="R26" s="158" t="str">
        <f t="shared" ca="1" si="1"/>
        <v>MIT</v>
      </c>
      <c r="S26" s="158" t="str">
        <f t="shared" ca="1" si="2"/>
        <v>NB</v>
      </c>
      <c r="T26" s="158" t="str">
        <f t="shared" ca="1" si="3"/>
        <v>NB</v>
      </c>
    </row>
    <row r="27" spans="1:20" x14ac:dyDescent="0.2">
      <c r="A27" s="145" t="str">
        <f ca="1"/>
        <v>NB</v>
      </c>
      <c r="B27" s="145" t="str">
        <f ca="1"/>
        <v>PNG NB</v>
      </c>
      <c r="C27" s="145" t="str">
        <f ca="1"/>
        <v>PNG NB</v>
      </c>
      <c r="D27" s="145" t="str">
        <f ca="1"/>
        <v>MIT NB</v>
      </c>
      <c r="E27" s="145" t="str">
        <f ca="1"/>
        <v>PCS</v>
      </c>
      <c r="F27" s="145" t="str">
        <f ca="1"/>
        <v>CATERPILLAR</v>
      </c>
      <c r="G27" s="145" t="str">
        <f ca="1"/>
        <v>CATERPILLAR BRASIL</v>
      </c>
      <c r="H27" s="145">
        <f ca="1"/>
        <v>1</v>
      </c>
      <c r="I27" s="145" t="str">
        <f ca="1"/>
        <v>H</v>
      </c>
      <c r="J27" s="145" t="str">
        <f ca="1"/>
        <v>H</v>
      </c>
      <c r="K27" s="145" t="str">
        <f ca="1"/>
        <v>416 BACKHOELOADER - #L1DVW</v>
      </c>
      <c r="L27" s="145">
        <f ca="1"/>
        <v>7.18</v>
      </c>
      <c r="M27" s="145">
        <f ca="1"/>
        <v>2.31</v>
      </c>
      <c r="N27" s="145">
        <f ca="1"/>
        <v>2.84</v>
      </c>
      <c r="O27" s="145">
        <f ca="1"/>
        <v>7.52</v>
      </c>
      <c r="P27" s="145">
        <f ca="1"/>
        <v>7.52</v>
      </c>
      <c r="Q27" s="158" t="str">
        <f t="shared" ca="1" si="0"/>
        <v>PNG</v>
      </c>
      <c r="R27" s="158" t="str">
        <f t="shared" ca="1" si="1"/>
        <v>MIT</v>
      </c>
      <c r="S27" s="158" t="str">
        <f t="shared" ca="1" si="2"/>
        <v>NB</v>
      </c>
      <c r="T27" s="158" t="str">
        <f t="shared" ca="1" si="3"/>
        <v>NB</v>
      </c>
    </row>
    <row r="28" spans="1:20" x14ac:dyDescent="0.2">
      <c r="A28" s="145" t="str">
        <f ca="1"/>
        <v>NB</v>
      </c>
      <c r="B28" s="145" t="str">
        <f ca="1"/>
        <v>PNG NB</v>
      </c>
      <c r="C28" s="145" t="str">
        <f ca="1"/>
        <v>PNG NB</v>
      </c>
      <c r="D28" s="145" t="str">
        <f ca="1"/>
        <v>MIT NB</v>
      </c>
      <c r="E28" s="145" t="str">
        <f ca="1"/>
        <v>PCS</v>
      </c>
      <c r="F28" s="145" t="str">
        <f ca="1"/>
        <v>CATERPILLAR</v>
      </c>
      <c r="G28" s="145" t="str">
        <f ca="1"/>
        <v>CATERPILLAR BRASIL</v>
      </c>
      <c r="H28" s="145">
        <f ca="1"/>
        <v>1</v>
      </c>
      <c r="I28" s="145" t="str">
        <f ca="1"/>
        <v>H</v>
      </c>
      <c r="J28" s="145" t="str">
        <f ca="1"/>
        <v>H</v>
      </c>
      <c r="K28" s="145" t="str">
        <f ca="1"/>
        <v>924K</v>
      </c>
      <c r="L28" s="145">
        <f ca="1"/>
        <v>7.39</v>
      </c>
      <c r="M28" s="145">
        <f ca="1"/>
        <v>2.64</v>
      </c>
      <c r="N28" s="145">
        <f ca="1"/>
        <v>3.35</v>
      </c>
      <c r="O28" s="145">
        <f ca="1"/>
        <v>11.02</v>
      </c>
      <c r="P28" s="145">
        <f ca="1"/>
        <v>11.02</v>
      </c>
      <c r="Q28" s="158" t="str">
        <f t="shared" ca="1" si="0"/>
        <v>PNG</v>
      </c>
      <c r="R28" s="158" t="str">
        <f t="shared" ca="1" si="1"/>
        <v>MIT</v>
      </c>
      <c r="S28" s="158" t="str">
        <f t="shared" ca="1" si="2"/>
        <v>NB</v>
      </c>
      <c r="T28" s="158" t="str">
        <f t="shared" ca="1" si="3"/>
        <v>NB</v>
      </c>
    </row>
    <row r="29" spans="1:20" x14ac:dyDescent="0.2">
      <c r="A29" s="145" t="str">
        <f ca="1"/>
        <v>NB</v>
      </c>
      <c r="B29" s="145" t="str">
        <f ca="1"/>
        <v>PNG NB</v>
      </c>
      <c r="C29" s="145" t="str">
        <f ca="1"/>
        <v>PNG NB</v>
      </c>
      <c r="D29" s="145" t="str">
        <f ca="1"/>
        <v>MIT NB</v>
      </c>
      <c r="E29" s="145" t="str">
        <f ca="1"/>
        <v>PCS</v>
      </c>
      <c r="F29" s="145" t="str">
        <f ca="1"/>
        <v>VOLKSWAGEN</v>
      </c>
      <c r="G29" s="145" t="str">
        <f ca="1"/>
        <v>VWB</v>
      </c>
      <c r="H29" s="145">
        <f ca="1"/>
        <v>0</v>
      </c>
      <c r="I29" s="145" t="str">
        <f ca="1"/>
        <v>C</v>
      </c>
      <c r="J29" s="145" t="str">
        <f ca="1"/>
        <v>C</v>
      </c>
      <c r="K29" s="145" t="str">
        <f ca="1"/>
        <v>T-CROSS</v>
      </c>
      <c r="L29" s="145">
        <f ca="1"/>
        <v>4.1989999999999998</v>
      </c>
      <c r="M29" s="145">
        <f ca="1"/>
        <v>1.8089999999999999</v>
      </c>
      <c r="N29" s="145">
        <f ca="1"/>
        <v>1.57</v>
      </c>
      <c r="O29" s="145">
        <f ca="1"/>
        <v>1.292</v>
      </c>
      <c r="P29" s="145">
        <f ca="1"/>
        <v>0</v>
      </c>
      <c r="Q29" s="158" t="str">
        <f t="shared" ca="1" si="0"/>
        <v>PNG</v>
      </c>
      <c r="R29" s="158" t="str">
        <f t="shared" ca="1" si="1"/>
        <v>MIT</v>
      </c>
      <c r="S29" s="158" t="str">
        <f t="shared" ca="1" si="2"/>
        <v>NB</v>
      </c>
      <c r="T29" s="158" t="str">
        <f t="shared" ca="1" si="3"/>
        <v>NB</v>
      </c>
    </row>
    <row r="30" spans="1:20" x14ac:dyDescent="0.2">
      <c r="A30" s="145" t="str">
        <f ca="1"/>
        <v>NB</v>
      </c>
      <c r="B30" s="145" t="str">
        <f ca="1"/>
        <v>PNG NB</v>
      </c>
      <c r="C30" s="145" t="str">
        <f ca="1"/>
        <v>PNG NB</v>
      </c>
      <c r="D30" s="145" t="str">
        <f ca="1"/>
        <v>MIT NB</v>
      </c>
      <c r="E30" s="145" t="str">
        <f ca="1"/>
        <v>PLM</v>
      </c>
      <c r="F30" s="145" t="str">
        <f ca="1"/>
        <v>VOLKSWAGEN</v>
      </c>
      <c r="G30" s="145" t="str">
        <f ca="1"/>
        <v>VWB</v>
      </c>
      <c r="H30" s="145">
        <f ca="1"/>
        <v>24</v>
      </c>
      <c r="I30" s="145" t="str">
        <f ca="1"/>
        <v>C</v>
      </c>
      <c r="J30" s="145" t="str">
        <f ca="1"/>
        <v>C</v>
      </c>
      <c r="K30" s="145" t="str">
        <f ca="1"/>
        <v>T-CROSS</v>
      </c>
      <c r="L30" s="145">
        <f ca="1"/>
        <v>4.1989999999999998</v>
      </c>
      <c r="M30" s="145">
        <f ca="1"/>
        <v>1.8089999999999999</v>
      </c>
      <c r="N30" s="145">
        <f ca="1"/>
        <v>1.57</v>
      </c>
      <c r="O30" s="145">
        <f ca="1"/>
        <v>1.292</v>
      </c>
      <c r="P30" s="145">
        <f ca="1"/>
        <v>31.008000000000003</v>
      </c>
      <c r="Q30" s="158" t="str">
        <f t="shared" ca="1" si="0"/>
        <v>PNG</v>
      </c>
      <c r="R30" s="158" t="str">
        <f t="shared" ca="1" si="1"/>
        <v>MIT</v>
      </c>
      <c r="S30" s="158" t="str">
        <f t="shared" ca="1" si="2"/>
        <v>NB</v>
      </c>
      <c r="T30" s="158" t="str">
        <f t="shared" ca="1" si="3"/>
        <v>NB</v>
      </c>
    </row>
    <row r="31" spans="1:20" x14ac:dyDescent="0.2">
      <c r="A31" s="145" t="str">
        <f ca="1"/>
        <v>NB</v>
      </c>
      <c r="B31" s="145" t="str">
        <f ca="1"/>
        <v>PNG NB</v>
      </c>
      <c r="C31" s="145" t="str">
        <f ca="1"/>
        <v>PNG NB</v>
      </c>
      <c r="D31" s="145" t="str">
        <f ca="1"/>
        <v>MIT NB</v>
      </c>
      <c r="E31" s="145" t="str">
        <f ca="1"/>
        <v>STC</v>
      </c>
      <c r="F31" s="145" t="str">
        <f ca="1"/>
        <v>CATERPILLAR</v>
      </c>
      <c r="G31" s="145" t="str">
        <f ca="1"/>
        <v>CATERPILLAR BRASIL</v>
      </c>
      <c r="H31" s="145">
        <f ca="1"/>
        <v>1</v>
      </c>
      <c r="I31" s="145" t="str">
        <f ca="1"/>
        <v>H</v>
      </c>
      <c r="J31" s="145" t="str">
        <f ca="1"/>
        <v>H</v>
      </c>
      <c r="K31" s="145" t="str">
        <f ca="1"/>
        <v>242D3L SKID - #K2LTZ</v>
      </c>
      <c r="L31" s="145">
        <f ca="1"/>
        <v>3.78</v>
      </c>
      <c r="M31" s="145">
        <f ca="1"/>
        <v>2.0299999999999998</v>
      </c>
      <c r="N31" s="145">
        <f ca="1"/>
        <v>2.13</v>
      </c>
      <c r="O31" s="145">
        <f ca="1"/>
        <v>3.72</v>
      </c>
      <c r="P31" s="145">
        <f ca="1"/>
        <v>3.72</v>
      </c>
      <c r="Q31" s="158" t="str">
        <f t="shared" ca="1" si="0"/>
        <v>PNG</v>
      </c>
      <c r="R31" s="158" t="str">
        <f t="shared" ca="1" si="1"/>
        <v>MIT</v>
      </c>
      <c r="S31" s="158" t="str">
        <f t="shared" ca="1" si="2"/>
        <v>NB</v>
      </c>
      <c r="T31" s="158" t="str">
        <f t="shared" ca="1" si="3"/>
        <v>NB</v>
      </c>
    </row>
    <row r="32" spans="1:20" x14ac:dyDescent="0.2">
      <c r="A32" s="145" t="str">
        <f ca="1"/>
        <v>NB</v>
      </c>
      <c r="B32" s="145" t="str">
        <f ca="1"/>
        <v>PNG NB</v>
      </c>
      <c r="C32" s="145" t="str">
        <f ca="1"/>
        <v>PNG NB</v>
      </c>
      <c r="D32" s="145" t="str">
        <f ca="1"/>
        <v>MIT NB</v>
      </c>
      <c r="E32" s="145" t="str">
        <f ca="1"/>
        <v>STC</v>
      </c>
      <c r="F32" s="145" t="str">
        <f ca="1"/>
        <v>CATERPILLAR</v>
      </c>
      <c r="G32" s="145" t="str">
        <f ca="1"/>
        <v>CATERPILLAR BRASIL</v>
      </c>
      <c r="H32" s="145">
        <f ca="1"/>
        <v>1</v>
      </c>
      <c r="I32" s="145" t="str">
        <f ca="1"/>
        <v>H</v>
      </c>
      <c r="J32" s="145" t="str">
        <f ca="1"/>
        <v>H</v>
      </c>
      <c r="K32" s="145" t="str">
        <f ca="1"/>
        <v>242D3L</v>
      </c>
      <c r="L32" s="145">
        <f ca="1"/>
        <v>3.78</v>
      </c>
      <c r="M32" s="145">
        <f ca="1"/>
        <v>2.0299999999999998</v>
      </c>
      <c r="N32" s="145">
        <f ca="1"/>
        <v>2.13</v>
      </c>
      <c r="O32" s="145">
        <f ca="1"/>
        <v>3.72</v>
      </c>
      <c r="P32" s="145">
        <f ca="1"/>
        <v>3.72</v>
      </c>
      <c r="Q32" s="158" t="str">
        <f t="shared" ca="1" si="0"/>
        <v>PNG</v>
      </c>
      <c r="R32" s="158" t="str">
        <f t="shared" ca="1" si="1"/>
        <v>MIT</v>
      </c>
      <c r="S32" s="158" t="str">
        <f t="shared" ca="1" si="2"/>
        <v>NB</v>
      </c>
      <c r="T32" s="158" t="str">
        <f t="shared" ca="1" si="3"/>
        <v>NB</v>
      </c>
    </row>
    <row r="33" spans="1:20" x14ac:dyDescent="0.2">
      <c r="A33" s="145" t="str">
        <f ca="1"/>
        <v>NB</v>
      </c>
      <c r="B33" s="145" t="str">
        <f ca="1"/>
        <v>PNG NB</v>
      </c>
      <c r="C33" s="145" t="str">
        <f ca="1"/>
        <v>PNG NB</v>
      </c>
      <c r="D33" s="145" t="str">
        <f ca="1"/>
        <v>MIT NB</v>
      </c>
      <c r="E33" s="145" t="str">
        <f ca="1"/>
        <v>STC</v>
      </c>
      <c r="F33" s="145" t="str">
        <f ca="1"/>
        <v>CATERPILLAR</v>
      </c>
      <c r="G33" s="145" t="str">
        <f ca="1"/>
        <v>CATERPILLAR BRASIL</v>
      </c>
      <c r="H33" s="145">
        <f ca="1"/>
        <v>1</v>
      </c>
      <c r="I33" s="145" t="str">
        <f ca="1"/>
        <v>H</v>
      </c>
      <c r="J33" s="145" t="str">
        <f ca="1"/>
        <v>H</v>
      </c>
      <c r="K33" s="145" t="str">
        <f ca="1"/>
        <v>416 BACKHOELOADER - #K9KPD</v>
      </c>
      <c r="L33" s="145">
        <f ca="1"/>
        <v>7.18</v>
      </c>
      <c r="M33" s="145">
        <f ca="1"/>
        <v>2.31</v>
      </c>
      <c r="N33" s="145">
        <f ca="1"/>
        <v>2.84</v>
      </c>
      <c r="O33" s="145">
        <f ca="1"/>
        <v>7.72</v>
      </c>
      <c r="P33" s="145">
        <f ca="1"/>
        <v>7.72</v>
      </c>
      <c r="Q33" s="158" t="str">
        <f t="shared" ca="1" si="0"/>
        <v>PNG</v>
      </c>
      <c r="R33" s="158" t="str">
        <f t="shared" ca="1" si="1"/>
        <v>MIT</v>
      </c>
      <c r="S33" s="158" t="str">
        <f t="shared" ca="1" si="2"/>
        <v>NB</v>
      </c>
      <c r="T33" s="158" t="str">
        <f t="shared" ca="1" si="3"/>
        <v>NB</v>
      </c>
    </row>
    <row r="34" spans="1:20" x14ac:dyDescent="0.2">
      <c r="A34" s="145" t="str">
        <f ca="1"/>
        <v>NB</v>
      </c>
      <c r="B34" s="145" t="str">
        <f ca="1"/>
        <v>PNG NB</v>
      </c>
      <c r="C34" s="145" t="str">
        <f ca="1"/>
        <v>PNG NB</v>
      </c>
      <c r="D34" s="145" t="str">
        <f ca="1"/>
        <v>MIT NB</v>
      </c>
      <c r="E34" s="145" t="str">
        <f ca="1"/>
        <v>STC</v>
      </c>
      <c r="F34" s="145" t="str">
        <f ca="1"/>
        <v>CATERPILLAR</v>
      </c>
      <c r="G34" s="145" t="str">
        <f ca="1"/>
        <v>CATERPILLAR BRASIL</v>
      </c>
      <c r="H34" s="145">
        <f ca="1"/>
        <v>1</v>
      </c>
      <c r="I34" s="145" t="str">
        <f ca="1"/>
        <v>H</v>
      </c>
      <c r="J34" s="145" t="str">
        <f ca="1"/>
        <v>H</v>
      </c>
      <c r="K34" s="145" t="str">
        <f ca="1"/>
        <v>416 BACKHOELOADER - #K9KPF</v>
      </c>
      <c r="L34" s="145">
        <f ca="1"/>
        <v>7.18</v>
      </c>
      <c r="M34" s="145">
        <f ca="1"/>
        <v>2.31</v>
      </c>
      <c r="N34" s="145">
        <f ca="1"/>
        <v>2.84</v>
      </c>
      <c r="O34" s="145">
        <f ca="1"/>
        <v>7.72</v>
      </c>
      <c r="P34" s="145">
        <f ca="1"/>
        <v>7.72</v>
      </c>
      <c r="Q34" s="158" t="str">
        <f t="shared" ca="1" si="0"/>
        <v>PNG</v>
      </c>
      <c r="R34" s="158" t="str">
        <f t="shared" ca="1" si="1"/>
        <v>MIT</v>
      </c>
      <c r="S34" s="158" t="str">
        <f t="shared" ca="1" si="2"/>
        <v>NB</v>
      </c>
      <c r="T34" s="158" t="str">
        <f t="shared" ca="1" si="3"/>
        <v>NB</v>
      </c>
    </row>
    <row r="35" spans="1:20" x14ac:dyDescent="0.2">
      <c r="A35" s="145" t="str">
        <f ca="1"/>
        <v>NB</v>
      </c>
      <c r="B35" s="145" t="str">
        <f ca="1"/>
        <v>PNG NB</v>
      </c>
      <c r="C35" s="145" t="str">
        <f ca="1"/>
        <v>PNG NB</v>
      </c>
      <c r="D35" s="145" t="str">
        <f ca="1"/>
        <v>MIT NB</v>
      </c>
      <c r="E35" s="145" t="str">
        <f ca="1"/>
        <v>STC</v>
      </c>
      <c r="F35" s="145" t="str">
        <f ca="1"/>
        <v>CATERPILLAR</v>
      </c>
      <c r="G35" s="145" t="str">
        <f ca="1"/>
        <v>CATERPILLAR BRASIL</v>
      </c>
      <c r="H35" s="145">
        <f ca="1"/>
        <v>1</v>
      </c>
      <c r="I35" s="145" t="str">
        <f ca="1"/>
        <v>H</v>
      </c>
      <c r="J35" s="145" t="str">
        <f ca="1"/>
        <v>H</v>
      </c>
      <c r="K35" s="145">
        <f ca="1"/>
        <v>416</v>
      </c>
      <c r="L35" s="145">
        <f ca="1"/>
        <v>7.18</v>
      </c>
      <c r="M35" s="145">
        <f ca="1"/>
        <v>2.31</v>
      </c>
      <c r="N35" s="145">
        <f ca="1"/>
        <v>2.84</v>
      </c>
      <c r="O35" s="145">
        <f ca="1"/>
        <v>7.72</v>
      </c>
      <c r="P35" s="145">
        <f ca="1"/>
        <v>7.72</v>
      </c>
      <c r="Q35" s="158" t="str">
        <f t="shared" ca="1" si="0"/>
        <v>PNG</v>
      </c>
      <c r="R35" s="158" t="str">
        <f t="shared" ca="1" si="1"/>
        <v>MIT</v>
      </c>
      <c r="S35" s="158" t="str">
        <f t="shared" ca="1" si="2"/>
        <v>NB</v>
      </c>
      <c r="T35" s="158" t="str">
        <f t="shared" ca="1" si="3"/>
        <v>NB</v>
      </c>
    </row>
    <row r="36" spans="1:20" x14ac:dyDescent="0.2">
      <c r="A36" s="145" t="str">
        <f ca="1"/>
        <v>NB</v>
      </c>
      <c r="B36" s="145" t="str">
        <f ca="1"/>
        <v>PNG NB</v>
      </c>
      <c r="C36" s="145" t="str">
        <f ca="1"/>
        <v>PNG NB</v>
      </c>
      <c r="D36" s="145" t="str">
        <f ca="1"/>
        <v>MIT NB</v>
      </c>
      <c r="E36" s="145" t="str">
        <f ca="1"/>
        <v>STC</v>
      </c>
      <c r="F36" s="145" t="str">
        <f ca="1"/>
        <v>CATERPILLAR</v>
      </c>
      <c r="G36" s="145" t="str">
        <f ca="1"/>
        <v>CATERPILLAR BRASIL</v>
      </c>
      <c r="H36" s="145">
        <f ca="1"/>
        <v>1</v>
      </c>
      <c r="I36" s="145" t="str">
        <f ca="1"/>
        <v>H</v>
      </c>
      <c r="J36" s="145" t="str">
        <f ca="1"/>
        <v>H</v>
      </c>
      <c r="K36" s="145">
        <f ca="1"/>
        <v>416</v>
      </c>
      <c r="L36" s="145">
        <f ca="1"/>
        <v>7.18</v>
      </c>
      <c r="M36" s="145">
        <f ca="1"/>
        <v>2.31</v>
      </c>
      <c r="N36" s="145">
        <f ca="1"/>
        <v>2.84</v>
      </c>
      <c r="O36" s="145">
        <f ca="1"/>
        <v>7.72</v>
      </c>
      <c r="P36" s="145">
        <f ca="1"/>
        <v>7.72</v>
      </c>
      <c r="Q36" s="158" t="str">
        <f t="shared" ca="1" si="0"/>
        <v>PNG</v>
      </c>
      <c r="R36" s="158" t="str">
        <f t="shared" ca="1" si="1"/>
        <v>MIT</v>
      </c>
      <c r="S36" s="158" t="str">
        <f t="shared" ca="1" si="2"/>
        <v>NB</v>
      </c>
      <c r="T36" s="158" t="str">
        <f t="shared" ca="1" si="3"/>
        <v>NB</v>
      </c>
    </row>
    <row r="37" spans="1:20" x14ac:dyDescent="0.2">
      <c r="A37" s="145" t="str">
        <f ca="1"/>
        <v>NB</v>
      </c>
      <c r="B37" s="145" t="str">
        <f ca="1"/>
        <v>PNG NB</v>
      </c>
      <c r="C37" s="145" t="str">
        <f ca="1"/>
        <v>PNG NB</v>
      </c>
      <c r="D37" s="145" t="str">
        <f ca="1"/>
        <v>MIT NB</v>
      </c>
      <c r="E37" s="145" t="str">
        <f ca="1"/>
        <v>STC</v>
      </c>
      <c r="F37" s="145" t="str">
        <f ca="1"/>
        <v>CATERPILLAR</v>
      </c>
      <c r="G37" s="145" t="str">
        <f ca="1"/>
        <v>CATERPILLAR BRASIL</v>
      </c>
      <c r="H37" s="145">
        <f ca="1"/>
        <v>1</v>
      </c>
      <c r="I37" s="145" t="str">
        <f ca="1"/>
        <v>H</v>
      </c>
      <c r="J37" s="145" t="str">
        <f ca="1"/>
        <v>H</v>
      </c>
      <c r="K37" s="145">
        <f ca="1"/>
        <v>420</v>
      </c>
      <c r="L37" s="145">
        <f ca="1"/>
        <v>7.23</v>
      </c>
      <c r="M37" s="145">
        <f ca="1"/>
        <v>2.31</v>
      </c>
      <c r="N37" s="145">
        <f ca="1"/>
        <v>2.84</v>
      </c>
      <c r="O37" s="145">
        <f ca="1"/>
        <v>7.62</v>
      </c>
      <c r="P37" s="145">
        <f ca="1"/>
        <v>7.62</v>
      </c>
      <c r="Q37" s="158" t="str">
        <f t="shared" ca="1" si="0"/>
        <v>PNG</v>
      </c>
      <c r="R37" s="158" t="str">
        <f t="shared" ca="1" si="1"/>
        <v>MIT</v>
      </c>
      <c r="S37" s="158" t="str">
        <f t="shared" ca="1" si="2"/>
        <v>NB</v>
      </c>
      <c r="T37" s="158" t="str">
        <f t="shared" ca="1" si="3"/>
        <v>NB</v>
      </c>
    </row>
    <row r="38" spans="1:20" x14ac:dyDescent="0.2">
      <c r="A38" s="145" t="str">
        <f ca="1"/>
        <v>NB</v>
      </c>
      <c r="B38" s="145" t="str">
        <f ca="1"/>
        <v>PNG NB</v>
      </c>
      <c r="C38" s="145" t="str">
        <f ca="1"/>
        <v>PNG NB</v>
      </c>
      <c r="D38" s="145" t="str">
        <f ca="1"/>
        <v>MIT NB</v>
      </c>
      <c r="E38" s="145" t="str">
        <f ca="1"/>
        <v>STC</v>
      </c>
      <c r="F38" s="145" t="str">
        <f ca="1"/>
        <v>CATERPILLAR</v>
      </c>
      <c r="G38" s="145" t="str">
        <f ca="1"/>
        <v>CATERPILLAR BRASIL</v>
      </c>
      <c r="H38" s="145">
        <f ca="1"/>
        <v>1</v>
      </c>
      <c r="I38" s="145" t="str">
        <f ca="1"/>
        <v>H</v>
      </c>
      <c r="J38" s="145" t="str">
        <f ca="1"/>
        <v>H</v>
      </c>
      <c r="K38" s="145">
        <f ca="1"/>
        <v>420</v>
      </c>
      <c r="L38" s="145">
        <f ca="1"/>
        <v>7.23</v>
      </c>
      <c r="M38" s="145">
        <f ca="1"/>
        <v>2.31</v>
      </c>
      <c r="N38" s="145">
        <f ca="1"/>
        <v>2.84</v>
      </c>
      <c r="O38" s="145">
        <f ca="1"/>
        <v>8.11</v>
      </c>
      <c r="P38" s="145">
        <f ca="1"/>
        <v>8.11</v>
      </c>
      <c r="Q38" s="158" t="str">
        <f t="shared" ca="1" si="0"/>
        <v>PNG</v>
      </c>
      <c r="R38" s="158" t="str">
        <f t="shared" ca="1" si="1"/>
        <v>MIT</v>
      </c>
      <c r="S38" s="158" t="str">
        <f t="shared" ca="1" si="2"/>
        <v>NB</v>
      </c>
      <c r="T38" s="158" t="str">
        <f t="shared" ca="1" si="3"/>
        <v>NB</v>
      </c>
    </row>
    <row r="39" spans="1:20" x14ac:dyDescent="0.2">
      <c r="A39" s="145" t="str">
        <f ca="1"/>
        <v>NB</v>
      </c>
      <c r="B39" s="145" t="str">
        <f ca="1"/>
        <v>PNG NB</v>
      </c>
      <c r="C39" s="145" t="str">
        <f ca="1"/>
        <v>PNG NB</v>
      </c>
      <c r="D39" s="145" t="str">
        <f ca="1"/>
        <v>MIT NB</v>
      </c>
      <c r="E39" s="145" t="str">
        <f ca="1"/>
        <v>STC</v>
      </c>
      <c r="F39" s="145" t="str">
        <f ca="1"/>
        <v>CNH</v>
      </c>
      <c r="G39" s="145" t="str">
        <f ca="1"/>
        <v>CNH IND.</v>
      </c>
      <c r="H39" s="145">
        <f ca="1"/>
        <v>1</v>
      </c>
      <c r="I39" s="145" t="str">
        <f ca="1"/>
        <v>H</v>
      </c>
      <c r="J39" s="145" t="str">
        <f ca="1"/>
        <v>H</v>
      </c>
      <c r="K39" s="145" t="str">
        <f ca="1"/>
        <v>TRACTOR PUMA 140</v>
      </c>
      <c r="L39" s="145">
        <f ca="1"/>
        <v>5.0999999999999996</v>
      </c>
      <c r="M39" s="145">
        <f ca="1"/>
        <v>3.5</v>
      </c>
      <c r="N39" s="145">
        <f ca="1"/>
        <v>3.5</v>
      </c>
      <c r="O39" s="145">
        <f ca="1"/>
        <v>7.91</v>
      </c>
      <c r="P39" s="145">
        <f ca="1"/>
        <v>7.91</v>
      </c>
      <c r="Q39" s="158" t="str">
        <f t="shared" ca="1" si="0"/>
        <v>PNG</v>
      </c>
      <c r="R39" s="158" t="str">
        <f t="shared" ca="1" si="1"/>
        <v>MIT</v>
      </c>
      <c r="S39" s="158" t="str">
        <f t="shared" ca="1" si="2"/>
        <v>NB</v>
      </c>
      <c r="T39" s="158" t="str">
        <f t="shared" ca="1" si="3"/>
        <v>NB</v>
      </c>
    </row>
    <row r="40" spans="1:20" x14ac:dyDescent="0.2">
      <c r="A40" s="145" t="str">
        <f ca="1"/>
        <v>NB</v>
      </c>
      <c r="B40" s="145" t="str">
        <f ca="1"/>
        <v>PNG NB</v>
      </c>
      <c r="C40" s="145" t="str">
        <f ca="1"/>
        <v>PNG NB</v>
      </c>
      <c r="D40" s="145" t="str">
        <f ca="1"/>
        <v>MIT NB</v>
      </c>
      <c r="E40" s="145" t="str">
        <f ca="1"/>
        <v>STC</v>
      </c>
      <c r="F40" s="145" t="str">
        <f ca="1"/>
        <v>VOLKSWAGEN</v>
      </c>
      <c r="G40" s="145" t="str">
        <f ca="1"/>
        <v>VWB</v>
      </c>
      <c r="H40" s="145">
        <f ca="1"/>
        <v>160</v>
      </c>
      <c r="I40" s="145" t="str">
        <f ca="1"/>
        <v>C</v>
      </c>
      <c r="J40" s="145" t="str">
        <f ca="1"/>
        <v>C</v>
      </c>
      <c r="K40" s="145" t="str">
        <f ca="1"/>
        <v>T-CROSS</v>
      </c>
      <c r="L40" s="145">
        <f ca="1"/>
        <v>4.1989999999999998</v>
      </c>
      <c r="M40" s="145">
        <f ca="1"/>
        <v>1.8089999999999999</v>
      </c>
      <c r="N40" s="145">
        <f ca="1"/>
        <v>1.57</v>
      </c>
      <c r="O40" s="145">
        <f ca="1"/>
        <v>1.292</v>
      </c>
      <c r="P40" s="145">
        <f ca="1"/>
        <v>206.72</v>
      </c>
      <c r="Q40" s="158" t="str">
        <f t="shared" ca="1" si="0"/>
        <v>PNG</v>
      </c>
      <c r="R40" s="158" t="str">
        <f t="shared" ca="1" si="1"/>
        <v>MIT</v>
      </c>
      <c r="S40" s="158" t="str">
        <f t="shared" ca="1" si="2"/>
        <v>NB</v>
      </c>
      <c r="T40" s="158" t="str">
        <f t="shared" ca="1" si="3"/>
        <v>NB</v>
      </c>
    </row>
    <row r="41" spans="1:20" x14ac:dyDescent="0.2">
      <c r="A41" s="145" t="str">
        <f ca="1"/>
        <v>NB</v>
      </c>
      <c r="B41" s="145" t="str">
        <f ca="1"/>
        <v>PNG NB</v>
      </c>
      <c r="C41" s="145" t="str">
        <f ca="1"/>
        <v>PNG NB</v>
      </c>
      <c r="D41" s="145" t="str">
        <f ca="1"/>
        <v>MIT NB</v>
      </c>
      <c r="E41" s="145" t="str">
        <f ca="1"/>
        <v>STC</v>
      </c>
      <c r="F41" s="145" t="str">
        <f ca="1"/>
        <v>VOLVO</v>
      </c>
      <c r="G41" s="145" t="str">
        <f ca="1"/>
        <v>VOLVO</v>
      </c>
      <c r="H41" s="145">
        <f ca="1"/>
        <v>16</v>
      </c>
      <c r="I41" s="145" t="str">
        <f ca="1"/>
        <v>H</v>
      </c>
      <c r="J41" s="145" t="str">
        <f ca="1"/>
        <v>H</v>
      </c>
      <c r="K41" s="145" t="str">
        <f ca="1"/>
        <v>BUS</v>
      </c>
      <c r="L41" s="145">
        <f ca="1"/>
        <v>12.5</v>
      </c>
      <c r="M41" s="145">
        <f ca="1"/>
        <v>2.6</v>
      </c>
      <c r="N41" s="145">
        <f ca="1"/>
        <v>3.44</v>
      </c>
      <c r="O41" s="145">
        <f ca="1"/>
        <v>14</v>
      </c>
      <c r="P41" s="145">
        <f ca="1"/>
        <v>224</v>
      </c>
      <c r="Q41" s="158" t="str">
        <f t="shared" ca="1" si="0"/>
        <v>PNG</v>
      </c>
      <c r="R41" s="158" t="str">
        <f t="shared" ca="1" si="1"/>
        <v>MIT</v>
      </c>
      <c r="S41" s="158" t="str">
        <f t="shared" ca="1" si="2"/>
        <v>NB</v>
      </c>
      <c r="T41" s="158" t="str">
        <f t="shared" ca="1" si="3"/>
        <v>NB</v>
      </c>
    </row>
    <row r="42" spans="1:20" x14ac:dyDescent="0.2">
      <c r="A42" s="145" t="str">
        <f ca="1"/>
        <v>NB</v>
      </c>
      <c r="B42" s="145" t="str">
        <f ca="1"/>
        <v>PNG NB</v>
      </c>
      <c r="C42" s="145" t="str">
        <f ca="1"/>
        <v>PNG NB</v>
      </c>
      <c r="D42" s="145" t="str">
        <f ca="1"/>
        <v>PBA NB</v>
      </c>
      <c r="E42" s="145" t="str">
        <f ca="1"/>
        <v>PBA NB</v>
      </c>
      <c r="F42" s="145" t="str">
        <f ca="1"/>
        <v>CATERPILLAR</v>
      </c>
      <c r="G42" s="145" t="str">
        <f ca="1"/>
        <v>CATERPILLAR BRASIL</v>
      </c>
      <c r="H42" s="145">
        <f ca="1"/>
        <v>1</v>
      </c>
      <c r="I42" s="145" t="str">
        <f ca="1"/>
        <v>H</v>
      </c>
      <c r="J42" s="145" t="str">
        <f ca="1"/>
        <v>H</v>
      </c>
      <c r="K42" s="145" t="str">
        <f ca="1"/>
        <v>416 BACKHOELOADER - #K9LBH</v>
      </c>
      <c r="L42" s="145">
        <f ca="1"/>
        <v>7.18</v>
      </c>
      <c r="M42" s="145">
        <f ca="1"/>
        <v>2.31</v>
      </c>
      <c r="N42" s="145">
        <f ca="1"/>
        <v>2.84</v>
      </c>
      <c r="O42" s="145">
        <f ca="1"/>
        <v>7.52</v>
      </c>
      <c r="P42" s="145">
        <f ca="1"/>
        <v>7.52</v>
      </c>
      <c r="Q42" s="158" t="str">
        <f t="shared" ca="1" si="0"/>
        <v>PNG</v>
      </c>
      <c r="R42" s="158" t="str">
        <f t="shared" ca="1" si="1"/>
        <v>PBA</v>
      </c>
      <c r="S42" s="158" t="str">
        <f t="shared" ca="1" si="2"/>
        <v>NB</v>
      </c>
      <c r="T42" s="158" t="str">
        <f t="shared" ca="1" si="3"/>
        <v>NB</v>
      </c>
    </row>
    <row r="43" spans="1:20" x14ac:dyDescent="0.2">
      <c r="A43" s="145" t="str">
        <f ca="1"/>
        <v>NB</v>
      </c>
      <c r="B43" s="145" t="str">
        <f ca="1"/>
        <v>PNG NB</v>
      </c>
      <c r="C43" s="145" t="str">
        <f ca="1"/>
        <v>PNG NB</v>
      </c>
      <c r="D43" s="145" t="str">
        <f ca="1"/>
        <v>PBA NB</v>
      </c>
      <c r="E43" s="145" t="str">
        <f ca="1"/>
        <v>PBA NB</v>
      </c>
      <c r="F43" s="145" t="str">
        <f ca="1"/>
        <v>CATERPILLAR</v>
      </c>
      <c r="G43" s="145" t="str">
        <f ca="1"/>
        <v>CATERPILLAR BRASIL</v>
      </c>
      <c r="H43" s="145">
        <f ca="1"/>
        <v>1</v>
      </c>
      <c r="I43" s="145" t="str">
        <f ca="1"/>
        <v>H</v>
      </c>
      <c r="J43" s="145" t="str">
        <f ca="1"/>
        <v>H</v>
      </c>
      <c r="K43" s="145" t="str">
        <f ca="1"/>
        <v>416 BACKHOELOADER - #K9LBJ</v>
      </c>
      <c r="L43" s="145">
        <f ca="1"/>
        <v>7.18</v>
      </c>
      <c r="M43" s="145">
        <f ca="1"/>
        <v>2.31</v>
      </c>
      <c r="N43" s="145">
        <f ca="1"/>
        <v>2.84</v>
      </c>
      <c r="O43" s="145">
        <f ca="1"/>
        <v>7.52</v>
      </c>
      <c r="P43" s="145">
        <f ca="1"/>
        <v>7.52</v>
      </c>
      <c r="Q43" s="158" t="str">
        <f t="shared" ca="1" si="0"/>
        <v>PNG</v>
      </c>
      <c r="R43" s="158" t="str">
        <f t="shared" ca="1" si="1"/>
        <v>PBA</v>
      </c>
      <c r="S43" s="158" t="str">
        <f t="shared" ca="1" si="2"/>
        <v>NB</v>
      </c>
      <c r="T43" s="158" t="str">
        <f t="shared" ca="1" si="3"/>
        <v>NB</v>
      </c>
    </row>
    <row r="44" spans="1:20" x14ac:dyDescent="0.2">
      <c r="A44" s="145" t="str">
        <f ca="1"/>
        <v>NB</v>
      </c>
      <c r="B44" s="145" t="str">
        <f ca="1"/>
        <v>PNG NB</v>
      </c>
      <c r="C44" s="145" t="str">
        <f ca="1"/>
        <v>PNG NB</v>
      </c>
      <c r="D44" s="145" t="str">
        <f ca="1"/>
        <v>PBA NB</v>
      </c>
      <c r="E44" s="145" t="str">
        <f ca="1"/>
        <v>PBA NB</v>
      </c>
      <c r="F44" s="145" t="str">
        <f ca="1"/>
        <v>CATERPILLAR</v>
      </c>
      <c r="G44" s="145" t="str">
        <f ca="1"/>
        <v>CATERPILLAR BRASIL</v>
      </c>
      <c r="H44" s="145">
        <f ca="1"/>
        <v>1</v>
      </c>
      <c r="I44" s="145" t="str">
        <f ca="1"/>
        <v>H</v>
      </c>
      <c r="J44" s="145" t="str">
        <f ca="1"/>
        <v>H</v>
      </c>
      <c r="K44" s="145">
        <f ca="1"/>
        <v>416</v>
      </c>
      <c r="L44" s="145">
        <f ca="1"/>
        <v>7.18</v>
      </c>
      <c r="M44" s="145">
        <f ca="1"/>
        <v>2.31</v>
      </c>
      <c r="N44" s="145">
        <f ca="1"/>
        <v>2.84</v>
      </c>
      <c r="O44" s="145">
        <f ca="1"/>
        <v>7.7</v>
      </c>
      <c r="P44" s="145">
        <f ca="1"/>
        <v>7.7</v>
      </c>
      <c r="Q44" s="158" t="str">
        <f t="shared" ca="1" si="0"/>
        <v>PNG</v>
      </c>
      <c r="R44" s="158" t="str">
        <f t="shared" ca="1" si="1"/>
        <v>PBA</v>
      </c>
      <c r="S44" s="158" t="str">
        <f t="shared" ca="1" si="2"/>
        <v>NB</v>
      </c>
      <c r="T44" s="158" t="str">
        <f t="shared" ca="1" si="3"/>
        <v>NB</v>
      </c>
    </row>
    <row r="45" spans="1:20" x14ac:dyDescent="0.2">
      <c r="A45" s="145" t="str">
        <f ca="1"/>
        <v>NB</v>
      </c>
      <c r="B45" s="145" t="str">
        <f ca="1"/>
        <v>PNG NB</v>
      </c>
      <c r="C45" s="145" t="str">
        <f ca="1"/>
        <v>PNG NB</v>
      </c>
      <c r="D45" s="145" t="str">
        <f ca="1"/>
        <v>PBA NB</v>
      </c>
      <c r="E45" s="145" t="str">
        <f ca="1"/>
        <v>PBA NB</v>
      </c>
      <c r="F45" s="145" t="str">
        <f ca="1"/>
        <v>CATERPILLAR</v>
      </c>
      <c r="G45" s="145" t="str">
        <f ca="1"/>
        <v>CATERPILLAR BRASIL</v>
      </c>
      <c r="H45" s="145">
        <f ca="1"/>
        <v>1</v>
      </c>
      <c r="I45" s="145" t="str">
        <f ca="1"/>
        <v>H</v>
      </c>
      <c r="J45" s="145" t="str">
        <f ca="1"/>
        <v>H</v>
      </c>
      <c r="K45" s="145">
        <f ca="1"/>
        <v>416</v>
      </c>
      <c r="L45" s="145">
        <f ca="1"/>
        <v>7.18</v>
      </c>
      <c r="M45" s="145">
        <f ca="1"/>
        <v>2.31</v>
      </c>
      <c r="N45" s="145">
        <f ca="1"/>
        <v>2.84</v>
      </c>
      <c r="O45" s="145">
        <f ca="1"/>
        <v>7.7</v>
      </c>
      <c r="P45" s="145">
        <f ca="1"/>
        <v>7.7</v>
      </c>
      <c r="Q45" s="158" t="str">
        <f t="shared" ca="1" si="0"/>
        <v>PNG</v>
      </c>
      <c r="R45" s="158" t="str">
        <f t="shared" ca="1" si="1"/>
        <v>PBA</v>
      </c>
      <c r="S45" s="158" t="str">
        <f t="shared" ca="1" si="2"/>
        <v>NB</v>
      </c>
      <c r="T45" s="158" t="str">
        <f t="shared" ca="1" si="3"/>
        <v>NB</v>
      </c>
    </row>
    <row r="46" spans="1:20" x14ac:dyDescent="0.2">
      <c r="A46" s="145" t="str">
        <f ca="1"/>
        <v>NB</v>
      </c>
      <c r="B46" s="145" t="str">
        <f ca="1"/>
        <v>PNG NB</v>
      </c>
      <c r="C46" s="145" t="str">
        <f ca="1"/>
        <v>PNG NB</v>
      </c>
      <c r="D46" s="145" t="str">
        <f ca="1"/>
        <v>PBA NB</v>
      </c>
      <c r="E46" s="145" t="str">
        <f ca="1"/>
        <v>PBA NB</v>
      </c>
      <c r="F46" s="145" t="str">
        <f ca="1"/>
        <v>SPOT HH</v>
      </c>
      <c r="G46" s="145" t="str">
        <f ca="1"/>
        <v>CIBER</v>
      </c>
      <c r="H46" s="145">
        <f ca="1"/>
        <v>1</v>
      </c>
      <c r="I46" s="145" t="str">
        <f ca="1"/>
        <v>H</v>
      </c>
      <c r="J46" s="145" t="str">
        <f ca="1"/>
        <v>H</v>
      </c>
      <c r="K46" s="145" t="str">
        <f ca="1"/>
        <v>ASPHALT PLANT - INOVA 1500</v>
      </c>
      <c r="L46" s="145">
        <f ca="1"/>
        <v>21.282</v>
      </c>
      <c r="M46" s="145">
        <f ca="1"/>
        <v>3.2</v>
      </c>
      <c r="N46" s="145">
        <f ca="1"/>
        <v>4.3</v>
      </c>
      <c r="O46" s="145">
        <f ca="1"/>
        <v>47.3</v>
      </c>
      <c r="P46" s="145">
        <f ca="1"/>
        <v>47.3</v>
      </c>
      <c r="Q46" s="158" t="str">
        <f t="shared" ca="1" si="0"/>
        <v>PNG</v>
      </c>
      <c r="R46" s="158" t="str">
        <f t="shared" ca="1" si="1"/>
        <v>PBA</v>
      </c>
      <c r="S46" s="158" t="str">
        <f t="shared" ca="1" si="2"/>
        <v>NB</v>
      </c>
      <c r="T46" s="158" t="str">
        <f t="shared" ca="1" si="3"/>
        <v>NB</v>
      </c>
    </row>
    <row r="47" spans="1:20" x14ac:dyDescent="0.2">
      <c r="A47" s="145" t="str">
        <f ca="1"/>
        <v>NB</v>
      </c>
      <c r="B47" s="145" t="str">
        <f ca="1"/>
        <v>PNG NB</v>
      </c>
      <c r="C47" s="145" t="str">
        <f ca="1"/>
        <v>PNG NB</v>
      </c>
      <c r="D47" s="145" t="str">
        <f ca="1"/>
        <v>PBA NB</v>
      </c>
      <c r="E47" s="145" t="str">
        <f ca="1"/>
        <v>PBA NB</v>
      </c>
      <c r="F47" s="145" t="str">
        <f ca="1"/>
        <v>SPOT HH</v>
      </c>
      <c r="G47" s="145" t="str">
        <f ca="1"/>
        <v>CIBER</v>
      </c>
      <c r="H47" s="145">
        <f ca="1"/>
        <v>1</v>
      </c>
      <c r="I47" s="145" t="str">
        <f ca="1"/>
        <v>H</v>
      </c>
      <c r="J47" s="145" t="str">
        <f ca="1"/>
        <v>H</v>
      </c>
      <c r="K47" s="145" t="str">
        <f ca="1"/>
        <v>ASPHALT PLANT - TM 4020 P</v>
      </c>
      <c r="L47" s="145">
        <f ca="1"/>
        <v>14.23</v>
      </c>
      <c r="M47" s="145">
        <f ca="1"/>
        <v>3.2</v>
      </c>
      <c r="N47" s="145">
        <f ca="1"/>
        <v>4.3</v>
      </c>
      <c r="O47" s="145">
        <f ca="1"/>
        <v>18</v>
      </c>
      <c r="P47" s="145">
        <f ca="1"/>
        <v>18</v>
      </c>
      <c r="Q47" s="158" t="str">
        <f t="shared" ca="1" si="0"/>
        <v>PNG</v>
      </c>
      <c r="R47" s="158" t="str">
        <f t="shared" ca="1" si="1"/>
        <v>PBA</v>
      </c>
      <c r="S47" s="158" t="str">
        <f t="shared" ca="1" si="2"/>
        <v>NB</v>
      </c>
      <c r="T47" s="158" t="str">
        <f t="shared" ca="1" si="3"/>
        <v>NB</v>
      </c>
    </row>
    <row r="48" spans="1:20" x14ac:dyDescent="0.2">
      <c r="A48" s="145" t="str">
        <f ca="1"/>
        <v>NB</v>
      </c>
      <c r="B48" s="145" t="str">
        <f ca="1"/>
        <v>PNG NB</v>
      </c>
      <c r="C48" s="145" t="str">
        <f ca="1"/>
        <v>PNG NB</v>
      </c>
      <c r="D48" s="145" t="str">
        <f ca="1"/>
        <v>PBA NB</v>
      </c>
      <c r="E48" s="145" t="str">
        <f ca="1"/>
        <v>PBA NB</v>
      </c>
      <c r="F48" s="145" t="str">
        <f ca="1"/>
        <v>VOLKSWAGEN</v>
      </c>
      <c r="G48" s="145" t="str">
        <f ca="1"/>
        <v>VWB</v>
      </c>
      <c r="H48" s="145">
        <f ca="1"/>
        <v>0</v>
      </c>
      <c r="I48" s="145" t="str">
        <f ca="1"/>
        <v>C</v>
      </c>
      <c r="J48" s="145" t="str">
        <f ca="1"/>
        <v>C</v>
      </c>
      <c r="K48" s="145" t="str">
        <f ca="1"/>
        <v>T-CROSS</v>
      </c>
      <c r="L48" s="145">
        <f ca="1"/>
        <v>4.1989999999999998</v>
      </c>
      <c r="M48" s="145">
        <f ca="1"/>
        <v>1.8089999999999999</v>
      </c>
      <c r="N48" s="145">
        <f ca="1"/>
        <v>1.57</v>
      </c>
      <c r="O48" s="145">
        <f ca="1"/>
        <v>1.292</v>
      </c>
      <c r="P48" s="145">
        <f ca="1"/>
        <v>0</v>
      </c>
      <c r="Q48" s="158" t="str">
        <f t="shared" ca="1" si="0"/>
        <v>PNG</v>
      </c>
      <c r="R48" s="158" t="str">
        <f t="shared" ca="1" si="1"/>
        <v>PBA</v>
      </c>
      <c r="S48" s="158" t="str">
        <f t="shared" ca="1" si="2"/>
        <v>NB</v>
      </c>
      <c r="T48" s="158" t="str">
        <f t="shared" ca="1" si="3"/>
        <v>NB</v>
      </c>
    </row>
    <row r="49" spans="1:20" x14ac:dyDescent="0.2">
      <c r="A49" s="145" t="str">
        <f ca="1"/>
        <v>NB</v>
      </c>
      <c r="B49" s="145" t="str">
        <f ca="1"/>
        <v>PNG NB</v>
      </c>
      <c r="C49" s="145" t="str">
        <f ca="1"/>
        <v>PNG NB</v>
      </c>
      <c r="D49" s="145" t="str">
        <f ca="1"/>
        <v>VCZ</v>
      </c>
      <c r="E49" s="145" t="str">
        <f ca="1"/>
        <v>VCZ</v>
      </c>
      <c r="F49" s="145" t="str">
        <f ca="1"/>
        <v>CATERPILLAR</v>
      </c>
      <c r="G49" s="145" t="str">
        <f ca="1"/>
        <v>CATERPILLAR BRASIL</v>
      </c>
      <c r="H49" s="145">
        <f ca="1"/>
        <v>1</v>
      </c>
      <c r="I49" s="145" t="str">
        <f ca="1"/>
        <v>H</v>
      </c>
      <c r="J49" s="145" t="str">
        <f ca="1"/>
        <v>H</v>
      </c>
      <c r="K49" s="145" t="str">
        <f ca="1"/>
        <v>416 BACKHOELOADER - #K8WPH</v>
      </c>
      <c r="L49" s="145">
        <f ca="1"/>
        <v>7.18</v>
      </c>
      <c r="M49" s="145">
        <f ca="1"/>
        <v>2.31</v>
      </c>
      <c r="N49" s="145">
        <f ca="1"/>
        <v>2.84</v>
      </c>
      <c r="O49" s="145">
        <f ca="1"/>
        <v>7.72</v>
      </c>
      <c r="P49" s="145">
        <f ca="1"/>
        <v>7.72</v>
      </c>
      <c r="Q49" s="158" t="str">
        <f t="shared" ca="1" si="0"/>
        <v>PNG</v>
      </c>
      <c r="R49" s="158" t="str">
        <f t="shared" ca="1" si="1"/>
        <v>VCZ</v>
      </c>
      <c r="S49" s="158" t="str">
        <f t="shared" ca="1" si="2"/>
        <v>NB</v>
      </c>
      <c r="T49" s="158" t="str">
        <f t="shared" ca="1" si="3"/>
        <v>CZ</v>
      </c>
    </row>
    <row r="50" spans="1:20" x14ac:dyDescent="0.2">
      <c r="A50" s="145" t="str">
        <f ca="1"/>
        <v>NB</v>
      </c>
      <c r="B50" s="145" t="str">
        <f ca="1"/>
        <v>PNG NB</v>
      </c>
      <c r="C50" s="145" t="str">
        <f ca="1"/>
        <v>PNG NB</v>
      </c>
      <c r="D50" s="145" t="str">
        <f ca="1"/>
        <v>VCZ</v>
      </c>
      <c r="E50" s="145" t="str">
        <f ca="1"/>
        <v>VCZ</v>
      </c>
      <c r="F50" s="145" t="str">
        <f ca="1"/>
        <v>CATERPILLAR</v>
      </c>
      <c r="G50" s="145" t="str">
        <f ca="1"/>
        <v>CATERPILLAR BRASIL</v>
      </c>
      <c r="H50" s="145">
        <f ca="1"/>
        <v>1</v>
      </c>
      <c r="I50" s="145" t="str">
        <f ca="1"/>
        <v>H</v>
      </c>
      <c r="J50" s="145" t="str">
        <f ca="1"/>
        <v>H</v>
      </c>
      <c r="K50" s="145" t="str">
        <f ca="1"/>
        <v>416 BACKHOELOADER - #K8WPV</v>
      </c>
      <c r="L50" s="145">
        <f ca="1"/>
        <v>7.18</v>
      </c>
      <c r="M50" s="145">
        <f ca="1"/>
        <v>2.31</v>
      </c>
      <c r="N50" s="145">
        <f ca="1"/>
        <v>2.84</v>
      </c>
      <c r="O50" s="145">
        <f ca="1"/>
        <v>7.84</v>
      </c>
      <c r="P50" s="145">
        <f ca="1"/>
        <v>7.84</v>
      </c>
      <c r="Q50" s="158" t="str">
        <f t="shared" ca="1" si="0"/>
        <v>PNG</v>
      </c>
      <c r="R50" s="158" t="str">
        <f t="shared" ca="1" si="1"/>
        <v>VCZ</v>
      </c>
      <c r="S50" s="158" t="str">
        <f t="shared" ca="1" si="2"/>
        <v>NB</v>
      </c>
      <c r="T50" s="158" t="str">
        <f t="shared" ca="1" si="3"/>
        <v>CZ</v>
      </c>
    </row>
    <row r="51" spans="1:20" x14ac:dyDescent="0.2">
      <c r="A51" s="145" t="str">
        <f ca="1"/>
        <v>NB</v>
      </c>
      <c r="B51" s="145" t="str">
        <f ca="1"/>
        <v>PNG NB</v>
      </c>
      <c r="C51" s="145" t="str">
        <f ca="1"/>
        <v>PNG NB</v>
      </c>
      <c r="D51" s="145" t="str">
        <f ca="1"/>
        <v>VCZ</v>
      </c>
      <c r="E51" s="145" t="str">
        <f ca="1"/>
        <v>VCZ</v>
      </c>
      <c r="F51" s="145" t="str">
        <f ca="1"/>
        <v>CATERPILLAR</v>
      </c>
      <c r="G51" s="145" t="str">
        <f ca="1"/>
        <v>CATERPILLAR BRASIL</v>
      </c>
      <c r="H51" s="145">
        <f ca="1"/>
        <v>1</v>
      </c>
      <c r="I51" s="145" t="str">
        <f ca="1"/>
        <v>H</v>
      </c>
      <c r="J51" s="145" t="str">
        <f ca="1"/>
        <v>H</v>
      </c>
      <c r="K51" s="145" t="str">
        <f ca="1"/>
        <v>416 BACKHOELOADER - #K9KMV</v>
      </c>
      <c r="L51" s="145">
        <f ca="1"/>
        <v>7.18</v>
      </c>
      <c r="M51" s="145">
        <f ca="1"/>
        <v>2.31</v>
      </c>
      <c r="N51" s="145">
        <f ca="1"/>
        <v>2.84</v>
      </c>
      <c r="O51" s="145">
        <f ca="1"/>
        <v>7.32</v>
      </c>
      <c r="P51" s="145">
        <f ca="1"/>
        <v>7.32</v>
      </c>
      <c r="Q51" s="158" t="str">
        <f t="shared" ca="1" si="0"/>
        <v>PNG</v>
      </c>
      <c r="R51" s="158" t="str">
        <f t="shared" ca="1" si="1"/>
        <v>VCZ</v>
      </c>
      <c r="S51" s="158" t="str">
        <f t="shared" ca="1" si="2"/>
        <v>NB</v>
      </c>
      <c r="T51" s="158" t="str">
        <f t="shared" ca="1" si="3"/>
        <v>CZ</v>
      </c>
    </row>
    <row r="52" spans="1:20" x14ac:dyDescent="0.2">
      <c r="A52" s="145" t="str">
        <f ca="1"/>
        <v>NB</v>
      </c>
      <c r="B52" s="145" t="str">
        <f ca="1"/>
        <v>PNG NB</v>
      </c>
      <c r="C52" s="145" t="str">
        <f ca="1"/>
        <v>PNG NB</v>
      </c>
      <c r="D52" s="145" t="str">
        <f ca="1"/>
        <v>VCZ</v>
      </c>
      <c r="E52" s="145" t="str">
        <f ca="1"/>
        <v>VCZ</v>
      </c>
      <c r="F52" s="145" t="str">
        <f ca="1"/>
        <v>CATERPILLAR</v>
      </c>
      <c r="G52" s="145" t="str">
        <f ca="1"/>
        <v>CATERPILLAR BRASIL</v>
      </c>
      <c r="H52" s="145">
        <f ca="1"/>
        <v>1</v>
      </c>
      <c r="I52" s="145" t="str">
        <f ca="1"/>
        <v>H</v>
      </c>
      <c r="J52" s="145" t="str">
        <f ca="1"/>
        <v>H</v>
      </c>
      <c r="K52" s="145" t="str">
        <f ca="1"/>
        <v>416 BACKHOELOADER - #K9KMW</v>
      </c>
      <c r="L52" s="145">
        <f ca="1"/>
        <v>7.18</v>
      </c>
      <c r="M52" s="145">
        <f ca="1"/>
        <v>2.31</v>
      </c>
      <c r="N52" s="145">
        <f ca="1"/>
        <v>2.84</v>
      </c>
      <c r="O52" s="145">
        <f ca="1"/>
        <v>7.32</v>
      </c>
      <c r="P52" s="145">
        <f ca="1"/>
        <v>7.32</v>
      </c>
      <c r="Q52" s="158" t="str">
        <f t="shared" ca="1" si="0"/>
        <v>PNG</v>
      </c>
      <c r="R52" s="158" t="str">
        <f t="shared" ca="1" si="1"/>
        <v>VCZ</v>
      </c>
      <c r="S52" s="158" t="str">
        <f t="shared" ca="1" si="2"/>
        <v>NB</v>
      </c>
      <c r="T52" s="158" t="str">
        <f t="shared" ca="1" si="3"/>
        <v>CZ</v>
      </c>
    </row>
    <row r="53" spans="1:20" x14ac:dyDescent="0.2">
      <c r="A53" s="145" t="str">
        <f ca="1"/>
        <v>NB</v>
      </c>
      <c r="B53" s="145" t="str">
        <f ca="1"/>
        <v>PNG NB</v>
      </c>
      <c r="C53" s="145" t="str">
        <f ca="1"/>
        <v>PNG NB</v>
      </c>
      <c r="D53" s="145" t="str">
        <f ca="1"/>
        <v>VCZ</v>
      </c>
      <c r="E53" s="145" t="str">
        <f ca="1"/>
        <v>VCZ</v>
      </c>
      <c r="F53" s="145" t="str">
        <f ca="1"/>
        <v>CATERPILLAR</v>
      </c>
      <c r="G53" s="145" t="str">
        <f ca="1"/>
        <v>CATERPILLAR BRASIL</v>
      </c>
      <c r="H53" s="145">
        <f ca="1"/>
        <v>1</v>
      </c>
      <c r="I53" s="145" t="str">
        <f ca="1"/>
        <v>H</v>
      </c>
      <c r="J53" s="145" t="str">
        <f ca="1"/>
        <v>H</v>
      </c>
      <c r="K53" s="145" t="str">
        <f ca="1"/>
        <v>416 BACKHOELOADER - #K9KNF</v>
      </c>
      <c r="L53" s="145">
        <f ca="1"/>
        <v>7.18</v>
      </c>
      <c r="M53" s="145">
        <f ca="1"/>
        <v>2.31</v>
      </c>
      <c r="N53" s="145">
        <f ca="1"/>
        <v>2.84</v>
      </c>
      <c r="O53" s="145">
        <f ca="1"/>
        <v>7.92</v>
      </c>
      <c r="P53" s="145">
        <f ca="1"/>
        <v>7.92</v>
      </c>
      <c r="Q53" s="158" t="str">
        <f t="shared" ca="1" si="0"/>
        <v>PNG</v>
      </c>
      <c r="R53" s="158" t="str">
        <f t="shared" ca="1" si="1"/>
        <v>VCZ</v>
      </c>
      <c r="S53" s="158" t="str">
        <f t="shared" ca="1" si="2"/>
        <v>NB</v>
      </c>
      <c r="T53" s="158" t="str">
        <f t="shared" ca="1" si="3"/>
        <v>CZ</v>
      </c>
    </row>
    <row r="54" spans="1:20" x14ac:dyDescent="0.2">
      <c r="A54" s="145" t="str">
        <f ca="1"/>
        <v>NB</v>
      </c>
      <c r="B54" s="145" t="str">
        <f ca="1"/>
        <v>PNG NB</v>
      </c>
      <c r="C54" s="145" t="str">
        <f ca="1"/>
        <v>PNG NB</v>
      </c>
      <c r="D54" s="145" t="str">
        <f ca="1"/>
        <v>VCZ</v>
      </c>
      <c r="E54" s="145" t="str">
        <f ca="1"/>
        <v>VCZ</v>
      </c>
      <c r="F54" s="145" t="str">
        <f ca="1"/>
        <v>CATERPILLAR</v>
      </c>
      <c r="G54" s="145" t="str">
        <f ca="1"/>
        <v>CATERPILLAR BRASIL</v>
      </c>
      <c r="H54" s="145">
        <f ca="1"/>
        <v>1</v>
      </c>
      <c r="I54" s="145" t="str">
        <f ca="1"/>
        <v>H</v>
      </c>
      <c r="J54" s="145" t="str">
        <f ca="1"/>
        <v>H</v>
      </c>
      <c r="K54" s="145" t="str">
        <f ca="1"/>
        <v>416 BACKHOELOADER - #K9KNH</v>
      </c>
      <c r="L54" s="145">
        <f ca="1"/>
        <v>7.18</v>
      </c>
      <c r="M54" s="145">
        <f ca="1"/>
        <v>2.31</v>
      </c>
      <c r="N54" s="145">
        <f ca="1"/>
        <v>2.84</v>
      </c>
      <c r="O54" s="145">
        <f ca="1"/>
        <v>7.92</v>
      </c>
      <c r="P54" s="145">
        <f ca="1"/>
        <v>7.92</v>
      </c>
      <c r="Q54" s="158" t="str">
        <f t="shared" ca="1" si="0"/>
        <v>PNG</v>
      </c>
      <c r="R54" s="158" t="str">
        <f t="shared" ca="1" si="1"/>
        <v>VCZ</v>
      </c>
      <c r="S54" s="158" t="str">
        <f t="shared" ca="1" si="2"/>
        <v>NB</v>
      </c>
      <c r="T54" s="158" t="str">
        <f t="shared" ca="1" si="3"/>
        <v>CZ</v>
      </c>
    </row>
    <row r="55" spans="1:20" x14ac:dyDescent="0.2">
      <c r="A55" s="145" t="str">
        <f ca="1"/>
        <v>NB</v>
      </c>
      <c r="B55" s="145" t="str">
        <f ca="1"/>
        <v>PNG NB</v>
      </c>
      <c r="C55" s="145" t="str">
        <f ca="1"/>
        <v>PNG NB</v>
      </c>
      <c r="D55" s="145" t="str">
        <f ca="1"/>
        <v>VCZ</v>
      </c>
      <c r="E55" s="145" t="str">
        <f ca="1"/>
        <v>VCZ</v>
      </c>
      <c r="F55" s="145" t="str">
        <f ca="1"/>
        <v>CATERPILLAR</v>
      </c>
      <c r="G55" s="145" t="str">
        <f ca="1"/>
        <v>CATERPILLAR BRASIL</v>
      </c>
      <c r="H55" s="145">
        <f ca="1"/>
        <v>1</v>
      </c>
      <c r="I55" s="145" t="str">
        <f ca="1"/>
        <v>H</v>
      </c>
      <c r="J55" s="145" t="str">
        <f ca="1"/>
        <v>H</v>
      </c>
      <c r="K55" s="145" t="str">
        <f ca="1"/>
        <v>416 BACKHOELOADER - #K9LBG</v>
      </c>
      <c r="L55" s="145">
        <f ca="1"/>
        <v>7.18</v>
      </c>
      <c r="M55" s="145">
        <f ca="1"/>
        <v>2.31</v>
      </c>
      <c r="N55" s="145">
        <f ca="1"/>
        <v>2.84</v>
      </c>
      <c r="O55" s="145">
        <f ca="1"/>
        <v>7.34</v>
      </c>
      <c r="P55" s="145">
        <f ca="1"/>
        <v>7.34</v>
      </c>
      <c r="Q55" s="158" t="str">
        <f t="shared" ca="1" si="0"/>
        <v>PNG</v>
      </c>
      <c r="R55" s="158" t="str">
        <f t="shared" ca="1" si="1"/>
        <v>VCZ</v>
      </c>
      <c r="S55" s="158" t="str">
        <f t="shared" ca="1" si="2"/>
        <v>NB</v>
      </c>
      <c r="T55" s="158" t="str">
        <f t="shared" ca="1" si="3"/>
        <v>CZ</v>
      </c>
    </row>
    <row r="56" spans="1:20" x14ac:dyDescent="0.2">
      <c r="A56" s="145" t="str">
        <f ca="1"/>
        <v>NB</v>
      </c>
      <c r="B56" s="145" t="str">
        <f ca="1"/>
        <v>PNG NB</v>
      </c>
      <c r="C56" s="145" t="str">
        <f ca="1"/>
        <v>PNG NB</v>
      </c>
      <c r="D56" s="145" t="str">
        <f ca="1"/>
        <v>VCZ</v>
      </c>
      <c r="E56" s="145" t="str">
        <f ca="1"/>
        <v>VCZ</v>
      </c>
      <c r="F56" s="145" t="str">
        <f ca="1"/>
        <v>CATERPILLAR</v>
      </c>
      <c r="G56" s="145" t="str">
        <f ca="1"/>
        <v>CATERPILLAR BRASIL</v>
      </c>
      <c r="H56" s="145">
        <f ca="1"/>
        <v>1</v>
      </c>
      <c r="I56" s="145" t="str">
        <f ca="1"/>
        <v>H</v>
      </c>
      <c r="J56" s="145" t="str">
        <f ca="1"/>
        <v>H</v>
      </c>
      <c r="K56" s="145" t="str">
        <f ca="1"/>
        <v>416 BACKHOELOADER - #K9LKC</v>
      </c>
      <c r="L56" s="145">
        <f ca="1"/>
        <v>7.18</v>
      </c>
      <c r="M56" s="145">
        <f ca="1"/>
        <v>2.31</v>
      </c>
      <c r="N56" s="145">
        <f ca="1"/>
        <v>2.84</v>
      </c>
      <c r="O56" s="145">
        <f ca="1"/>
        <v>7.34</v>
      </c>
      <c r="P56" s="145">
        <f ca="1"/>
        <v>7.34</v>
      </c>
      <c r="Q56" s="158" t="str">
        <f t="shared" ca="1" si="0"/>
        <v>PNG</v>
      </c>
      <c r="R56" s="158" t="str">
        <f t="shared" ca="1" si="1"/>
        <v>VCZ</v>
      </c>
      <c r="S56" s="158" t="str">
        <f t="shared" ca="1" si="2"/>
        <v>NB</v>
      </c>
      <c r="T56" s="158" t="str">
        <f t="shared" ca="1" si="3"/>
        <v>CZ</v>
      </c>
    </row>
    <row r="57" spans="1:20" x14ac:dyDescent="0.2">
      <c r="A57" s="145" t="str">
        <f ca="1"/>
        <v>NB</v>
      </c>
      <c r="B57" s="145" t="str">
        <f ca="1"/>
        <v>PNG NB</v>
      </c>
      <c r="C57" s="145" t="str">
        <f ca="1"/>
        <v>PNG NB</v>
      </c>
      <c r="D57" s="145" t="str">
        <f ca="1"/>
        <v>VCZ</v>
      </c>
      <c r="E57" s="145" t="str">
        <f ca="1"/>
        <v>VCZ</v>
      </c>
      <c r="F57" s="145" t="str">
        <f ca="1"/>
        <v>CATERPILLAR</v>
      </c>
      <c r="G57" s="145" t="str">
        <f ca="1"/>
        <v>CATERPILLAR BRASIL</v>
      </c>
      <c r="H57" s="145">
        <f ca="1"/>
        <v>1</v>
      </c>
      <c r="I57" s="145" t="str">
        <f ca="1"/>
        <v>H</v>
      </c>
      <c r="J57" s="145" t="str">
        <f ca="1"/>
        <v>H</v>
      </c>
      <c r="K57" s="145" t="str">
        <f ca="1"/>
        <v>416 BACKHOELOADER - #K9LRR</v>
      </c>
      <c r="L57" s="145">
        <f ca="1"/>
        <v>7.18</v>
      </c>
      <c r="M57" s="145">
        <f ca="1"/>
        <v>2.31</v>
      </c>
      <c r="N57" s="145">
        <f ca="1"/>
        <v>2.84</v>
      </c>
      <c r="O57" s="145">
        <f ca="1"/>
        <v>7.88</v>
      </c>
      <c r="P57" s="145">
        <f ca="1"/>
        <v>7.88</v>
      </c>
      <c r="Q57" s="158" t="str">
        <f t="shared" ca="1" si="0"/>
        <v>PNG</v>
      </c>
      <c r="R57" s="158" t="str">
        <f t="shared" ca="1" si="1"/>
        <v>VCZ</v>
      </c>
      <c r="S57" s="158" t="str">
        <f t="shared" ca="1" si="2"/>
        <v>NB</v>
      </c>
      <c r="T57" s="158" t="str">
        <f t="shared" ca="1" si="3"/>
        <v>CZ</v>
      </c>
    </row>
    <row r="58" spans="1:20" x14ac:dyDescent="0.2">
      <c r="A58" s="145" t="str">
        <f ca="1"/>
        <v>NB</v>
      </c>
      <c r="B58" s="145" t="str">
        <f ca="1"/>
        <v>PNG NB</v>
      </c>
      <c r="C58" s="145" t="str">
        <f ca="1"/>
        <v>PNG NB</v>
      </c>
      <c r="D58" s="145" t="str">
        <f ca="1"/>
        <v>VCZ</v>
      </c>
      <c r="E58" s="145" t="str">
        <f ca="1"/>
        <v>VCZ</v>
      </c>
      <c r="F58" s="145" t="str">
        <f ca="1"/>
        <v>CATERPILLAR</v>
      </c>
      <c r="G58" s="145" t="str">
        <f ca="1"/>
        <v>CATERPILLAR BRASIL</v>
      </c>
      <c r="H58" s="145">
        <f ca="1"/>
        <v>1</v>
      </c>
      <c r="I58" s="145" t="str">
        <f ca="1"/>
        <v>H</v>
      </c>
      <c r="J58" s="145" t="str">
        <f ca="1"/>
        <v>H</v>
      </c>
      <c r="K58" s="145" t="str">
        <f ca="1"/>
        <v>416 BACKHOELOADER - #K9LST</v>
      </c>
      <c r="L58" s="145">
        <f ca="1"/>
        <v>7.18</v>
      </c>
      <c r="M58" s="145">
        <f ca="1"/>
        <v>2.31</v>
      </c>
      <c r="N58" s="145">
        <f ca="1"/>
        <v>2.84</v>
      </c>
      <c r="O58" s="145">
        <f ca="1"/>
        <v>7.34</v>
      </c>
      <c r="P58" s="145">
        <f ca="1"/>
        <v>7.34</v>
      </c>
      <c r="Q58" s="158" t="str">
        <f t="shared" ca="1" si="0"/>
        <v>PNG</v>
      </c>
      <c r="R58" s="158" t="str">
        <f t="shared" ca="1" si="1"/>
        <v>VCZ</v>
      </c>
      <c r="S58" s="158" t="str">
        <f t="shared" ca="1" si="2"/>
        <v>NB</v>
      </c>
      <c r="T58" s="158" t="str">
        <f t="shared" ca="1" si="3"/>
        <v>CZ</v>
      </c>
    </row>
    <row r="59" spans="1:20" x14ac:dyDescent="0.2">
      <c r="A59" s="145" t="str">
        <f ca="1"/>
        <v>NB</v>
      </c>
      <c r="B59" s="145" t="str">
        <f ca="1"/>
        <v>PNG NB</v>
      </c>
      <c r="C59" s="145" t="str">
        <f ca="1"/>
        <v>PNG NB</v>
      </c>
      <c r="D59" s="145" t="str">
        <f ca="1"/>
        <v>VCZ</v>
      </c>
      <c r="E59" s="145" t="str">
        <f ca="1"/>
        <v>VCZ</v>
      </c>
      <c r="F59" s="145" t="str">
        <f ca="1"/>
        <v>CATERPILLAR</v>
      </c>
      <c r="G59" s="145" t="str">
        <f ca="1"/>
        <v>CATERPILLAR BRASIL</v>
      </c>
      <c r="H59" s="145">
        <f ca="1"/>
        <v>1</v>
      </c>
      <c r="I59" s="145" t="str">
        <f ca="1"/>
        <v>H</v>
      </c>
      <c r="J59" s="145" t="str">
        <f ca="1"/>
        <v>H</v>
      </c>
      <c r="K59" s="145">
        <f ca="1"/>
        <v>416</v>
      </c>
      <c r="L59" s="145">
        <f ca="1"/>
        <v>7.18</v>
      </c>
      <c r="M59" s="145">
        <f ca="1"/>
        <v>2.31</v>
      </c>
      <c r="N59" s="145">
        <f ca="1"/>
        <v>2.84</v>
      </c>
      <c r="O59" s="145">
        <f ca="1"/>
        <v>7.92</v>
      </c>
      <c r="P59" s="145">
        <f ca="1"/>
        <v>7.92</v>
      </c>
      <c r="Q59" s="158" t="str">
        <f t="shared" ca="1" si="0"/>
        <v>PNG</v>
      </c>
      <c r="R59" s="158" t="str">
        <f t="shared" ca="1" si="1"/>
        <v>VCZ</v>
      </c>
      <c r="S59" s="158" t="str">
        <f t="shared" ca="1" si="2"/>
        <v>NB</v>
      </c>
      <c r="T59" s="158" t="str">
        <f t="shared" ca="1" si="3"/>
        <v>CZ</v>
      </c>
    </row>
    <row r="60" spans="1:20" x14ac:dyDescent="0.2">
      <c r="A60" s="145" t="str">
        <f ca="1"/>
        <v>NB</v>
      </c>
      <c r="B60" s="145" t="str">
        <f ca="1"/>
        <v>PNG NB</v>
      </c>
      <c r="C60" s="145" t="str">
        <f ca="1"/>
        <v>PNG NB</v>
      </c>
      <c r="D60" s="145" t="str">
        <f ca="1"/>
        <v>VCZ</v>
      </c>
      <c r="E60" s="145" t="str">
        <f ca="1"/>
        <v>VCZ</v>
      </c>
      <c r="F60" s="145" t="str">
        <f ca="1"/>
        <v>CATERPILLAR</v>
      </c>
      <c r="G60" s="145" t="str">
        <f ca="1"/>
        <v>CATERPILLAR BRASIL</v>
      </c>
      <c r="H60" s="145">
        <f ca="1"/>
        <v>1</v>
      </c>
      <c r="I60" s="145" t="str">
        <f ca="1"/>
        <v>H</v>
      </c>
      <c r="J60" s="145" t="str">
        <f ca="1"/>
        <v>H</v>
      </c>
      <c r="K60" s="145">
        <f ca="1"/>
        <v>416</v>
      </c>
      <c r="L60" s="145">
        <f ca="1"/>
        <v>7.18</v>
      </c>
      <c r="M60" s="145">
        <f ca="1"/>
        <v>2.31</v>
      </c>
      <c r="N60" s="145">
        <f ca="1"/>
        <v>2.84</v>
      </c>
      <c r="O60" s="145">
        <f ca="1"/>
        <v>7.34</v>
      </c>
      <c r="P60" s="145">
        <f ca="1"/>
        <v>7.34</v>
      </c>
      <c r="Q60" s="158" t="str">
        <f t="shared" ca="1" si="0"/>
        <v>PNG</v>
      </c>
      <c r="R60" s="158" t="str">
        <f t="shared" ca="1" si="1"/>
        <v>VCZ</v>
      </c>
      <c r="S60" s="158" t="str">
        <f t="shared" ca="1" si="2"/>
        <v>NB</v>
      </c>
      <c r="T60" s="158" t="str">
        <f t="shared" ca="1" si="3"/>
        <v>CZ</v>
      </c>
    </row>
    <row r="61" spans="1:20" x14ac:dyDescent="0.2">
      <c r="A61" s="145" t="str">
        <f ca="1"/>
        <v>NB</v>
      </c>
      <c r="B61" s="145" t="str">
        <f ca="1"/>
        <v>PNG NB</v>
      </c>
      <c r="C61" s="145" t="str">
        <f ca="1"/>
        <v>PNG NB</v>
      </c>
      <c r="D61" s="145" t="str">
        <f ca="1"/>
        <v>VCZ</v>
      </c>
      <c r="E61" s="145" t="str">
        <f ca="1"/>
        <v>VCZ</v>
      </c>
      <c r="F61" s="145" t="str">
        <f ca="1"/>
        <v>CATERPILLAR</v>
      </c>
      <c r="G61" s="145" t="str">
        <f ca="1"/>
        <v>CATERPILLAR BRASIL</v>
      </c>
      <c r="H61" s="145">
        <f ca="1"/>
        <v>1</v>
      </c>
      <c r="I61" s="145" t="str">
        <f ca="1"/>
        <v>H</v>
      </c>
      <c r="J61" s="145" t="str">
        <f ca="1"/>
        <v>H</v>
      </c>
      <c r="K61" s="145" t="str">
        <f ca="1"/>
        <v>420 BACKHOELOADER - #K0LKK</v>
      </c>
      <c r="L61" s="145">
        <f ca="1"/>
        <v>7.23</v>
      </c>
      <c r="M61" s="145">
        <f ca="1"/>
        <v>2.31</v>
      </c>
      <c r="N61" s="145">
        <f ca="1"/>
        <v>2.84</v>
      </c>
      <c r="O61" s="145">
        <f ca="1"/>
        <v>8.2899999999999991</v>
      </c>
      <c r="P61" s="145">
        <f ca="1"/>
        <v>8.2899999999999991</v>
      </c>
      <c r="Q61" s="158" t="str">
        <f t="shared" ca="1" si="0"/>
        <v>PNG</v>
      </c>
      <c r="R61" s="158" t="str">
        <f t="shared" ca="1" si="1"/>
        <v>VCZ</v>
      </c>
      <c r="S61" s="158" t="str">
        <f t="shared" ca="1" si="2"/>
        <v>NB</v>
      </c>
      <c r="T61" s="158" t="str">
        <f t="shared" ca="1" si="3"/>
        <v>CZ</v>
      </c>
    </row>
    <row r="62" spans="1:20" x14ac:dyDescent="0.2">
      <c r="A62" s="145" t="str">
        <f ca="1"/>
        <v>NB</v>
      </c>
      <c r="B62" s="145" t="str">
        <f ca="1"/>
        <v>PNG NB</v>
      </c>
      <c r="C62" s="145" t="str">
        <f ca="1"/>
        <v>PNG NB</v>
      </c>
      <c r="D62" s="145" t="str">
        <f ca="1"/>
        <v>VCZ</v>
      </c>
      <c r="E62" s="145" t="str">
        <f ca="1"/>
        <v>VCZ</v>
      </c>
      <c r="F62" s="145" t="str">
        <f ca="1"/>
        <v>CATERPILLAR</v>
      </c>
      <c r="G62" s="145" t="str">
        <f ca="1"/>
        <v>CATERPILLAR BRASIL</v>
      </c>
      <c r="H62" s="145">
        <f ca="1"/>
        <v>1</v>
      </c>
      <c r="I62" s="145" t="str">
        <f ca="1"/>
        <v>H</v>
      </c>
      <c r="J62" s="145" t="str">
        <f ca="1"/>
        <v>H</v>
      </c>
      <c r="K62" s="145">
        <f ca="1"/>
        <v>420</v>
      </c>
      <c r="L62" s="145">
        <f ca="1"/>
        <v>7.23</v>
      </c>
      <c r="M62" s="145">
        <f ca="1"/>
        <v>2.31</v>
      </c>
      <c r="N62" s="145">
        <f ca="1"/>
        <v>2.84</v>
      </c>
      <c r="O62" s="145">
        <f ca="1"/>
        <v>8.2899999999999991</v>
      </c>
      <c r="P62" s="145">
        <f ca="1"/>
        <v>8.2899999999999991</v>
      </c>
      <c r="Q62" s="158" t="str">
        <f t="shared" ca="1" si="0"/>
        <v>PNG</v>
      </c>
      <c r="R62" s="158" t="str">
        <f t="shared" ca="1" si="1"/>
        <v>VCZ</v>
      </c>
      <c r="S62" s="158" t="str">
        <f t="shared" ca="1" si="2"/>
        <v>NB</v>
      </c>
      <c r="T62" s="158" t="str">
        <f t="shared" ca="1" si="3"/>
        <v>CZ</v>
      </c>
    </row>
    <row r="63" spans="1:20" x14ac:dyDescent="0.2">
      <c r="A63" s="145" t="str">
        <f ca="1"/>
        <v>NB</v>
      </c>
      <c r="B63" s="145" t="str">
        <f ca="1"/>
        <v>PNG NB</v>
      </c>
      <c r="C63" s="145" t="str">
        <f ca="1"/>
        <v>PNG NB</v>
      </c>
      <c r="D63" s="145" t="str">
        <f ca="1"/>
        <v>VCZ</v>
      </c>
      <c r="E63" s="145" t="str">
        <f ca="1"/>
        <v>VCZ</v>
      </c>
      <c r="F63" s="145" t="str">
        <f ca="1"/>
        <v>CATERPILLAR</v>
      </c>
      <c r="G63" s="145" t="str">
        <f ca="1"/>
        <v>CATERPILLAR BRASIL</v>
      </c>
      <c r="H63" s="145">
        <f ca="1"/>
        <v>1</v>
      </c>
      <c r="I63" s="145" t="str">
        <f ca="1"/>
        <v>H</v>
      </c>
      <c r="J63" s="145" t="str">
        <f ca="1"/>
        <v>H</v>
      </c>
      <c r="K63" s="145" t="str">
        <f ca="1"/>
        <v>924K WHEELLOADER - #K5KSW</v>
      </c>
      <c r="L63" s="145">
        <f ca="1"/>
        <v>7.39</v>
      </c>
      <c r="M63" s="145">
        <f ca="1"/>
        <v>2.64</v>
      </c>
      <c r="N63" s="145">
        <f ca="1"/>
        <v>3.35</v>
      </c>
      <c r="O63" s="145">
        <f ca="1"/>
        <v>12.07</v>
      </c>
      <c r="P63" s="145">
        <f ca="1"/>
        <v>12.07</v>
      </c>
      <c r="Q63" s="158" t="str">
        <f t="shared" ca="1" si="0"/>
        <v>PNG</v>
      </c>
      <c r="R63" s="158" t="str">
        <f t="shared" ca="1" si="1"/>
        <v>VCZ</v>
      </c>
      <c r="S63" s="158" t="str">
        <f t="shared" ca="1" si="2"/>
        <v>NB</v>
      </c>
      <c r="T63" s="158" t="str">
        <f t="shared" ca="1" si="3"/>
        <v>CZ</v>
      </c>
    </row>
    <row r="64" spans="1:20" x14ac:dyDescent="0.2">
      <c r="A64" s="145" t="str">
        <f ca="1"/>
        <v>NB</v>
      </c>
      <c r="B64" s="145" t="str">
        <f ca="1"/>
        <v>PNG NB</v>
      </c>
      <c r="C64" s="145" t="str">
        <f ca="1"/>
        <v>PNG NB</v>
      </c>
      <c r="D64" s="145" t="str">
        <f ca="1"/>
        <v>VCZ</v>
      </c>
      <c r="E64" s="145" t="str">
        <f ca="1"/>
        <v>VCZ</v>
      </c>
      <c r="F64" s="145" t="str">
        <f ca="1"/>
        <v>VOLKSWAGEN</v>
      </c>
      <c r="G64" s="145" t="str">
        <f ca="1"/>
        <v>VWB</v>
      </c>
      <c r="H64" s="145">
        <f ca="1"/>
        <v>398</v>
      </c>
      <c r="I64" s="145" t="str">
        <f ca="1"/>
        <v>C</v>
      </c>
      <c r="J64" s="145" t="str">
        <f ca="1"/>
        <v>C</v>
      </c>
      <c r="K64" s="145" t="str">
        <f ca="1"/>
        <v>T-CROSS</v>
      </c>
      <c r="L64" s="145">
        <f ca="1"/>
        <v>4.1989999999999998</v>
      </c>
      <c r="M64" s="145">
        <f ca="1"/>
        <v>1.8089999999999999</v>
      </c>
      <c r="N64" s="145">
        <f ca="1"/>
        <v>1.57</v>
      </c>
      <c r="O64" s="145">
        <f ca="1"/>
        <v>1.292</v>
      </c>
      <c r="P64" s="145">
        <f ca="1"/>
        <v>514.21600000000001</v>
      </c>
      <c r="Q64" s="158" t="str">
        <f t="shared" ca="1" si="0"/>
        <v>PNG</v>
      </c>
      <c r="R64" s="158" t="str">
        <f t="shared" ca="1" si="1"/>
        <v>VCZ</v>
      </c>
      <c r="S64" s="158" t="str">
        <f t="shared" ca="1" si="2"/>
        <v>NB</v>
      </c>
      <c r="T64" s="158" t="str">
        <f t="shared" ca="1" si="3"/>
        <v>CZ</v>
      </c>
    </row>
    <row r="65" spans="1:20" x14ac:dyDescent="0.2">
      <c r="A65" s="145" t="str">
        <f ca="1"/>
        <v>NB</v>
      </c>
      <c r="B65" s="145" t="str">
        <f ca="1"/>
        <v>TEV NB</v>
      </c>
      <c r="C65" s="145" t="str">
        <f ca="1"/>
        <v>TEV NB</v>
      </c>
      <c r="D65" s="145" t="str">
        <f ca="1"/>
        <v>FRP</v>
      </c>
      <c r="E65" s="145" t="str">
        <f ca="1"/>
        <v>FRP</v>
      </c>
      <c r="F65" s="145" t="str">
        <f ca="1"/>
        <v>CATERPILLAR</v>
      </c>
      <c r="G65" s="145" t="str">
        <f ca="1"/>
        <v>CATERPILLAR BRASIL</v>
      </c>
      <c r="H65" s="145">
        <f ca="1"/>
        <v>1</v>
      </c>
      <c r="I65" s="145" t="str">
        <f ca="1"/>
        <v>H</v>
      </c>
      <c r="J65" s="145" t="str">
        <f ca="1"/>
        <v>H</v>
      </c>
      <c r="K65" s="145">
        <f ca="1"/>
        <v>120</v>
      </c>
      <c r="L65" s="145">
        <f ca="1"/>
        <v>9.83</v>
      </c>
      <c r="M65" s="145">
        <f ca="1"/>
        <v>2.64</v>
      </c>
      <c r="N65" s="145">
        <f ca="1"/>
        <v>3.48</v>
      </c>
      <c r="O65" s="145">
        <f ca="1"/>
        <v>16.5</v>
      </c>
      <c r="P65" s="145">
        <f ca="1"/>
        <v>16.5</v>
      </c>
      <c r="Q65" s="158" t="str">
        <f t="shared" ca="1" si="0"/>
        <v>TEV</v>
      </c>
      <c r="R65" s="158" t="str">
        <f t="shared" ca="1" si="1"/>
        <v>FRP</v>
      </c>
      <c r="S65" s="158" t="str">
        <f t="shared" ca="1" si="2"/>
        <v>NB</v>
      </c>
      <c r="T65" s="158" t="str">
        <f t="shared" ca="1" si="3"/>
        <v>RP</v>
      </c>
    </row>
    <row r="66" spans="1:20" x14ac:dyDescent="0.2">
      <c r="A66" s="145" t="str">
        <f ca="1"/>
        <v>NB</v>
      </c>
      <c r="B66" s="145" t="str">
        <f ca="1"/>
        <v>TEV NB</v>
      </c>
      <c r="C66" s="145" t="str">
        <f ca="1"/>
        <v>TEV NB</v>
      </c>
      <c r="D66" s="145" t="str">
        <f ca="1"/>
        <v>FRP</v>
      </c>
      <c r="E66" s="145" t="str">
        <f ca="1"/>
        <v>FRP</v>
      </c>
      <c r="F66" s="145" t="str">
        <f ca="1"/>
        <v>CATERPILLAR</v>
      </c>
      <c r="G66" s="145" t="str">
        <f ca="1"/>
        <v>CATERPILLAR BRASIL</v>
      </c>
      <c r="H66" s="145">
        <f ca="1"/>
        <v>1</v>
      </c>
      <c r="I66" s="145" t="str">
        <f ca="1"/>
        <v>H</v>
      </c>
      <c r="J66" s="145" t="str">
        <f ca="1"/>
        <v>H</v>
      </c>
      <c r="K66" s="145">
        <f ca="1"/>
        <v>120</v>
      </c>
      <c r="L66" s="145">
        <f ca="1"/>
        <v>9.83</v>
      </c>
      <c r="M66" s="145">
        <f ca="1"/>
        <v>2.64</v>
      </c>
      <c r="N66" s="145">
        <f ca="1"/>
        <v>3.48</v>
      </c>
      <c r="O66" s="145">
        <f ca="1"/>
        <v>16.5</v>
      </c>
      <c r="P66" s="145">
        <f ca="1"/>
        <v>16.5</v>
      </c>
      <c r="Q66" s="158" t="str">
        <f t="shared" ca="1" si="0"/>
        <v>TEV</v>
      </c>
      <c r="R66" s="158" t="str">
        <f t="shared" ca="1" si="1"/>
        <v>FRP</v>
      </c>
      <c r="S66" s="158" t="str">
        <f t="shared" ca="1" si="2"/>
        <v>NB</v>
      </c>
      <c r="T66" s="158" t="str">
        <f t="shared" ca="1" si="3"/>
        <v>RP</v>
      </c>
    </row>
    <row r="67" spans="1:20" x14ac:dyDescent="0.2">
      <c r="A67" s="145" t="str">
        <f ca="1"/>
        <v>NB</v>
      </c>
      <c r="B67" s="145" t="str">
        <f ca="1"/>
        <v>TEV NB</v>
      </c>
      <c r="C67" s="145" t="str">
        <f ca="1"/>
        <v>TEV NB</v>
      </c>
      <c r="D67" s="145" t="str">
        <f ca="1"/>
        <v>FRP</v>
      </c>
      <c r="E67" s="145" t="str">
        <f ca="1"/>
        <v>FRP</v>
      </c>
      <c r="F67" s="145" t="str">
        <f ca="1"/>
        <v>CATERPILLAR</v>
      </c>
      <c r="G67" s="145" t="str">
        <f ca="1"/>
        <v>CATERPILLAR BRASIL</v>
      </c>
      <c r="H67" s="145">
        <f ca="1"/>
        <v>1</v>
      </c>
      <c r="I67" s="145" t="str">
        <f ca="1"/>
        <v>H</v>
      </c>
      <c r="J67" s="145" t="str">
        <f ca="1"/>
        <v>H</v>
      </c>
      <c r="K67" s="145">
        <f ca="1"/>
        <v>120</v>
      </c>
      <c r="L67" s="145">
        <f ca="1"/>
        <v>9.83</v>
      </c>
      <c r="M67" s="145">
        <f ca="1"/>
        <v>2.64</v>
      </c>
      <c r="N67" s="145">
        <f ca="1"/>
        <v>3.48</v>
      </c>
      <c r="O67" s="145">
        <f ca="1"/>
        <v>16.63</v>
      </c>
      <c r="P67" s="145">
        <f ca="1"/>
        <v>16.63</v>
      </c>
      <c r="Q67" s="158" t="str">
        <f t="shared" ca="1" si="0"/>
        <v>TEV</v>
      </c>
      <c r="R67" s="158" t="str">
        <f t="shared" ca="1" si="1"/>
        <v>FRP</v>
      </c>
      <c r="S67" s="158" t="str">
        <f t="shared" ca="1" si="2"/>
        <v>NB</v>
      </c>
      <c r="T67" s="158" t="str">
        <f t="shared" ca="1" si="3"/>
        <v>RP</v>
      </c>
    </row>
    <row r="68" spans="1:20" x14ac:dyDescent="0.2">
      <c r="A68" s="145" t="str">
        <f ca="1"/>
        <v>NB</v>
      </c>
      <c r="B68" s="145" t="str">
        <f ca="1"/>
        <v>TEV NB</v>
      </c>
      <c r="C68" s="145" t="str">
        <f ca="1"/>
        <v>TEV NB</v>
      </c>
      <c r="D68" s="145" t="str">
        <f ca="1"/>
        <v>FRP</v>
      </c>
      <c r="E68" s="145" t="str">
        <f ca="1"/>
        <v>FRP</v>
      </c>
      <c r="F68" s="145" t="str">
        <f ca="1"/>
        <v>CATERPILLAR</v>
      </c>
      <c r="G68" s="145" t="str">
        <f ca="1"/>
        <v>CATERPILLAR BRASIL</v>
      </c>
      <c r="H68" s="145">
        <f ca="1"/>
        <v>1</v>
      </c>
      <c r="I68" s="145" t="str">
        <f ca="1"/>
        <v>H</v>
      </c>
      <c r="J68" s="145" t="str">
        <f ca="1"/>
        <v>H</v>
      </c>
      <c r="K68" s="145" t="str">
        <f ca="1"/>
        <v>140 MOTORGRADER - #K0YQK</v>
      </c>
      <c r="L68" s="145">
        <f ca="1"/>
        <v>9.14</v>
      </c>
      <c r="M68" s="145">
        <f ca="1"/>
        <v>2.66</v>
      </c>
      <c r="N68" s="145">
        <f ca="1"/>
        <v>3.37</v>
      </c>
      <c r="O68" s="145">
        <f ca="1"/>
        <v>18.149999999999999</v>
      </c>
      <c r="P68" s="145">
        <f ca="1"/>
        <v>18.149999999999999</v>
      </c>
      <c r="Q68" s="158" t="str">
        <f t="shared" ca="1" si="0"/>
        <v>TEV</v>
      </c>
      <c r="R68" s="158" t="str">
        <f t="shared" ca="1" si="1"/>
        <v>FRP</v>
      </c>
      <c r="S68" s="158" t="str">
        <f t="shared" ca="1" si="2"/>
        <v>NB</v>
      </c>
      <c r="T68" s="158" t="str">
        <f t="shared" ca="1" si="3"/>
        <v>RP</v>
      </c>
    </row>
    <row r="69" spans="1:20" x14ac:dyDescent="0.2">
      <c r="A69" s="145" t="str">
        <f ca="1"/>
        <v>NB</v>
      </c>
      <c r="B69" s="145" t="str">
        <f ca="1"/>
        <v>TEV NB</v>
      </c>
      <c r="C69" s="145" t="str">
        <f ca="1"/>
        <v>TEV NB</v>
      </c>
      <c r="D69" s="145" t="str">
        <f ca="1"/>
        <v>FRP</v>
      </c>
      <c r="E69" s="145" t="str">
        <f ca="1"/>
        <v>FRP</v>
      </c>
      <c r="F69" s="145" t="str">
        <f ca="1"/>
        <v>CATERPILLAR</v>
      </c>
      <c r="G69" s="145" t="str">
        <f ca="1"/>
        <v>CATERPILLAR BRASIL</v>
      </c>
      <c r="H69" s="145">
        <f ca="1"/>
        <v>1</v>
      </c>
      <c r="I69" s="145" t="str">
        <f ca="1"/>
        <v>H</v>
      </c>
      <c r="J69" s="145" t="str">
        <f ca="1"/>
        <v>H</v>
      </c>
      <c r="K69" s="145">
        <f ca="1"/>
        <v>140</v>
      </c>
      <c r="L69" s="145">
        <f ca="1"/>
        <v>9.65</v>
      </c>
      <c r="M69" s="145">
        <f ca="1"/>
        <v>2.54</v>
      </c>
      <c r="N69" s="145">
        <f ca="1"/>
        <v>3.4</v>
      </c>
      <c r="O69" s="145">
        <f ca="1"/>
        <v>18.55</v>
      </c>
      <c r="P69" s="145">
        <f ca="1"/>
        <v>18.55</v>
      </c>
      <c r="Q69" s="158" t="str">
        <f t="shared" ref="Q69:Q132" ca="1" si="4">LEFT(OFFSET(A69,0,MATCH($Q$2,$3:$3,0)-1),3)</f>
        <v>TEV</v>
      </c>
      <c r="R69" s="158" t="str">
        <f t="shared" ref="R69:R132" ca="1" si="5">LEFT(OFFSET(A69,0,MATCH($R$2,$3:$3,0)-1),3)</f>
        <v>FRP</v>
      </c>
      <c r="S69" s="158" t="str">
        <f t="shared" ref="S69:S132" ca="1" si="6">RIGHT(OFFSET(A69,0,MATCH($S$2,$3:$3,0)-1),2)</f>
        <v>NB</v>
      </c>
      <c r="T69" s="158" t="str">
        <f t="shared" ref="T69:T132" ca="1" si="7">RIGHT(OFFSET(A69,0,MATCH($T$2,$3:$3,0)-1),2)</f>
        <v>RP</v>
      </c>
    </row>
    <row r="70" spans="1:20" x14ac:dyDescent="0.2">
      <c r="A70" s="145" t="str">
        <f ca="1"/>
        <v>NB</v>
      </c>
      <c r="B70" s="145" t="str">
        <f ca="1"/>
        <v>TEV NB</v>
      </c>
      <c r="C70" s="145" t="str">
        <f ca="1"/>
        <v>TEV NB</v>
      </c>
      <c r="D70" s="145" t="str">
        <f ca="1"/>
        <v>FRP</v>
      </c>
      <c r="E70" s="145" t="str">
        <f ca="1"/>
        <v>FRP</v>
      </c>
      <c r="F70" s="145" t="str">
        <f ca="1"/>
        <v>CATERPILLAR</v>
      </c>
      <c r="G70" s="145" t="str">
        <f ca="1"/>
        <v>CATERPILLAR BRASIL</v>
      </c>
      <c r="H70" s="145">
        <f ca="1"/>
        <v>1</v>
      </c>
      <c r="I70" s="145" t="str">
        <f ca="1"/>
        <v>H</v>
      </c>
      <c r="J70" s="145" t="str">
        <f ca="1"/>
        <v>H</v>
      </c>
      <c r="K70" s="145">
        <f ca="1"/>
        <v>140</v>
      </c>
      <c r="L70" s="145">
        <f ca="1"/>
        <v>9.65</v>
      </c>
      <c r="M70" s="145">
        <f ca="1"/>
        <v>2.54</v>
      </c>
      <c r="N70" s="145">
        <f ca="1"/>
        <v>3.4</v>
      </c>
      <c r="O70" s="145">
        <f ca="1"/>
        <v>18.55</v>
      </c>
      <c r="P70" s="145">
        <f ca="1"/>
        <v>18.55</v>
      </c>
      <c r="Q70" s="158" t="str">
        <f t="shared" ca="1" si="4"/>
        <v>TEV</v>
      </c>
      <c r="R70" s="158" t="str">
        <f t="shared" ca="1" si="5"/>
        <v>FRP</v>
      </c>
      <c r="S70" s="158" t="str">
        <f t="shared" ca="1" si="6"/>
        <v>NB</v>
      </c>
      <c r="T70" s="158" t="str">
        <f t="shared" ca="1" si="7"/>
        <v>RP</v>
      </c>
    </row>
    <row r="71" spans="1:20" x14ac:dyDescent="0.2">
      <c r="A71" s="145" t="str">
        <f ca="1"/>
        <v>NB</v>
      </c>
      <c r="B71" s="145" t="str">
        <f ca="1"/>
        <v>TEV NB</v>
      </c>
      <c r="C71" s="145" t="str">
        <f ca="1"/>
        <v>TEV NB</v>
      </c>
      <c r="D71" s="145" t="str">
        <f ca="1"/>
        <v>FRP</v>
      </c>
      <c r="E71" s="145" t="str">
        <f ca="1"/>
        <v>FRP</v>
      </c>
      <c r="F71" s="145" t="str">
        <f ca="1"/>
        <v>CATERPILLAR</v>
      </c>
      <c r="G71" s="145" t="str">
        <f ca="1"/>
        <v>CATERPILLAR BRASIL</v>
      </c>
      <c r="H71" s="145">
        <f ca="1"/>
        <v>1</v>
      </c>
      <c r="I71" s="145" t="str">
        <f ca="1"/>
        <v>H</v>
      </c>
      <c r="J71" s="145" t="str">
        <f ca="1"/>
        <v>H</v>
      </c>
      <c r="K71" s="145">
        <f ca="1"/>
        <v>140</v>
      </c>
      <c r="L71" s="145">
        <f ca="1"/>
        <v>8.89</v>
      </c>
      <c r="M71" s="145">
        <f ca="1"/>
        <v>2.56</v>
      </c>
      <c r="N71" s="145">
        <f ca="1"/>
        <v>3.37</v>
      </c>
      <c r="O71" s="145">
        <f ca="1"/>
        <v>16.829999999999998</v>
      </c>
      <c r="P71" s="145">
        <f ca="1"/>
        <v>16.829999999999998</v>
      </c>
      <c r="Q71" s="158" t="str">
        <f t="shared" ca="1" si="4"/>
        <v>TEV</v>
      </c>
      <c r="R71" s="158" t="str">
        <f t="shared" ca="1" si="5"/>
        <v>FRP</v>
      </c>
      <c r="S71" s="158" t="str">
        <f t="shared" ca="1" si="6"/>
        <v>NB</v>
      </c>
      <c r="T71" s="158" t="str">
        <f t="shared" ca="1" si="7"/>
        <v>RP</v>
      </c>
    </row>
    <row r="72" spans="1:20" x14ac:dyDescent="0.2">
      <c r="A72" s="145" t="str">
        <f ca="1"/>
        <v>NB</v>
      </c>
      <c r="B72" s="145" t="str">
        <f ca="1"/>
        <v>TEV NB</v>
      </c>
      <c r="C72" s="145" t="str">
        <f ca="1"/>
        <v>TEV NB</v>
      </c>
      <c r="D72" s="145" t="str">
        <f ca="1"/>
        <v>FRP</v>
      </c>
      <c r="E72" s="145" t="str">
        <f ca="1"/>
        <v>FRP</v>
      </c>
      <c r="F72" s="145" t="str">
        <f ca="1"/>
        <v>CATERPILLAR</v>
      </c>
      <c r="G72" s="145" t="str">
        <f ca="1"/>
        <v>CATERPILLAR BRASIL</v>
      </c>
      <c r="H72" s="145">
        <f ca="1"/>
        <v>1</v>
      </c>
      <c r="I72" s="145" t="str">
        <f ca="1"/>
        <v>H</v>
      </c>
      <c r="J72" s="145" t="str">
        <f ca="1"/>
        <v>H</v>
      </c>
      <c r="K72" s="145" t="str">
        <f ca="1"/>
        <v>140AWD</v>
      </c>
      <c r="L72" s="145">
        <f ca="1"/>
        <v>8.89</v>
      </c>
      <c r="M72" s="145">
        <f ca="1"/>
        <v>2.66</v>
      </c>
      <c r="N72" s="145">
        <f ca="1"/>
        <v>3.37</v>
      </c>
      <c r="O72" s="145">
        <f ca="1"/>
        <v>18.86</v>
      </c>
      <c r="P72" s="145">
        <f ca="1"/>
        <v>18.86</v>
      </c>
      <c r="Q72" s="158" t="str">
        <f t="shared" ca="1" si="4"/>
        <v>TEV</v>
      </c>
      <c r="R72" s="158" t="str">
        <f t="shared" ca="1" si="5"/>
        <v>FRP</v>
      </c>
      <c r="S72" s="158" t="str">
        <f t="shared" ca="1" si="6"/>
        <v>NB</v>
      </c>
      <c r="T72" s="158" t="str">
        <f t="shared" ca="1" si="7"/>
        <v>RP</v>
      </c>
    </row>
    <row r="73" spans="1:20" x14ac:dyDescent="0.2">
      <c r="A73" s="145" t="str">
        <f ca="1"/>
        <v>NB</v>
      </c>
      <c r="B73" s="145" t="str">
        <f ca="1"/>
        <v>TEV NB</v>
      </c>
      <c r="C73" s="145" t="str">
        <f ca="1"/>
        <v>TEV NB</v>
      </c>
      <c r="D73" s="145" t="str">
        <f ca="1"/>
        <v>FRP</v>
      </c>
      <c r="E73" s="145" t="str">
        <f ca="1"/>
        <v>FRP</v>
      </c>
      <c r="F73" s="145" t="str">
        <f ca="1"/>
        <v>CATERPILLAR</v>
      </c>
      <c r="G73" s="145" t="str">
        <f ca="1"/>
        <v>CATERPILLAR BRASIL</v>
      </c>
      <c r="H73" s="145">
        <f ca="1"/>
        <v>1</v>
      </c>
      <c r="I73" s="145" t="str">
        <f ca="1"/>
        <v>H</v>
      </c>
      <c r="J73" s="145" t="str">
        <f ca="1"/>
        <v>H</v>
      </c>
      <c r="K73" s="145" t="str">
        <f ca="1"/>
        <v>140AWD</v>
      </c>
      <c r="L73" s="145">
        <f ca="1"/>
        <v>8.89</v>
      </c>
      <c r="M73" s="145">
        <f ca="1"/>
        <v>2.66</v>
      </c>
      <c r="N73" s="145">
        <f ca="1"/>
        <v>3.37</v>
      </c>
      <c r="O73" s="145">
        <f ca="1"/>
        <v>18.2</v>
      </c>
      <c r="P73" s="145">
        <f ca="1"/>
        <v>18.2</v>
      </c>
      <c r="Q73" s="158" t="str">
        <f t="shared" ca="1" si="4"/>
        <v>TEV</v>
      </c>
      <c r="R73" s="158" t="str">
        <f t="shared" ca="1" si="5"/>
        <v>FRP</v>
      </c>
      <c r="S73" s="158" t="str">
        <f t="shared" ca="1" si="6"/>
        <v>NB</v>
      </c>
      <c r="T73" s="158" t="str">
        <f t="shared" ca="1" si="7"/>
        <v>RP</v>
      </c>
    </row>
    <row r="74" spans="1:20" x14ac:dyDescent="0.2">
      <c r="A74" s="145" t="str">
        <f ca="1"/>
        <v>NB</v>
      </c>
      <c r="B74" s="145" t="str">
        <f ca="1"/>
        <v>TEV NB</v>
      </c>
      <c r="C74" s="145" t="str">
        <f ca="1"/>
        <v>TEV NB</v>
      </c>
      <c r="D74" s="145" t="str">
        <f ca="1"/>
        <v>FRP</v>
      </c>
      <c r="E74" s="145" t="str">
        <f ca="1"/>
        <v>FRP</v>
      </c>
      <c r="F74" s="145" t="str">
        <f ca="1"/>
        <v>CATERPILLAR</v>
      </c>
      <c r="G74" s="145" t="str">
        <f ca="1"/>
        <v>CATERPILLAR BRASIL</v>
      </c>
      <c r="H74" s="145">
        <f ca="1"/>
        <v>1</v>
      </c>
      <c r="I74" s="145" t="str">
        <f ca="1"/>
        <v>H</v>
      </c>
      <c r="J74" s="145" t="str">
        <f ca="1"/>
        <v>H</v>
      </c>
      <c r="K74" s="145">
        <f ca="1"/>
        <v>150</v>
      </c>
      <c r="L74" s="145">
        <f ca="1"/>
        <v>10.130000000000001</v>
      </c>
      <c r="M74" s="145">
        <f ca="1"/>
        <v>2.69</v>
      </c>
      <c r="N74" s="145">
        <f ca="1"/>
        <v>3.37</v>
      </c>
      <c r="O74" s="145">
        <f ca="1"/>
        <v>19.82</v>
      </c>
      <c r="P74" s="145">
        <f ca="1"/>
        <v>19.82</v>
      </c>
      <c r="Q74" s="158" t="str">
        <f t="shared" ca="1" si="4"/>
        <v>TEV</v>
      </c>
      <c r="R74" s="158" t="str">
        <f t="shared" ca="1" si="5"/>
        <v>FRP</v>
      </c>
      <c r="S74" s="158" t="str">
        <f t="shared" ca="1" si="6"/>
        <v>NB</v>
      </c>
      <c r="T74" s="158" t="str">
        <f t="shared" ca="1" si="7"/>
        <v>RP</v>
      </c>
    </row>
    <row r="75" spans="1:20" x14ac:dyDescent="0.2">
      <c r="A75" s="145" t="str">
        <f ca="1"/>
        <v>NB</v>
      </c>
      <c r="B75" s="145" t="str">
        <f ca="1"/>
        <v>TEV NB</v>
      </c>
      <c r="C75" s="145" t="str">
        <f ca="1"/>
        <v>TEV NB</v>
      </c>
      <c r="D75" s="145" t="str">
        <f ca="1"/>
        <v>FRP</v>
      </c>
      <c r="E75" s="145" t="str">
        <f ca="1"/>
        <v>FRP</v>
      </c>
      <c r="F75" s="145" t="str">
        <f ca="1"/>
        <v>CATERPILLAR</v>
      </c>
      <c r="G75" s="145" t="str">
        <f ca="1"/>
        <v>CATERPILLAR BRASIL</v>
      </c>
      <c r="H75" s="145">
        <f ca="1"/>
        <v>1</v>
      </c>
      <c r="I75" s="145" t="str">
        <f ca="1"/>
        <v>H</v>
      </c>
      <c r="J75" s="145" t="str">
        <f ca="1"/>
        <v>H</v>
      </c>
      <c r="K75" s="145">
        <f ca="1"/>
        <v>150</v>
      </c>
      <c r="L75" s="145">
        <f ca="1"/>
        <v>10.130000000000001</v>
      </c>
      <c r="M75" s="145">
        <f ca="1"/>
        <v>2.69</v>
      </c>
      <c r="N75" s="145">
        <f ca="1"/>
        <v>3.37</v>
      </c>
      <c r="O75" s="145">
        <f ca="1"/>
        <v>19.82</v>
      </c>
      <c r="P75" s="145">
        <f ca="1"/>
        <v>19.82</v>
      </c>
      <c r="Q75" s="158" t="str">
        <f t="shared" ca="1" si="4"/>
        <v>TEV</v>
      </c>
      <c r="R75" s="158" t="str">
        <f t="shared" ca="1" si="5"/>
        <v>FRP</v>
      </c>
      <c r="S75" s="158" t="str">
        <f t="shared" ca="1" si="6"/>
        <v>NB</v>
      </c>
      <c r="T75" s="158" t="str">
        <f t="shared" ca="1" si="7"/>
        <v>RP</v>
      </c>
    </row>
    <row r="76" spans="1:20" x14ac:dyDescent="0.2">
      <c r="A76" s="145" t="str">
        <f ca="1"/>
        <v>NB</v>
      </c>
      <c r="B76" s="145" t="str">
        <f ca="1"/>
        <v>TEV NB</v>
      </c>
      <c r="C76" s="145" t="str">
        <f ca="1"/>
        <v>TEV NB</v>
      </c>
      <c r="D76" s="145" t="str">
        <f ca="1"/>
        <v>FRP</v>
      </c>
      <c r="E76" s="145" t="str">
        <f ca="1"/>
        <v>FRP</v>
      </c>
      <c r="F76" s="145" t="str">
        <f ca="1"/>
        <v>CATERPILLAR</v>
      </c>
      <c r="G76" s="145" t="str">
        <f ca="1"/>
        <v>CATERPILLAR BRASIL</v>
      </c>
      <c r="H76" s="145">
        <f ca="1"/>
        <v>1</v>
      </c>
      <c r="I76" s="145" t="str">
        <f ca="1"/>
        <v>H</v>
      </c>
      <c r="J76" s="145" t="str">
        <f ca="1"/>
        <v>H</v>
      </c>
      <c r="K76" s="145">
        <f ca="1"/>
        <v>150</v>
      </c>
      <c r="L76" s="145">
        <f ca="1"/>
        <v>9.2899999999999991</v>
      </c>
      <c r="M76" s="145">
        <f ca="1"/>
        <v>2.59</v>
      </c>
      <c r="N76" s="145">
        <f ca="1"/>
        <v>3.37</v>
      </c>
      <c r="O76" s="145">
        <f ca="1"/>
        <v>17.190000000000001</v>
      </c>
      <c r="P76" s="145">
        <f ca="1"/>
        <v>17.190000000000001</v>
      </c>
      <c r="Q76" s="158" t="str">
        <f t="shared" ca="1" si="4"/>
        <v>TEV</v>
      </c>
      <c r="R76" s="158" t="str">
        <f t="shared" ca="1" si="5"/>
        <v>FRP</v>
      </c>
      <c r="S76" s="158" t="str">
        <f t="shared" ca="1" si="6"/>
        <v>NB</v>
      </c>
      <c r="T76" s="158" t="str">
        <f t="shared" ca="1" si="7"/>
        <v>RP</v>
      </c>
    </row>
    <row r="77" spans="1:20" x14ac:dyDescent="0.2">
      <c r="A77" s="145" t="str">
        <f ca="1"/>
        <v>NB</v>
      </c>
      <c r="B77" s="145" t="str">
        <f ca="1"/>
        <v>TEV NB</v>
      </c>
      <c r="C77" s="145" t="str">
        <f ca="1"/>
        <v>TEV NB</v>
      </c>
      <c r="D77" s="145" t="str">
        <f ca="1"/>
        <v>FRP</v>
      </c>
      <c r="E77" s="145" t="str">
        <f ca="1"/>
        <v>FRP</v>
      </c>
      <c r="F77" s="145" t="str">
        <f ca="1"/>
        <v>CATERPILLAR</v>
      </c>
      <c r="G77" s="145" t="str">
        <f ca="1"/>
        <v>CATERPILLAR BRASIL</v>
      </c>
      <c r="H77" s="145">
        <f ca="1"/>
        <v>1</v>
      </c>
      <c r="I77" s="145" t="str">
        <f ca="1"/>
        <v>H</v>
      </c>
      <c r="J77" s="145" t="str">
        <f ca="1"/>
        <v>H</v>
      </c>
      <c r="K77" s="145" t="str">
        <f ca="1"/>
        <v>150AWD MOTORGRADER - #K2ZYN</v>
      </c>
      <c r="L77" s="145">
        <f ca="1"/>
        <v>8.89</v>
      </c>
      <c r="M77" s="145">
        <f ca="1"/>
        <v>2.81</v>
      </c>
      <c r="N77" s="145">
        <f ca="1"/>
        <v>3.37</v>
      </c>
      <c r="O77" s="145">
        <f ca="1"/>
        <v>18.2</v>
      </c>
      <c r="P77" s="145">
        <f ca="1"/>
        <v>18.2</v>
      </c>
      <c r="Q77" s="158" t="str">
        <f t="shared" ca="1" si="4"/>
        <v>TEV</v>
      </c>
      <c r="R77" s="158" t="str">
        <f t="shared" ca="1" si="5"/>
        <v>FRP</v>
      </c>
      <c r="S77" s="158" t="str">
        <f t="shared" ca="1" si="6"/>
        <v>NB</v>
      </c>
      <c r="T77" s="158" t="str">
        <f t="shared" ca="1" si="7"/>
        <v>RP</v>
      </c>
    </row>
    <row r="78" spans="1:20" x14ac:dyDescent="0.2">
      <c r="A78" s="145" t="str">
        <f ca="1"/>
        <v>NB</v>
      </c>
      <c r="B78" s="145" t="str">
        <f ca="1"/>
        <v>TEV NB</v>
      </c>
      <c r="C78" s="145" t="str">
        <f ca="1"/>
        <v>TEV NB</v>
      </c>
      <c r="D78" s="145" t="str">
        <f ca="1"/>
        <v>FRP</v>
      </c>
      <c r="E78" s="145" t="str">
        <f ca="1"/>
        <v>FRP</v>
      </c>
      <c r="F78" s="145" t="str">
        <f ca="1"/>
        <v>CATERPILLAR</v>
      </c>
      <c r="G78" s="145" t="str">
        <f ca="1"/>
        <v>CATERPILLAR BRASIL</v>
      </c>
      <c r="H78" s="145">
        <f ca="1"/>
        <v>1</v>
      </c>
      <c r="I78" s="145" t="str">
        <f ca="1"/>
        <v>H</v>
      </c>
      <c r="J78" s="145" t="str">
        <f ca="1"/>
        <v>H</v>
      </c>
      <c r="K78" s="145" t="str">
        <f ca="1"/>
        <v>150AWD MOTORGRADER - #K3CPV</v>
      </c>
      <c r="L78" s="145">
        <f ca="1"/>
        <v>8.89</v>
      </c>
      <c r="M78" s="145">
        <f ca="1"/>
        <v>2.69</v>
      </c>
      <c r="N78" s="145">
        <f ca="1"/>
        <v>3.37</v>
      </c>
      <c r="O78" s="145">
        <f ca="1"/>
        <v>18.170000000000002</v>
      </c>
      <c r="P78" s="145">
        <f ca="1"/>
        <v>18.170000000000002</v>
      </c>
      <c r="Q78" s="158" t="str">
        <f t="shared" ca="1" si="4"/>
        <v>TEV</v>
      </c>
      <c r="R78" s="158" t="str">
        <f t="shared" ca="1" si="5"/>
        <v>FRP</v>
      </c>
      <c r="S78" s="158" t="str">
        <f t="shared" ca="1" si="6"/>
        <v>NB</v>
      </c>
      <c r="T78" s="158" t="str">
        <f t="shared" ca="1" si="7"/>
        <v>RP</v>
      </c>
    </row>
    <row r="79" spans="1:20" x14ac:dyDescent="0.2">
      <c r="A79" s="145" t="str">
        <f ca="1"/>
        <v>NB</v>
      </c>
      <c r="B79" s="145" t="str">
        <f ca="1"/>
        <v>TEV NB</v>
      </c>
      <c r="C79" s="145" t="str">
        <f ca="1"/>
        <v>TEV NB</v>
      </c>
      <c r="D79" s="145" t="str">
        <f ca="1"/>
        <v>FRP</v>
      </c>
      <c r="E79" s="145" t="str">
        <f ca="1"/>
        <v>FRP</v>
      </c>
      <c r="F79" s="145" t="str">
        <f ca="1"/>
        <v>CATERPILLAR</v>
      </c>
      <c r="G79" s="145" t="str">
        <f ca="1"/>
        <v>CATERPILLAR BRASIL</v>
      </c>
      <c r="H79" s="145">
        <f ca="1"/>
        <v>1</v>
      </c>
      <c r="I79" s="145" t="str">
        <f ca="1"/>
        <v>H</v>
      </c>
      <c r="J79" s="145" t="str">
        <f ca="1"/>
        <v>H</v>
      </c>
      <c r="K79" s="145" t="str">
        <f ca="1"/>
        <v>150AWD MOTORGRADER - #K3NLQ</v>
      </c>
      <c r="L79" s="145">
        <f ca="1"/>
        <v>8.89</v>
      </c>
      <c r="M79" s="145">
        <f ca="1"/>
        <v>2.79</v>
      </c>
      <c r="N79" s="145">
        <f ca="1"/>
        <v>3.37</v>
      </c>
      <c r="O79" s="145">
        <f ca="1"/>
        <v>18.440000000000001</v>
      </c>
      <c r="P79" s="145">
        <f ca="1"/>
        <v>18.440000000000001</v>
      </c>
      <c r="Q79" s="158" t="str">
        <f t="shared" ca="1" si="4"/>
        <v>TEV</v>
      </c>
      <c r="R79" s="158" t="str">
        <f t="shared" ca="1" si="5"/>
        <v>FRP</v>
      </c>
      <c r="S79" s="158" t="str">
        <f t="shared" ca="1" si="6"/>
        <v>NB</v>
      </c>
      <c r="T79" s="158" t="str">
        <f t="shared" ca="1" si="7"/>
        <v>RP</v>
      </c>
    </row>
    <row r="80" spans="1:20" x14ac:dyDescent="0.2">
      <c r="A80" s="145" t="str">
        <f ca="1"/>
        <v>NB</v>
      </c>
      <c r="B80" s="145" t="str">
        <f ca="1"/>
        <v>TEV NB</v>
      </c>
      <c r="C80" s="145" t="str">
        <f ca="1"/>
        <v>TEV NB</v>
      </c>
      <c r="D80" s="145" t="str">
        <f ca="1"/>
        <v>FRP</v>
      </c>
      <c r="E80" s="145" t="str">
        <f ca="1"/>
        <v>FRP</v>
      </c>
      <c r="F80" s="145" t="str">
        <f ca="1"/>
        <v>CATERPILLAR</v>
      </c>
      <c r="G80" s="145" t="str">
        <f ca="1"/>
        <v>CATERPILLAR BRASIL</v>
      </c>
      <c r="H80" s="145">
        <f ca="1"/>
        <v>1</v>
      </c>
      <c r="I80" s="145" t="str">
        <f ca="1"/>
        <v>H</v>
      </c>
      <c r="J80" s="145" t="str">
        <f ca="1"/>
        <v>H</v>
      </c>
      <c r="K80" s="145" t="str">
        <f ca="1"/>
        <v>150AWD</v>
      </c>
      <c r="L80" s="145">
        <f ca="1"/>
        <v>10.130000000000001</v>
      </c>
      <c r="M80" s="145">
        <f ca="1"/>
        <v>2.79</v>
      </c>
      <c r="N80" s="145">
        <f ca="1"/>
        <v>3.37</v>
      </c>
      <c r="O80" s="145">
        <f ca="1"/>
        <v>20.91</v>
      </c>
      <c r="P80" s="145">
        <f ca="1"/>
        <v>20.91</v>
      </c>
      <c r="Q80" s="158" t="str">
        <f t="shared" ca="1" si="4"/>
        <v>TEV</v>
      </c>
      <c r="R80" s="158" t="str">
        <f t="shared" ca="1" si="5"/>
        <v>FRP</v>
      </c>
      <c r="S80" s="158" t="str">
        <f t="shared" ca="1" si="6"/>
        <v>NB</v>
      </c>
      <c r="T80" s="158" t="str">
        <f t="shared" ca="1" si="7"/>
        <v>RP</v>
      </c>
    </row>
    <row r="81" spans="1:20" x14ac:dyDescent="0.2">
      <c r="A81" s="145" t="str">
        <f ca="1"/>
        <v>NB</v>
      </c>
      <c r="B81" s="145" t="str">
        <f ca="1"/>
        <v>TEV NB</v>
      </c>
      <c r="C81" s="145" t="str">
        <f ca="1"/>
        <v>TEV NB</v>
      </c>
      <c r="D81" s="145" t="str">
        <f ca="1"/>
        <v>FRP</v>
      </c>
      <c r="E81" s="145" t="str">
        <f ca="1"/>
        <v>FRP</v>
      </c>
      <c r="F81" s="145" t="str">
        <f ca="1"/>
        <v>CATERPILLAR</v>
      </c>
      <c r="G81" s="145" t="str">
        <f ca="1"/>
        <v>CATERPILLAR BRASIL</v>
      </c>
      <c r="H81" s="145">
        <f ca="1"/>
        <v>1</v>
      </c>
      <c r="I81" s="145" t="str">
        <f ca="1"/>
        <v>H</v>
      </c>
      <c r="J81" s="145" t="str">
        <f ca="1"/>
        <v>H</v>
      </c>
      <c r="K81" s="145" t="str">
        <f ca="1"/>
        <v>160AWD MOTORGRADER - #J7JYF</v>
      </c>
      <c r="L81" s="145">
        <f ca="1"/>
        <v>10.130000000000001</v>
      </c>
      <c r="M81" s="145">
        <f ca="1"/>
        <v>3.17</v>
      </c>
      <c r="N81" s="145">
        <f ca="1"/>
        <v>3.37</v>
      </c>
      <c r="O81" s="145">
        <f ca="1"/>
        <v>21.39</v>
      </c>
      <c r="P81" s="145">
        <f ca="1"/>
        <v>21.39</v>
      </c>
      <c r="Q81" s="158" t="str">
        <f t="shared" ca="1" si="4"/>
        <v>TEV</v>
      </c>
      <c r="R81" s="158" t="str">
        <f t="shared" ca="1" si="5"/>
        <v>FRP</v>
      </c>
      <c r="S81" s="158" t="str">
        <f t="shared" ca="1" si="6"/>
        <v>NB</v>
      </c>
      <c r="T81" s="158" t="str">
        <f t="shared" ca="1" si="7"/>
        <v>RP</v>
      </c>
    </row>
    <row r="82" spans="1:20" x14ac:dyDescent="0.2">
      <c r="A82" s="145" t="str">
        <f ca="1"/>
        <v>NB</v>
      </c>
      <c r="B82" s="145" t="str">
        <f ca="1"/>
        <v>TEV NB</v>
      </c>
      <c r="C82" s="145" t="str">
        <f ca="1"/>
        <v>TEV NB</v>
      </c>
      <c r="D82" s="145" t="str">
        <f ca="1"/>
        <v>FRP</v>
      </c>
      <c r="E82" s="145" t="str">
        <f ca="1"/>
        <v>FRP</v>
      </c>
      <c r="F82" s="145" t="str">
        <f ca="1"/>
        <v>CATERPILLAR</v>
      </c>
      <c r="G82" s="145" t="str">
        <f ca="1"/>
        <v>CATERPILLAR BRASIL</v>
      </c>
      <c r="H82" s="145">
        <f ca="1"/>
        <v>1</v>
      </c>
      <c r="I82" s="145" t="str">
        <f ca="1"/>
        <v>H</v>
      </c>
      <c r="J82" s="145" t="str">
        <f ca="1"/>
        <v>H</v>
      </c>
      <c r="K82" s="145" t="str">
        <f ca="1"/>
        <v>950M WHEELLOADER - #K2JMM</v>
      </c>
      <c r="L82" s="145">
        <f ca="1"/>
        <v>6.9</v>
      </c>
      <c r="M82" s="145">
        <f ca="1"/>
        <v>2.76</v>
      </c>
      <c r="N82" s="145">
        <f ca="1"/>
        <v>3.48</v>
      </c>
      <c r="O82" s="145">
        <f ca="1"/>
        <v>17.489999999999998</v>
      </c>
      <c r="P82" s="145">
        <f ca="1"/>
        <v>17.489999999999998</v>
      </c>
      <c r="Q82" s="158" t="str">
        <f t="shared" ca="1" si="4"/>
        <v>TEV</v>
      </c>
      <c r="R82" s="158" t="str">
        <f t="shared" ca="1" si="5"/>
        <v>FRP</v>
      </c>
      <c r="S82" s="158" t="str">
        <f t="shared" ca="1" si="6"/>
        <v>NB</v>
      </c>
      <c r="T82" s="158" t="str">
        <f t="shared" ca="1" si="7"/>
        <v>RP</v>
      </c>
    </row>
    <row r="83" spans="1:20" x14ac:dyDescent="0.2">
      <c r="A83" s="145" t="str">
        <f ca="1"/>
        <v>NB</v>
      </c>
      <c r="B83" s="145" t="str">
        <f ca="1"/>
        <v>TEV NB</v>
      </c>
      <c r="C83" s="145" t="str">
        <f ca="1"/>
        <v>TEV NB</v>
      </c>
      <c r="D83" s="145" t="str">
        <f ca="1"/>
        <v>FRP</v>
      </c>
      <c r="E83" s="145" t="str">
        <f ca="1"/>
        <v>FRP</v>
      </c>
      <c r="F83" s="145" t="str">
        <f ca="1"/>
        <v>CATERPILLAR</v>
      </c>
      <c r="G83" s="145" t="str">
        <f ca="1"/>
        <v>CATERPILLAR BRASIL</v>
      </c>
      <c r="H83" s="145">
        <f ca="1"/>
        <v>1</v>
      </c>
      <c r="I83" s="145" t="str">
        <f ca="1"/>
        <v>H</v>
      </c>
      <c r="J83" s="145" t="str">
        <f ca="1"/>
        <v>H</v>
      </c>
      <c r="K83" s="145" t="str">
        <f ca="1"/>
        <v>950M WHEELLOADER - #K2JMN</v>
      </c>
      <c r="L83" s="145">
        <f ca="1"/>
        <v>6.9</v>
      </c>
      <c r="M83" s="145">
        <f ca="1"/>
        <v>2.76</v>
      </c>
      <c r="N83" s="145">
        <f ca="1"/>
        <v>3.48</v>
      </c>
      <c r="O83" s="145">
        <f ca="1"/>
        <v>17.489999999999998</v>
      </c>
      <c r="P83" s="145">
        <f ca="1"/>
        <v>17.489999999999998</v>
      </c>
      <c r="Q83" s="158" t="str">
        <f t="shared" ca="1" si="4"/>
        <v>TEV</v>
      </c>
      <c r="R83" s="158" t="str">
        <f t="shared" ca="1" si="5"/>
        <v>FRP</v>
      </c>
      <c r="S83" s="158" t="str">
        <f t="shared" ca="1" si="6"/>
        <v>NB</v>
      </c>
      <c r="T83" s="158" t="str">
        <f t="shared" ca="1" si="7"/>
        <v>RP</v>
      </c>
    </row>
    <row r="84" spans="1:20" x14ac:dyDescent="0.2">
      <c r="A84" s="145" t="str">
        <f ca="1"/>
        <v>NB</v>
      </c>
      <c r="B84" s="145" t="str">
        <f ca="1"/>
        <v>TEV NB</v>
      </c>
      <c r="C84" s="145" t="str">
        <f ca="1"/>
        <v>TEV NB</v>
      </c>
      <c r="D84" s="145" t="str">
        <f ca="1"/>
        <v>FRP</v>
      </c>
      <c r="E84" s="145" t="str">
        <f ca="1"/>
        <v>FRP</v>
      </c>
      <c r="F84" s="145" t="str">
        <f ca="1"/>
        <v>CATERPILLAR</v>
      </c>
      <c r="G84" s="145" t="str">
        <f ca="1"/>
        <v>CATERPILLAR BRASIL</v>
      </c>
      <c r="H84" s="145">
        <f ca="1"/>
        <v>1</v>
      </c>
      <c r="I84" s="145" t="str">
        <f ca="1"/>
        <v>H</v>
      </c>
      <c r="J84" s="145" t="str">
        <f ca="1"/>
        <v>H</v>
      </c>
      <c r="K84" s="145" t="str">
        <f ca="1"/>
        <v>950M WHEELLOADER - #K2PQQ</v>
      </c>
      <c r="L84" s="145">
        <f ca="1"/>
        <v>8.1999999999999993</v>
      </c>
      <c r="M84" s="145">
        <f ca="1"/>
        <v>2.92</v>
      </c>
      <c r="N84" s="145">
        <f ca="1"/>
        <v>3.48</v>
      </c>
      <c r="O84" s="145">
        <f ca="1"/>
        <v>19.739999999999998</v>
      </c>
      <c r="P84" s="145">
        <f ca="1"/>
        <v>19.739999999999998</v>
      </c>
      <c r="Q84" s="158" t="str">
        <f t="shared" ca="1" si="4"/>
        <v>TEV</v>
      </c>
      <c r="R84" s="158" t="str">
        <f t="shared" ca="1" si="5"/>
        <v>FRP</v>
      </c>
      <c r="S84" s="158" t="str">
        <f t="shared" ca="1" si="6"/>
        <v>NB</v>
      </c>
      <c r="T84" s="158" t="str">
        <f t="shared" ca="1" si="7"/>
        <v>RP</v>
      </c>
    </row>
    <row r="85" spans="1:20" x14ac:dyDescent="0.2">
      <c r="A85" s="145" t="str">
        <f ca="1"/>
        <v>NB</v>
      </c>
      <c r="B85" s="145" t="str">
        <f ca="1"/>
        <v>TEV NB</v>
      </c>
      <c r="C85" s="145" t="str">
        <f ca="1"/>
        <v>TEV NB</v>
      </c>
      <c r="D85" s="145" t="str">
        <f ca="1"/>
        <v>FRP</v>
      </c>
      <c r="E85" s="145" t="str">
        <f ca="1"/>
        <v>FRP</v>
      </c>
      <c r="F85" s="145" t="str">
        <f ca="1"/>
        <v>CATERPILLAR</v>
      </c>
      <c r="G85" s="145" t="str">
        <f ca="1"/>
        <v>CATERPILLAR BRASIL</v>
      </c>
      <c r="H85" s="145">
        <f ca="1"/>
        <v>1</v>
      </c>
      <c r="I85" s="145" t="str">
        <f ca="1"/>
        <v>H</v>
      </c>
      <c r="J85" s="145" t="str">
        <f ca="1"/>
        <v>H</v>
      </c>
      <c r="K85" s="145" t="str">
        <f ca="1"/>
        <v>950M WHEELLOADER - #K2PQR</v>
      </c>
      <c r="L85" s="145">
        <f ca="1"/>
        <v>8.1999999999999993</v>
      </c>
      <c r="M85" s="145">
        <f ca="1"/>
        <v>2.92</v>
      </c>
      <c r="N85" s="145">
        <f ca="1"/>
        <v>3.48</v>
      </c>
      <c r="O85" s="145">
        <f ca="1"/>
        <v>19.739999999999998</v>
      </c>
      <c r="P85" s="145">
        <f ca="1"/>
        <v>19.739999999999998</v>
      </c>
      <c r="Q85" s="158" t="str">
        <f t="shared" ca="1" si="4"/>
        <v>TEV</v>
      </c>
      <c r="R85" s="158" t="str">
        <f t="shared" ca="1" si="5"/>
        <v>FRP</v>
      </c>
      <c r="S85" s="158" t="str">
        <f t="shared" ca="1" si="6"/>
        <v>NB</v>
      </c>
      <c r="T85" s="158" t="str">
        <f t="shared" ca="1" si="7"/>
        <v>RP</v>
      </c>
    </row>
    <row r="86" spans="1:20" x14ac:dyDescent="0.2">
      <c r="A86" s="145" t="str">
        <f ca="1"/>
        <v>NB</v>
      </c>
      <c r="B86" s="145" t="str">
        <f ca="1"/>
        <v>TEV NB</v>
      </c>
      <c r="C86" s="145" t="str">
        <f ca="1"/>
        <v>TEV NB</v>
      </c>
      <c r="D86" s="145" t="str">
        <f ca="1"/>
        <v>FRP</v>
      </c>
      <c r="E86" s="145" t="str">
        <f ca="1"/>
        <v>FRP</v>
      </c>
      <c r="F86" s="145" t="str">
        <f ca="1"/>
        <v>CATERPILLAR</v>
      </c>
      <c r="G86" s="145" t="str">
        <f ca="1"/>
        <v>CATERPILLAR BRASIL</v>
      </c>
      <c r="H86" s="145">
        <f ca="1"/>
        <v>1</v>
      </c>
      <c r="I86" s="145" t="str">
        <f ca="1"/>
        <v>H</v>
      </c>
      <c r="J86" s="145" t="str">
        <f ca="1"/>
        <v>H</v>
      </c>
      <c r="K86" s="145" t="str">
        <f ca="1"/>
        <v>950M WHEELLOADER - #K2PQS</v>
      </c>
      <c r="L86" s="145">
        <f ca="1"/>
        <v>8.1999999999999993</v>
      </c>
      <c r="M86" s="145">
        <f ca="1"/>
        <v>2.92</v>
      </c>
      <c r="N86" s="145">
        <f ca="1"/>
        <v>3.48</v>
      </c>
      <c r="O86" s="145">
        <f ca="1"/>
        <v>19.739999999999998</v>
      </c>
      <c r="P86" s="145">
        <f ca="1"/>
        <v>19.739999999999998</v>
      </c>
      <c r="Q86" s="158" t="str">
        <f t="shared" ca="1" si="4"/>
        <v>TEV</v>
      </c>
      <c r="R86" s="158" t="str">
        <f t="shared" ca="1" si="5"/>
        <v>FRP</v>
      </c>
      <c r="S86" s="158" t="str">
        <f t="shared" ca="1" si="6"/>
        <v>NB</v>
      </c>
      <c r="T86" s="158" t="str">
        <f t="shared" ca="1" si="7"/>
        <v>RP</v>
      </c>
    </row>
    <row r="87" spans="1:20" x14ac:dyDescent="0.2">
      <c r="A87" s="145" t="str">
        <f ca="1"/>
        <v>NB</v>
      </c>
      <c r="B87" s="145" t="str">
        <f ca="1"/>
        <v>TEV NB</v>
      </c>
      <c r="C87" s="145" t="str">
        <f ca="1"/>
        <v>TEV NB</v>
      </c>
      <c r="D87" s="145" t="str">
        <f ca="1"/>
        <v>FRP</v>
      </c>
      <c r="E87" s="145" t="str">
        <f ca="1"/>
        <v>FRP</v>
      </c>
      <c r="F87" s="145" t="str">
        <f ca="1"/>
        <v>CATERPILLAR</v>
      </c>
      <c r="G87" s="145" t="str">
        <f ca="1"/>
        <v>CATERPILLAR BRASIL</v>
      </c>
      <c r="H87" s="145">
        <f ca="1"/>
        <v>1</v>
      </c>
      <c r="I87" s="145" t="str">
        <f ca="1"/>
        <v>H</v>
      </c>
      <c r="J87" s="145" t="str">
        <f ca="1"/>
        <v>H</v>
      </c>
      <c r="K87" s="145" t="str">
        <f ca="1"/>
        <v>962M WHEELLOADER - #K2LTC</v>
      </c>
      <c r="L87" s="145">
        <f ca="1"/>
        <v>8.89</v>
      </c>
      <c r="M87" s="145">
        <f ca="1"/>
        <v>2.92</v>
      </c>
      <c r="N87" s="145">
        <f ca="1"/>
        <v>3.48</v>
      </c>
      <c r="O87" s="145">
        <f ca="1"/>
        <v>20.96</v>
      </c>
      <c r="P87" s="145">
        <f ca="1"/>
        <v>20.96</v>
      </c>
      <c r="Q87" s="158" t="str">
        <f t="shared" ca="1" si="4"/>
        <v>TEV</v>
      </c>
      <c r="R87" s="158" t="str">
        <f t="shared" ca="1" si="5"/>
        <v>FRP</v>
      </c>
      <c r="S87" s="158" t="str">
        <f t="shared" ca="1" si="6"/>
        <v>NB</v>
      </c>
      <c r="T87" s="158" t="str">
        <f t="shared" ca="1" si="7"/>
        <v>RP</v>
      </c>
    </row>
    <row r="88" spans="1:20" x14ac:dyDescent="0.2">
      <c r="A88" s="145" t="str">
        <f ca="1"/>
        <v>NB</v>
      </c>
      <c r="B88" s="145" t="str">
        <f ca="1"/>
        <v>TEV NB</v>
      </c>
      <c r="C88" s="145" t="str">
        <f ca="1"/>
        <v>TEV NB</v>
      </c>
      <c r="D88" s="145" t="str">
        <f ca="1"/>
        <v>FRP</v>
      </c>
      <c r="E88" s="145" t="str">
        <f ca="1"/>
        <v>FRP</v>
      </c>
      <c r="F88" s="145" t="str">
        <f ca="1"/>
        <v>CATERPILLAR</v>
      </c>
      <c r="G88" s="145" t="str">
        <f ca="1"/>
        <v>CATERPILLAR BRASIL</v>
      </c>
      <c r="H88" s="145">
        <f ca="1"/>
        <v>1</v>
      </c>
      <c r="I88" s="145" t="str">
        <f ca="1"/>
        <v>H</v>
      </c>
      <c r="J88" s="145" t="str">
        <f ca="1"/>
        <v>H</v>
      </c>
      <c r="K88" s="145" t="str">
        <f ca="1"/>
        <v>962M</v>
      </c>
      <c r="L88" s="145">
        <f ca="1"/>
        <v>8.58</v>
      </c>
      <c r="M88" s="145">
        <f ca="1"/>
        <v>2.92</v>
      </c>
      <c r="N88" s="145">
        <f ca="1"/>
        <v>3.48</v>
      </c>
      <c r="O88" s="145">
        <f ca="1"/>
        <v>19.63</v>
      </c>
      <c r="P88" s="145">
        <f ca="1"/>
        <v>19.63</v>
      </c>
      <c r="Q88" s="158" t="str">
        <f t="shared" ca="1" si="4"/>
        <v>TEV</v>
      </c>
      <c r="R88" s="158" t="str">
        <f t="shared" ca="1" si="5"/>
        <v>FRP</v>
      </c>
      <c r="S88" s="158" t="str">
        <f t="shared" ca="1" si="6"/>
        <v>NB</v>
      </c>
      <c r="T88" s="158" t="str">
        <f t="shared" ca="1" si="7"/>
        <v>RP</v>
      </c>
    </row>
    <row r="89" spans="1:20" x14ac:dyDescent="0.2">
      <c r="A89" s="145" t="str">
        <f ca="1"/>
        <v>NB</v>
      </c>
      <c r="B89" s="145" t="str">
        <f ca="1"/>
        <v>TEV NB</v>
      </c>
      <c r="C89" s="145" t="str">
        <f ca="1"/>
        <v>TEV NB</v>
      </c>
      <c r="D89" s="145" t="str">
        <f ca="1"/>
        <v>FRP</v>
      </c>
      <c r="E89" s="145" t="str">
        <f ca="1"/>
        <v>FRP</v>
      </c>
      <c r="F89" s="145" t="str">
        <f ca="1"/>
        <v>CATERPILLAR</v>
      </c>
      <c r="G89" s="145" t="str">
        <f ca="1"/>
        <v>CATERPILLAR BRASIL</v>
      </c>
      <c r="H89" s="145">
        <f ca="1"/>
        <v>1</v>
      </c>
      <c r="I89" s="145" t="str">
        <f ca="1"/>
        <v>H</v>
      </c>
      <c r="J89" s="145" t="str">
        <f ca="1"/>
        <v>H</v>
      </c>
      <c r="K89" s="145" t="str">
        <f ca="1"/>
        <v>966 WHEELLOADER - #K4KSJ</v>
      </c>
      <c r="L89" s="145">
        <f ca="1"/>
        <v>7.49</v>
      </c>
      <c r="M89" s="145">
        <f ca="1"/>
        <v>2.97</v>
      </c>
      <c r="N89" s="145">
        <f ca="1"/>
        <v>3.63</v>
      </c>
      <c r="O89" s="145">
        <f ca="1"/>
        <v>20.82</v>
      </c>
      <c r="P89" s="145">
        <f ca="1"/>
        <v>20.82</v>
      </c>
      <c r="Q89" s="158" t="str">
        <f t="shared" ca="1" si="4"/>
        <v>TEV</v>
      </c>
      <c r="R89" s="158" t="str">
        <f t="shared" ca="1" si="5"/>
        <v>FRP</v>
      </c>
      <c r="S89" s="158" t="str">
        <f t="shared" ca="1" si="6"/>
        <v>NB</v>
      </c>
      <c r="T89" s="158" t="str">
        <f t="shared" ca="1" si="7"/>
        <v>RP</v>
      </c>
    </row>
    <row r="90" spans="1:20" x14ac:dyDescent="0.2">
      <c r="A90" s="145" t="str">
        <f ca="1"/>
        <v>NB</v>
      </c>
      <c r="B90" s="145" t="str">
        <f ca="1"/>
        <v>TEV NB</v>
      </c>
      <c r="C90" s="145" t="str">
        <f ca="1"/>
        <v>TEV NB</v>
      </c>
      <c r="D90" s="145" t="str">
        <f ca="1"/>
        <v>FRP</v>
      </c>
      <c r="E90" s="145" t="str">
        <f ca="1"/>
        <v>FRP</v>
      </c>
      <c r="F90" s="145" t="str">
        <f ca="1"/>
        <v>CATERPILLAR</v>
      </c>
      <c r="G90" s="145" t="str">
        <f ca="1"/>
        <v>CATERPILLAR BRASIL</v>
      </c>
      <c r="H90" s="145">
        <f ca="1"/>
        <v>1</v>
      </c>
      <c r="I90" s="145" t="str">
        <f ca="1"/>
        <v>H</v>
      </c>
      <c r="J90" s="145" t="str">
        <f ca="1"/>
        <v>H</v>
      </c>
      <c r="K90" s="145" t="str">
        <f ca="1"/>
        <v>966 WHEELLOADER - #K4NPB</v>
      </c>
      <c r="L90" s="145">
        <f ca="1"/>
        <v>8.99</v>
      </c>
      <c r="M90" s="145">
        <f ca="1"/>
        <v>3.22</v>
      </c>
      <c r="N90" s="145">
        <f ca="1"/>
        <v>3.58</v>
      </c>
      <c r="O90" s="145">
        <f ca="1"/>
        <v>23.83</v>
      </c>
      <c r="P90" s="145">
        <f ca="1"/>
        <v>23.83</v>
      </c>
      <c r="Q90" s="158" t="str">
        <f t="shared" ca="1" si="4"/>
        <v>TEV</v>
      </c>
      <c r="R90" s="158" t="str">
        <f t="shared" ca="1" si="5"/>
        <v>FRP</v>
      </c>
      <c r="S90" s="158" t="str">
        <f t="shared" ca="1" si="6"/>
        <v>NB</v>
      </c>
      <c r="T90" s="158" t="str">
        <f t="shared" ca="1" si="7"/>
        <v>RP</v>
      </c>
    </row>
    <row r="91" spans="1:20" x14ac:dyDescent="0.2">
      <c r="A91" s="145" t="str">
        <f ca="1"/>
        <v>NB</v>
      </c>
      <c r="B91" s="145" t="str">
        <f ca="1"/>
        <v>TEV NB</v>
      </c>
      <c r="C91" s="145" t="str">
        <f ca="1"/>
        <v>TEV NB</v>
      </c>
      <c r="D91" s="145" t="str">
        <f ca="1"/>
        <v>FRP</v>
      </c>
      <c r="E91" s="145" t="str">
        <f ca="1"/>
        <v>FRP</v>
      </c>
      <c r="F91" s="145" t="str">
        <f ca="1"/>
        <v>CATERPILLAR</v>
      </c>
      <c r="G91" s="145" t="str">
        <f ca="1"/>
        <v>CATERPILLAR BRASIL</v>
      </c>
      <c r="H91" s="145">
        <f ca="1"/>
        <v>1</v>
      </c>
      <c r="I91" s="145" t="str">
        <f ca="1"/>
        <v>H</v>
      </c>
      <c r="J91" s="145" t="str">
        <f ca="1"/>
        <v>H</v>
      </c>
      <c r="K91" s="145">
        <f ca="1"/>
        <v>966</v>
      </c>
      <c r="L91" s="145">
        <f ca="1"/>
        <v>8.0500000000000007</v>
      </c>
      <c r="M91" s="145">
        <f ca="1"/>
        <v>2.97</v>
      </c>
      <c r="N91" s="145">
        <f ca="1"/>
        <v>3.63</v>
      </c>
      <c r="O91" s="145">
        <f ca="1"/>
        <v>22.61</v>
      </c>
      <c r="P91" s="145">
        <f ca="1"/>
        <v>22.61</v>
      </c>
      <c r="Q91" s="158" t="str">
        <f t="shared" ca="1" si="4"/>
        <v>TEV</v>
      </c>
      <c r="R91" s="158" t="str">
        <f t="shared" ca="1" si="5"/>
        <v>FRP</v>
      </c>
      <c r="S91" s="158" t="str">
        <f t="shared" ca="1" si="6"/>
        <v>NB</v>
      </c>
      <c r="T91" s="158" t="str">
        <f t="shared" ca="1" si="7"/>
        <v>RP</v>
      </c>
    </row>
    <row r="92" spans="1:20" x14ac:dyDescent="0.2">
      <c r="A92" s="145" t="str">
        <f ca="1"/>
        <v>NB</v>
      </c>
      <c r="B92" s="145" t="str">
        <f ca="1"/>
        <v>TEV NB</v>
      </c>
      <c r="C92" s="145" t="str">
        <f ca="1"/>
        <v>TEV NB</v>
      </c>
      <c r="D92" s="145" t="str">
        <f ca="1"/>
        <v>FRP</v>
      </c>
      <c r="E92" s="145" t="str">
        <f ca="1"/>
        <v>FRP</v>
      </c>
      <c r="F92" s="145" t="str">
        <f ca="1"/>
        <v>CATERPILLAR</v>
      </c>
      <c r="G92" s="145" t="str">
        <f ca="1"/>
        <v>CATERPILLAR BRASIL</v>
      </c>
      <c r="H92" s="145">
        <f ca="1"/>
        <v>1</v>
      </c>
      <c r="I92" s="145" t="str">
        <f ca="1"/>
        <v>H</v>
      </c>
      <c r="J92" s="145" t="str">
        <f ca="1"/>
        <v>H</v>
      </c>
      <c r="K92" s="145">
        <f ca="1"/>
        <v>966</v>
      </c>
      <c r="L92" s="145">
        <f ca="1"/>
        <v>8.0500000000000007</v>
      </c>
      <c r="M92" s="145">
        <f ca="1"/>
        <v>2.97</v>
      </c>
      <c r="N92" s="145">
        <f ca="1"/>
        <v>3.63</v>
      </c>
      <c r="O92" s="145">
        <f ca="1"/>
        <v>22.61</v>
      </c>
      <c r="P92" s="145">
        <f ca="1"/>
        <v>22.61</v>
      </c>
      <c r="Q92" s="158" t="str">
        <f t="shared" ca="1" si="4"/>
        <v>TEV</v>
      </c>
      <c r="R92" s="158" t="str">
        <f t="shared" ca="1" si="5"/>
        <v>FRP</v>
      </c>
      <c r="S92" s="158" t="str">
        <f t="shared" ca="1" si="6"/>
        <v>NB</v>
      </c>
      <c r="T92" s="158" t="str">
        <f t="shared" ca="1" si="7"/>
        <v>RP</v>
      </c>
    </row>
    <row r="93" spans="1:20" x14ac:dyDescent="0.2">
      <c r="A93" s="145" t="str">
        <f ca="1"/>
        <v>NB</v>
      </c>
      <c r="B93" s="145" t="str">
        <f ca="1"/>
        <v>TEV NB</v>
      </c>
      <c r="C93" s="145" t="str">
        <f ca="1"/>
        <v>TEV NB</v>
      </c>
      <c r="D93" s="145" t="str">
        <f ca="1"/>
        <v>FRP</v>
      </c>
      <c r="E93" s="145" t="str">
        <f ca="1"/>
        <v>FRP</v>
      </c>
      <c r="F93" s="145" t="str">
        <f ca="1"/>
        <v>CATERPILLAR</v>
      </c>
      <c r="G93" s="145" t="str">
        <f ca="1"/>
        <v>CATERPILLAR BRASIL</v>
      </c>
      <c r="H93" s="145">
        <f ca="1"/>
        <v>1</v>
      </c>
      <c r="I93" s="145" t="str">
        <f ca="1"/>
        <v>H</v>
      </c>
      <c r="J93" s="145" t="str">
        <f ca="1"/>
        <v>H</v>
      </c>
      <c r="K93" s="145">
        <f ca="1"/>
        <v>966</v>
      </c>
      <c r="L93" s="145">
        <f ca="1"/>
        <v>7.13</v>
      </c>
      <c r="M93" s="145">
        <f ca="1"/>
        <v>2.97</v>
      </c>
      <c r="N93" s="145">
        <f ca="1"/>
        <v>3.63</v>
      </c>
      <c r="O93" s="145">
        <f ca="1"/>
        <v>20.14</v>
      </c>
      <c r="P93" s="145">
        <f ca="1"/>
        <v>20.14</v>
      </c>
      <c r="Q93" s="158" t="str">
        <f t="shared" ca="1" si="4"/>
        <v>TEV</v>
      </c>
      <c r="R93" s="158" t="str">
        <f t="shared" ca="1" si="5"/>
        <v>FRP</v>
      </c>
      <c r="S93" s="158" t="str">
        <f t="shared" ca="1" si="6"/>
        <v>NB</v>
      </c>
      <c r="T93" s="158" t="str">
        <f t="shared" ca="1" si="7"/>
        <v>RP</v>
      </c>
    </row>
    <row r="94" spans="1:20" x14ac:dyDescent="0.2">
      <c r="A94" s="145" t="str">
        <f ca="1"/>
        <v>NB</v>
      </c>
      <c r="B94" s="145" t="str">
        <f ca="1"/>
        <v>TEV NB</v>
      </c>
      <c r="C94" s="145" t="str">
        <f ca="1"/>
        <v>TEV NB</v>
      </c>
      <c r="D94" s="145" t="str">
        <f ca="1"/>
        <v>FRP</v>
      </c>
      <c r="E94" s="145" t="str">
        <f ca="1"/>
        <v>FRP</v>
      </c>
      <c r="F94" s="145" t="str">
        <f ca="1"/>
        <v>CATERPILLAR</v>
      </c>
      <c r="G94" s="145" t="str">
        <f ca="1"/>
        <v>CATERPILLAR BRASIL</v>
      </c>
      <c r="H94" s="145">
        <f ca="1"/>
        <v>1</v>
      </c>
      <c r="I94" s="145" t="str">
        <f ca="1"/>
        <v>H</v>
      </c>
      <c r="J94" s="145" t="str">
        <f ca="1"/>
        <v>H</v>
      </c>
      <c r="K94" s="145">
        <f ca="1"/>
        <v>966</v>
      </c>
      <c r="L94" s="145">
        <f ca="1"/>
        <v>8.81</v>
      </c>
      <c r="M94" s="145">
        <f ca="1"/>
        <v>3.22</v>
      </c>
      <c r="N94" s="145">
        <f ca="1"/>
        <v>3.63</v>
      </c>
      <c r="O94" s="145">
        <f ca="1"/>
        <v>27.85</v>
      </c>
      <c r="P94" s="145">
        <f ca="1"/>
        <v>27.85</v>
      </c>
      <c r="Q94" s="158" t="str">
        <f t="shared" ca="1" si="4"/>
        <v>TEV</v>
      </c>
      <c r="R94" s="158" t="str">
        <f t="shared" ca="1" si="5"/>
        <v>FRP</v>
      </c>
      <c r="S94" s="158" t="str">
        <f t="shared" ca="1" si="6"/>
        <v>NB</v>
      </c>
      <c r="T94" s="158" t="str">
        <f t="shared" ca="1" si="7"/>
        <v>RP</v>
      </c>
    </row>
    <row r="95" spans="1:20" x14ac:dyDescent="0.2">
      <c r="A95" s="145" t="str">
        <f ca="1"/>
        <v>NB</v>
      </c>
      <c r="B95" s="145" t="str">
        <f ca="1"/>
        <v>TEV NB</v>
      </c>
      <c r="C95" s="145" t="str">
        <f ca="1"/>
        <v>TEV NB</v>
      </c>
      <c r="D95" s="145" t="str">
        <f ca="1"/>
        <v>FRP</v>
      </c>
      <c r="E95" s="145" t="str">
        <f ca="1"/>
        <v>FRP</v>
      </c>
      <c r="F95" s="145" t="str">
        <f ca="1"/>
        <v>CATERPILLAR</v>
      </c>
      <c r="G95" s="145" t="str">
        <f ca="1"/>
        <v>CATERPILLAR BRASIL</v>
      </c>
      <c r="H95" s="145">
        <f ca="1"/>
        <v>1</v>
      </c>
      <c r="I95" s="145" t="str">
        <f ca="1"/>
        <v>H</v>
      </c>
      <c r="J95" s="145" t="str">
        <f ca="1"/>
        <v>H</v>
      </c>
      <c r="K95" s="145">
        <f ca="1"/>
        <v>966</v>
      </c>
      <c r="L95" s="145">
        <f ca="1"/>
        <v>8.99</v>
      </c>
      <c r="M95" s="145">
        <f ca="1"/>
        <v>3.22</v>
      </c>
      <c r="N95" s="145">
        <f ca="1"/>
        <v>3.58</v>
      </c>
      <c r="O95" s="145">
        <f ca="1"/>
        <v>23.83</v>
      </c>
      <c r="P95" s="145">
        <f ca="1"/>
        <v>23.83</v>
      </c>
      <c r="Q95" s="158" t="str">
        <f t="shared" ca="1" si="4"/>
        <v>TEV</v>
      </c>
      <c r="R95" s="158" t="str">
        <f t="shared" ca="1" si="5"/>
        <v>FRP</v>
      </c>
      <c r="S95" s="158" t="str">
        <f t="shared" ca="1" si="6"/>
        <v>NB</v>
      </c>
      <c r="T95" s="158" t="str">
        <f t="shared" ca="1" si="7"/>
        <v>RP</v>
      </c>
    </row>
    <row r="96" spans="1:20" x14ac:dyDescent="0.2">
      <c r="A96" s="145" t="str">
        <f ca="1"/>
        <v>NB</v>
      </c>
      <c r="B96" s="145" t="str">
        <f ca="1"/>
        <v>TEV NB</v>
      </c>
      <c r="C96" s="145" t="str">
        <f ca="1"/>
        <v>TEV NB</v>
      </c>
      <c r="D96" s="145" t="str">
        <f ca="1"/>
        <v>FRP</v>
      </c>
      <c r="E96" s="145" t="str">
        <f ca="1"/>
        <v>FRP</v>
      </c>
      <c r="F96" s="145" t="str">
        <f ca="1"/>
        <v>CATERPILLAR</v>
      </c>
      <c r="G96" s="145" t="str">
        <f ca="1"/>
        <v>CATERPILLAR BRASIL</v>
      </c>
      <c r="H96" s="145">
        <f ca="1"/>
        <v>1</v>
      </c>
      <c r="I96" s="145" t="str">
        <f ca="1"/>
        <v>H</v>
      </c>
      <c r="J96" s="145" t="str">
        <f ca="1"/>
        <v>H</v>
      </c>
      <c r="K96" s="145" t="str">
        <f ca="1"/>
        <v>972 WHEELLOADER - #K2JGF</v>
      </c>
      <c r="L96" s="145">
        <f ca="1"/>
        <v>9.16</v>
      </c>
      <c r="M96" s="145">
        <f ca="1"/>
        <v>3.35</v>
      </c>
      <c r="N96" s="145">
        <f ca="1"/>
        <v>3.58</v>
      </c>
      <c r="O96" s="145">
        <f ca="1"/>
        <v>25.32</v>
      </c>
      <c r="P96" s="145">
        <f ca="1"/>
        <v>25.32</v>
      </c>
      <c r="Q96" s="158" t="str">
        <f t="shared" ca="1" si="4"/>
        <v>TEV</v>
      </c>
      <c r="R96" s="158" t="str">
        <f t="shared" ca="1" si="5"/>
        <v>FRP</v>
      </c>
      <c r="S96" s="158" t="str">
        <f t="shared" ca="1" si="6"/>
        <v>NB</v>
      </c>
      <c r="T96" s="158" t="str">
        <f t="shared" ca="1" si="7"/>
        <v>RP</v>
      </c>
    </row>
    <row r="97" spans="1:20" x14ac:dyDescent="0.2">
      <c r="A97" s="145" t="str">
        <f ca="1"/>
        <v>NB</v>
      </c>
      <c r="B97" s="145" t="str">
        <f ca="1"/>
        <v>TEV NB</v>
      </c>
      <c r="C97" s="145" t="str">
        <f ca="1"/>
        <v>TEV NB</v>
      </c>
      <c r="D97" s="145" t="str">
        <f ca="1"/>
        <v>FRP</v>
      </c>
      <c r="E97" s="145" t="str">
        <f ca="1"/>
        <v>FRP</v>
      </c>
      <c r="F97" s="145" t="str">
        <f ca="1"/>
        <v>CATERPILLAR</v>
      </c>
      <c r="G97" s="145" t="str">
        <f ca="1"/>
        <v>CATERPILLAR BRASIL</v>
      </c>
      <c r="H97" s="145">
        <f ca="1"/>
        <v>1</v>
      </c>
      <c r="I97" s="145" t="str">
        <f ca="1"/>
        <v>H</v>
      </c>
      <c r="J97" s="145" t="str">
        <f ca="1"/>
        <v>H</v>
      </c>
      <c r="K97" s="145" t="str">
        <f ca="1"/>
        <v>972 WHEELLOADER - #K2JLZ</v>
      </c>
      <c r="L97" s="145">
        <f ca="1"/>
        <v>7.69</v>
      </c>
      <c r="M97" s="145">
        <f ca="1"/>
        <v>2.97</v>
      </c>
      <c r="N97" s="145">
        <f ca="1"/>
        <v>3.58</v>
      </c>
      <c r="O97" s="145">
        <f ca="1"/>
        <v>22.6</v>
      </c>
      <c r="P97" s="145">
        <f ca="1"/>
        <v>22.6</v>
      </c>
      <c r="Q97" s="158" t="str">
        <f t="shared" ca="1" si="4"/>
        <v>TEV</v>
      </c>
      <c r="R97" s="158" t="str">
        <f t="shared" ca="1" si="5"/>
        <v>FRP</v>
      </c>
      <c r="S97" s="158" t="str">
        <f t="shared" ca="1" si="6"/>
        <v>NB</v>
      </c>
      <c r="T97" s="158" t="str">
        <f t="shared" ca="1" si="7"/>
        <v>RP</v>
      </c>
    </row>
    <row r="98" spans="1:20" x14ac:dyDescent="0.2">
      <c r="A98" s="145" t="str">
        <f ca="1"/>
        <v>NB</v>
      </c>
      <c r="B98" s="145" t="str">
        <f ca="1"/>
        <v>TEV NB</v>
      </c>
      <c r="C98" s="145" t="str">
        <f ca="1"/>
        <v>TEV NB</v>
      </c>
      <c r="D98" s="145" t="str">
        <f ca="1"/>
        <v>FRP</v>
      </c>
      <c r="E98" s="145" t="str">
        <f ca="1"/>
        <v>FRP</v>
      </c>
      <c r="F98" s="145" t="str">
        <f ca="1"/>
        <v>CATERPILLAR</v>
      </c>
      <c r="G98" s="145" t="str">
        <f ca="1"/>
        <v>CATERPILLAR BRASIL</v>
      </c>
      <c r="H98" s="145">
        <f ca="1"/>
        <v>1</v>
      </c>
      <c r="I98" s="145" t="str">
        <f ca="1"/>
        <v>H</v>
      </c>
      <c r="J98" s="145" t="str">
        <f ca="1"/>
        <v>H</v>
      </c>
      <c r="K98" s="145" t="str">
        <f ca="1"/>
        <v>972 WHEELLOADER - #K2JMF</v>
      </c>
      <c r="L98" s="145">
        <f ca="1"/>
        <v>9.16</v>
      </c>
      <c r="M98" s="145">
        <f ca="1"/>
        <v>3.35</v>
      </c>
      <c r="N98" s="145">
        <f ca="1"/>
        <v>3.58</v>
      </c>
      <c r="O98" s="145">
        <f ca="1"/>
        <v>25.32</v>
      </c>
      <c r="P98" s="145">
        <f ca="1"/>
        <v>25.32</v>
      </c>
      <c r="Q98" s="158" t="str">
        <f t="shared" ca="1" si="4"/>
        <v>TEV</v>
      </c>
      <c r="R98" s="158" t="str">
        <f t="shared" ca="1" si="5"/>
        <v>FRP</v>
      </c>
      <c r="S98" s="158" t="str">
        <f t="shared" ca="1" si="6"/>
        <v>NB</v>
      </c>
      <c r="T98" s="158" t="str">
        <f t="shared" ca="1" si="7"/>
        <v>RP</v>
      </c>
    </row>
    <row r="99" spans="1:20" x14ac:dyDescent="0.2">
      <c r="A99" s="145" t="str">
        <f ca="1"/>
        <v>NB</v>
      </c>
      <c r="B99" s="145" t="str">
        <f ca="1"/>
        <v>TEV NB</v>
      </c>
      <c r="C99" s="145" t="str">
        <f ca="1"/>
        <v>TEV NB</v>
      </c>
      <c r="D99" s="145" t="str">
        <f ca="1"/>
        <v>FRP</v>
      </c>
      <c r="E99" s="145" t="str">
        <f ca="1"/>
        <v>FRP</v>
      </c>
      <c r="F99" s="145" t="str">
        <f ca="1"/>
        <v>CATERPILLAR</v>
      </c>
      <c r="G99" s="145" t="str">
        <f ca="1"/>
        <v>CATERPILLAR BRASIL</v>
      </c>
      <c r="H99" s="145">
        <f ca="1"/>
        <v>1</v>
      </c>
      <c r="I99" s="145" t="str">
        <f ca="1"/>
        <v>H</v>
      </c>
      <c r="J99" s="145" t="str">
        <f ca="1"/>
        <v>H</v>
      </c>
      <c r="K99" s="145" t="str">
        <f ca="1"/>
        <v>972 WHEELLOADER - #K2PNK</v>
      </c>
      <c r="L99" s="145">
        <f ca="1"/>
        <v>9.16</v>
      </c>
      <c r="M99" s="145">
        <f ca="1"/>
        <v>3.27</v>
      </c>
      <c r="N99" s="145">
        <f ca="1"/>
        <v>3.58</v>
      </c>
      <c r="O99" s="145">
        <f ca="1"/>
        <v>24.58</v>
      </c>
      <c r="P99" s="145">
        <f ca="1"/>
        <v>24.58</v>
      </c>
      <c r="Q99" s="158" t="str">
        <f t="shared" ca="1" si="4"/>
        <v>TEV</v>
      </c>
      <c r="R99" s="158" t="str">
        <f t="shared" ca="1" si="5"/>
        <v>FRP</v>
      </c>
      <c r="S99" s="158" t="str">
        <f t="shared" ca="1" si="6"/>
        <v>NB</v>
      </c>
      <c r="T99" s="158" t="str">
        <f t="shared" ca="1" si="7"/>
        <v>RP</v>
      </c>
    </row>
    <row r="100" spans="1:20" x14ac:dyDescent="0.2">
      <c r="A100" s="145" t="str">
        <f ca="1"/>
        <v>NB</v>
      </c>
      <c r="B100" s="145" t="str">
        <f ca="1"/>
        <v>TEV NB</v>
      </c>
      <c r="C100" s="145" t="str">
        <f ca="1"/>
        <v>TEV NB</v>
      </c>
      <c r="D100" s="145" t="str">
        <f ca="1"/>
        <v>FRP</v>
      </c>
      <c r="E100" s="145" t="str">
        <f ca="1"/>
        <v>FRP</v>
      </c>
      <c r="F100" s="145" t="str">
        <f ca="1"/>
        <v>CATERPILLAR</v>
      </c>
      <c r="G100" s="145" t="str">
        <f ca="1"/>
        <v>CATERPILLAR BRASIL</v>
      </c>
      <c r="H100" s="145">
        <f ca="1"/>
        <v>1</v>
      </c>
      <c r="I100" s="145" t="str">
        <f ca="1"/>
        <v>H</v>
      </c>
      <c r="J100" s="145" t="str">
        <f ca="1"/>
        <v>H</v>
      </c>
      <c r="K100" s="145" t="str">
        <f ca="1"/>
        <v>972 WHEELLOADER - #K2TYJ</v>
      </c>
      <c r="L100" s="145">
        <f ca="1"/>
        <v>9.16</v>
      </c>
      <c r="M100" s="145">
        <f ca="1"/>
        <v>3.35</v>
      </c>
      <c r="N100" s="145">
        <f ca="1"/>
        <v>3.58</v>
      </c>
      <c r="O100" s="145">
        <f ca="1"/>
        <v>25.32</v>
      </c>
      <c r="P100" s="145">
        <f ca="1"/>
        <v>25.32</v>
      </c>
      <c r="Q100" s="158" t="str">
        <f t="shared" ca="1" si="4"/>
        <v>TEV</v>
      </c>
      <c r="R100" s="158" t="str">
        <f t="shared" ca="1" si="5"/>
        <v>FRP</v>
      </c>
      <c r="S100" s="158" t="str">
        <f t="shared" ca="1" si="6"/>
        <v>NB</v>
      </c>
      <c r="T100" s="158" t="str">
        <f t="shared" ca="1" si="7"/>
        <v>RP</v>
      </c>
    </row>
    <row r="101" spans="1:20" x14ac:dyDescent="0.2">
      <c r="A101" s="145" t="str">
        <f ca="1"/>
        <v>NB</v>
      </c>
      <c r="B101" s="145" t="str">
        <f ca="1"/>
        <v>TEV NB</v>
      </c>
      <c r="C101" s="145" t="str">
        <f ca="1"/>
        <v>TEV NB</v>
      </c>
      <c r="D101" s="145" t="str">
        <f ca="1"/>
        <v>FRP</v>
      </c>
      <c r="E101" s="145" t="str">
        <f ca="1"/>
        <v>FRP</v>
      </c>
      <c r="F101" s="145" t="str">
        <f ca="1"/>
        <v>CATERPILLAR</v>
      </c>
      <c r="G101" s="145" t="str">
        <f ca="1"/>
        <v>CATERPILLAR BRASIL</v>
      </c>
      <c r="H101" s="145">
        <f ca="1"/>
        <v>1</v>
      </c>
      <c r="I101" s="145" t="str">
        <f ca="1"/>
        <v>H</v>
      </c>
      <c r="J101" s="145" t="str">
        <f ca="1"/>
        <v>H</v>
      </c>
      <c r="K101" s="145">
        <f ca="1"/>
        <v>972</v>
      </c>
      <c r="L101" s="145">
        <f ca="1"/>
        <v>7.69</v>
      </c>
      <c r="M101" s="145">
        <f ca="1"/>
        <v>2.97</v>
      </c>
      <c r="N101" s="145">
        <f ca="1"/>
        <v>3.58</v>
      </c>
      <c r="O101" s="145">
        <f ca="1"/>
        <v>22.6</v>
      </c>
      <c r="P101" s="145">
        <f ca="1"/>
        <v>22.6</v>
      </c>
      <c r="Q101" s="158" t="str">
        <f t="shared" ca="1" si="4"/>
        <v>TEV</v>
      </c>
      <c r="R101" s="158" t="str">
        <f t="shared" ca="1" si="5"/>
        <v>FRP</v>
      </c>
      <c r="S101" s="158" t="str">
        <f t="shared" ca="1" si="6"/>
        <v>NB</v>
      </c>
      <c r="T101" s="158" t="str">
        <f t="shared" ca="1" si="7"/>
        <v>RP</v>
      </c>
    </row>
    <row r="102" spans="1:20" x14ac:dyDescent="0.2">
      <c r="A102" s="145" t="str">
        <f ca="1"/>
        <v>NB</v>
      </c>
      <c r="B102" s="145" t="str">
        <f ca="1"/>
        <v>TEV NB</v>
      </c>
      <c r="C102" s="145" t="str">
        <f ca="1"/>
        <v>TEV NB</v>
      </c>
      <c r="D102" s="145" t="str">
        <f ca="1"/>
        <v>FRP</v>
      </c>
      <c r="E102" s="145" t="str">
        <f ca="1"/>
        <v>FRP</v>
      </c>
      <c r="F102" s="145" t="str">
        <f ca="1"/>
        <v>CATERPILLAR</v>
      </c>
      <c r="G102" s="145" t="str">
        <f ca="1"/>
        <v>CATERPILLAR BRASIL</v>
      </c>
      <c r="H102" s="145">
        <f ca="1"/>
        <v>1</v>
      </c>
      <c r="I102" s="145" t="str">
        <f ca="1"/>
        <v>H</v>
      </c>
      <c r="J102" s="145" t="str">
        <f ca="1"/>
        <v>H</v>
      </c>
      <c r="K102" s="145" t="str">
        <f ca="1"/>
        <v>CP44B COMPACTOR - #K8ZKB</v>
      </c>
      <c r="L102" s="145">
        <f ca="1"/>
        <v>5.53</v>
      </c>
      <c r="M102" s="145">
        <f ca="1"/>
        <v>2.13</v>
      </c>
      <c r="N102" s="145">
        <f ca="1"/>
        <v>2.84</v>
      </c>
      <c r="O102" s="145">
        <f ca="1"/>
        <v>7.6</v>
      </c>
      <c r="P102" s="145">
        <f ca="1"/>
        <v>7.6</v>
      </c>
      <c r="Q102" s="158" t="str">
        <f t="shared" ca="1" si="4"/>
        <v>TEV</v>
      </c>
      <c r="R102" s="158" t="str">
        <f t="shared" ca="1" si="5"/>
        <v>FRP</v>
      </c>
      <c r="S102" s="158" t="str">
        <f t="shared" ca="1" si="6"/>
        <v>NB</v>
      </c>
      <c r="T102" s="158" t="str">
        <f t="shared" ca="1" si="7"/>
        <v>RP</v>
      </c>
    </row>
    <row r="103" spans="1:20" x14ac:dyDescent="0.2">
      <c r="A103" s="145" t="str">
        <f ca="1"/>
        <v>NB</v>
      </c>
      <c r="B103" s="145" t="str">
        <f ca="1"/>
        <v>TEV NB</v>
      </c>
      <c r="C103" s="145" t="str">
        <f ca="1"/>
        <v>TEV NB</v>
      </c>
      <c r="D103" s="145" t="str">
        <f ca="1"/>
        <v>FRP</v>
      </c>
      <c r="E103" s="145" t="str">
        <f ca="1"/>
        <v>FRP</v>
      </c>
      <c r="F103" s="145" t="str">
        <f ca="1"/>
        <v>CATERPILLAR</v>
      </c>
      <c r="G103" s="145" t="str">
        <f ca="1"/>
        <v>CATERPILLAR BRASIL</v>
      </c>
      <c r="H103" s="145">
        <f ca="1"/>
        <v>1</v>
      </c>
      <c r="I103" s="145" t="str">
        <f ca="1"/>
        <v>H</v>
      </c>
      <c r="J103" s="145" t="str">
        <f ca="1"/>
        <v>H</v>
      </c>
      <c r="K103" s="145" t="str">
        <f ca="1"/>
        <v>D4 BULLDOZER - #K5RSW</v>
      </c>
      <c r="L103" s="145">
        <f ca="1"/>
        <v>5.51</v>
      </c>
      <c r="M103" s="145">
        <f ca="1"/>
        <v>2.33</v>
      </c>
      <c r="N103" s="145">
        <f ca="1"/>
        <v>3.02</v>
      </c>
      <c r="O103" s="145">
        <f ca="1"/>
        <v>13.24</v>
      </c>
      <c r="P103" s="145">
        <f ca="1"/>
        <v>13.24</v>
      </c>
      <c r="Q103" s="158" t="str">
        <f t="shared" ca="1" si="4"/>
        <v>TEV</v>
      </c>
      <c r="R103" s="158" t="str">
        <f t="shared" ca="1" si="5"/>
        <v>FRP</v>
      </c>
      <c r="S103" s="158" t="str">
        <f t="shared" ca="1" si="6"/>
        <v>NB</v>
      </c>
      <c r="T103" s="158" t="str">
        <f t="shared" ca="1" si="7"/>
        <v>RP</v>
      </c>
    </row>
    <row r="104" spans="1:20" x14ac:dyDescent="0.2">
      <c r="A104" s="145" t="str">
        <f ca="1"/>
        <v>NB</v>
      </c>
      <c r="B104" s="145" t="str">
        <f ca="1"/>
        <v>TEV NB</v>
      </c>
      <c r="C104" s="145" t="str">
        <f ca="1"/>
        <v>TEV NB</v>
      </c>
      <c r="D104" s="145" t="str">
        <f ca="1"/>
        <v>FRP</v>
      </c>
      <c r="E104" s="145" t="str">
        <f ca="1"/>
        <v>FRP</v>
      </c>
      <c r="F104" s="145" t="str">
        <f ca="1"/>
        <v>CATERPILLAR</v>
      </c>
      <c r="G104" s="145" t="str">
        <f ca="1"/>
        <v>CATERPILLAR BRASIL</v>
      </c>
      <c r="H104" s="145">
        <f ca="1"/>
        <v>1</v>
      </c>
      <c r="I104" s="145" t="str">
        <f ca="1"/>
        <v>S</v>
      </c>
      <c r="J104" s="145" t="str">
        <f ca="1"/>
        <v>H</v>
      </c>
      <c r="K104" s="145" t="str">
        <f ca="1"/>
        <v>D4 PALLET - #K5RSW</v>
      </c>
      <c r="L104" s="145">
        <f ca="1"/>
        <v>3.2</v>
      </c>
      <c r="M104" s="145">
        <f ca="1"/>
        <v>1.49</v>
      </c>
      <c r="N104" s="145">
        <f ca="1"/>
        <v>0.68</v>
      </c>
      <c r="O104" s="145">
        <f ca="1"/>
        <v>1.1100000000000001</v>
      </c>
      <c r="P104" s="145">
        <f ca="1"/>
        <v>1.1100000000000001</v>
      </c>
      <c r="Q104" s="158" t="str">
        <f t="shared" ca="1" si="4"/>
        <v>TEV</v>
      </c>
      <c r="R104" s="158" t="str">
        <f t="shared" ca="1" si="5"/>
        <v>FRP</v>
      </c>
      <c r="S104" s="158" t="str">
        <f t="shared" ca="1" si="6"/>
        <v>NB</v>
      </c>
      <c r="T104" s="158" t="str">
        <f t="shared" ca="1" si="7"/>
        <v>RP</v>
      </c>
    </row>
    <row r="105" spans="1:20" x14ac:dyDescent="0.2">
      <c r="A105" s="145" t="str">
        <f ca="1"/>
        <v>NB</v>
      </c>
      <c r="B105" s="145" t="str">
        <f ca="1"/>
        <v>TEV NB</v>
      </c>
      <c r="C105" s="145" t="str">
        <f ca="1"/>
        <v>TEV NB</v>
      </c>
      <c r="D105" s="145" t="str">
        <f ca="1"/>
        <v>FRP</v>
      </c>
      <c r="E105" s="145" t="str">
        <f ca="1"/>
        <v>FRP</v>
      </c>
      <c r="F105" s="145" t="str">
        <f ca="1"/>
        <v>CATERPILLAR</v>
      </c>
      <c r="G105" s="145" t="str">
        <f ca="1"/>
        <v>CATERPILLAR BRASIL</v>
      </c>
      <c r="H105" s="145">
        <f ca="1"/>
        <v>1</v>
      </c>
      <c r="I105" s="145" t="str">
        <f ca="1"/>
        <v>H</v>
      </c>
      <c r="J105" s="145" t="str">
        <f ca="1"/>
        <v>H</v>
      </c>
      <c r="K105" s="145" t="str">
        <f ca="1"/>
        <v>D4 BULLDOZER - #K7CVL</v>
      </c>
      <c r="L105" s="145">
        <f ca="1"/>
        <v>5.51</v>
      </c>
      <c r="M105" s="145">
        <f ca="1"/>
        <v>2.33</v>
      </c>
      <c r="N105" s="145">
        <f ca="1"/>
        <v>3.02</v>
      </c>
      <c r="O105" s="145">
        <f ca="1"/>
        <v>13.39</v>
      </c>
      <c r="P105" s="145">
        <f ca="1"/>
        <v>13.39</v>
      </c>
      <c r="Q105" s="158" t="str">
        <f t="shared" ca="1" si="4"/>
        <v>TEV</v>
      </c>
      <c r="R105" s="158" t="str">
        <f t="shared" ca="1" si="5"/>
        <v>FRP</v>
      </c>
      <c r="S105" s="158" t="str">
        <f t="shared" ca="1" si="6"/>
        <v>NB</v>
      </c>
      <c r="T105" s="158" t="str">
        <f t="shared" ca="1" si="7"/>
        <v>RP</v>
      </c>
    </row>
    <row r="106" spans="1:20" x14ac:dyDescent="0.2">
      <c r="A106" s="145" t="str">
        <f ca="1"/>
        <v>NB</v>
      </c>
      <c r="B106" s="145" t="str">
        <f ca="1"/>
        <v>TEV NB</v>
      </c>
      <c r="C106" s="145" t="str">
        <f ca="1"/>
        <v>TEV NB</v>
      </c>
      <c r="D106" s="145" t="str">
        <f ca="1"/>
        <v>FRP</v>
      </c>
      <c r="E106" s="145" t="str">
        <f ca="1"/>
        <v>FRP</v>
      </c>
      <c r="F106" s="145" t="str">
        <f ca="1"/>
        <v>CATERPILLAR</v>
      </c>
      <c r="G106" s="145" t="str">
        <f ca="1"/>
        <v>CATERPILLAR BRASIL</v>
      </c>
      <c r="H106" s="145">
        <f ca="1"/>
        <v>1</v>
      </c>
      <c r="I106" s="145" t="str">
        <f ca="1"/>
        <v>S</v>
      </c>
      <c r="J106" s="145" t="str">
        <f ca="1"/>
        <v>H</v>
      </c>
      <c r="K106" s="145" t="str">
        <f ca="1"/>
        <v>D4 PALLET - #K7CVL</v>
      </c>
      <c r="L106" s="145">
        <f ca="1"/>
        <v>3.2</v>
      </c>
      <c r="M106" s="145">
        <f ca="1"/>
        <v>1.49</v>
      </c>
      <c r="N106" s="145">
        <f ca="1"/>
        <v>0.68</v>
      </c>
      <c r="O106" s="145">
        <f ca="1"/>
        <v>1.1100000000000001</v>
      </c>
      <c r="P106" s="145">
        <f ca="1"/>
        <v>1.1100000000000001</v>
      </c>
      <c r="Q106" s="158" t="str">
        <f t="shared" ca="1" si="4"/>
        <v>TEV</v>
      </c>
      <c r="R106" s="158" t="str">
        <f t="shared" ca="1" si="5"/>
        <v>FRP</v>
      </c>
      <c r="S106" s="158" t="str">
        <f t="shared" ca="1" si="6"/>
        <v>NB</v>
      </c>
      <c r="T106" s="158" t="str">
        <f t="shared" ca="1" si="7"/>
        <v>RP</v>
      </c>
    </row>
    <row r="107" spans="1:20" x14ac:dyDescent="0.2">
      <c r="A107" s="145" t="str">
        <f ca="1"/>
        <v>NB</v>
      </c>
      <c r="B107" s="145" t="str">
        <f ca="1"/>
        <v>TEV NB</v>
      </c>
      <c r="C107" s="145" t="str">
        <f ca="1"/>
        <v>TEV NB</v>
      </c>
      <c r="D107" s="145" t="str">
        <f ca="1"/>
        <v>FRP</v>
      </c>
      <c r="E107" s="145" t="str">
        <f ca="1"/>
        <v>FRP</v>
      </c>
      <c r="F107" s="145" t="str">
        <f ca="1"/>
        <v>CATERPILLAR</v>
      </c>
      <c r="G107" s="145" t="str">
        <f ca="1"/>
        <v>CATERPILLAR BRASIL</v>
      </c>
      <c r="H107" s="145">
        <f ca="1"/>
        <v>1</v>
      </c>
      <c r="I107" s="145" t="str">
        <f ca="1"/>
        <v>H</v>
      </c>
      <c r="J107" s="145" t="str">
        <f ca="1"/>
        <v>H</v>
      </c>
      <c r="K107" s="145" t="str">
        <f ca="1"/>
        <v>D5 BULLDOZER - #K6QNV</v>
      </c>
      <c r="L107" s="145">
        <f ca="1"/>
        <v>5.71</v>
      </c>
      <c r="M107" s="145">
        <f ca="1"/>
        <v>2.48</v>
      </c>
      <c r="N107" s="145">
        <f ca="1"/>
        <v>3.09</v>
      </c>
      <c r="O107" s="145">
        <f ca="1"/>
        <v>17.5</v>
      </c>
      <c r="P107" s="145">
        <f ca="1"/>
        <v>17.5</v>
      </c>
      <c r="Q107" s="158" t="str">
        <f t="shared" ca="1" si="4"/>
        <v>TEV</v>
      </c>
      <c r="R107" s="158" t="str">
        <f t="shared" ca="1" si="5"/>
        <v>FRP</v>
      </c>
      <c r="S107" s="158" t="str">
        <f t="shared" ca="1" si="6"/>
        <v>NB</v>
      </c>
      <c r="T107" s="158" t="str">
        <f t="shared" ca="1" si="7"/>
        <v>RP</v>
      </c>
    </row>
    <row r="108" spans="1:20" x14ac:dyDescent="0.2">
      <c r="A108" s="145" t="str">
        <f ca="1"/>
        <v>NB</v>
      </c>
      <c r="B108" s="145" t="str">
        <f ca="1"/>
        <v>TEV NB</v>
      </c>
      <c r="C108" s="145" t="str">
        <f ca="1"/>
        <v>TEV NB</v>
      </c>
      <c r="D108" s="145" t="str">
        <f ca="1"/>
        <v>FRP</v>
      </c>
      <c r="E108" s="145" t="str">
        <f ca="1"/>
        <v>FRP</v>
      </c>
      <c r="F108" s="145" t="str">
        <f ca="1"/>
        <v>CATERPILLAR</v>
      </c>
      <c r="G108" s="145" t="str">
        <f ca="1"/>
        <v>CATERPILLAR BRASIL</v>
      </c>
      <c r="H108" s="145">
        <f ca="1"/>
        <v>1</v>
      </c>
      <c r="I108" s="145" t="str">
        <f ca="1"/>
        <v>S</v>
      </c>
      <c r="J108" s="145" t="str">
        <f ca="1"/>
        <v>H</v>
      </c>
      <c r="K108" s="145" t="str">
        <f ca="1"/>
        <v>D5 PALLET - #K6QNV</v>
      </c>
      <c r="L108" s="145">
        <f ca="1"/>
        <v>3.27</v>
      </c>
      <c r="M108" s="145">
        <f ca="1"/>
        <v>1.49</v>
      </c>
      <c r="N108" s="145">
        <f ca="1"/>
        <v>0.63</v>
      </c>
      <c r="O108" s="145">
        <f ca="1"/>
        <v>1.17</v>
      </c>
      <c r="P108" s="145">
        <f ca="1"/>
        <v>1.17</v>
      </c>
      <c r="Q108" s="158" t="str">
        <f t="shared" ca="1" si="4"/>
        <v>TEV</v>
      </c>
      <c r="R108" s="158" t="str">
        <f t="shared" ca="1" si="5"/>
        <v>FRP</v>
      </c>
      <c r="S108" s="158" t="str">
        <f t="shared" ca="1" si="6"/>
        <v>NB</v>
      </c>
      <c r="T108" s="158" t="str">
        <f t="shared" ca="1" si="7"/>
        <v>RP</v>
      </c>
    </row>
    <row r="109" spans="1:20" x14ac:dyDescent="0.2">
      <c r="A109" s="145" t="str">
        <f ca="1"/>
        <v>NB</v>
      </c>
      <c r="B109" s="145" t="str">
        <f ca="1"/>
        <v>TEV NB</v>
      </c>
      <c r="C109" s="145" t="str">
        <f ca="1"/>
        <v>TEV NB</v>
      </c>
      <c r="D109" s="145" t="str">
        <f ca="1"/>
        <v>FRP</v>
      </c>
      <c r="E109" s="145" t="str">
        <f ca="1"/>
        <v>FRP</v>
      </c>
      <c r="F109" s="145" t="str">
        <f ca="1"/>
        <v>CATERPILLAR</v>
      </c>
      <c r="G109" s="145" t="str">
        <f ca="1"/>
        <v>CATERPILLAR BRASIL</v>
      </c>
      <c r="H109" s="145">
        <f ca="1"/>
        <v>1</v>
      </c>
      <c r="I109" s="145" t="str">
        <f ca="1"/>
        <v>H</v>
      </c>
      <c r="J109" s="145" t="str">
        <f ca="1"/>
        <v>H</v>
      </c>
      <c r="K109" s="145" t="str">
        <f ca="1"/>
        <v>D5 BULLDOZER - #K6QNX</v>
      </c>
      <c r="L109" s="145">
        <f ca="1"/>
        <v>5.2</v>
      </c>
      <c r="M109" s="145">
        <f ca="1"/>
        <v>2.48</v>
      </c>
      <c r="N109" s="145">
        <f ca="1"/>
        <v>3.15</v>
      </c>
      <c r="O109" s="145">
        <f ca="1"/>
        <v>17.100000000000001</v>
      </c>
      <c r="P109" s="145">
        <f ca="1"/>
        <v>17.100000000000001</v>
      </c>
      <c r="Q109" s="158" t="str">
        <f t="shared" ca="1" si="4"/>
        <v>TEV</v>
      </c>
      <c r="R109" s="158" t="str">
        <f t="shared" ca="1" si="5"/>
        <v>FRP</v>
      </c>
      <c r="S109" s="158" t="str">
        <f t="shared" ca="1" si="6"/>
        <v>NB</v>
      </c>
      <c r="T109" s="158" t="str">
        <f t="shared" ca="1" si="7"/>
        <v>RP</v>
      </c>
    </row>
    <row r="110" spans="1:20" x14ac:dyDescent="0.2">
      <c r="A110" s="145" t="str">
        <f ca="1"/>
        <v>NB</v>
      </c>
      <c r="B110" s="145" t="str">
        <f ca="1"/>
        <v>TEV NB</v>
      </c>
      <c r="C110" s="145" t="str">
        <f ca="1"/>
        <v>TEV NB</v>
      </c>
      <c r="D110" s="145" t="str">
        <f ca="1"/>
        <v>FRP</v>
      </c>
      <c r="E110" s="145" t="str">
        <f ca="1"/>
        <v>FRP</v>
      </c>
      <c r="F110" s="145" t="str">
        <f ca="1"/>
        <v>CATERPILLAR</v>
      </c>
      <c r="G110" s="145" t="str">
        <f ca="1"/>
        <v>CATERPILLAR BRASIL</v>
      </c>
      <c r="H110" s="145">
        <f ca="1"/>
        <v>1</v>
      </c>
      <c r="I110" s="145" t="str">
        <f ca="1"/>
        <v>S</v>
      </c>
      <c r="J110" s="145" t="str">
        <f ca="1"/>
        <v>H</v>
      </c>
      <c r="K110" s="145" t="str">
        <f ca="1"/>
        <v>D5 PALLET - #K6QNX</v>
      </c>
      <c r="L110" s="145">
        <f ca="1"/>
        <v>3.27</v>
      </c>
      <c r="M110" s="145">
        <f ca="1"/>
        <v>1.49</v>
      </c>
      <c r="N110" s="145">
        <f ca="1"/>
        <v>0.63</v>
      </c>
      <c r="O110" s="145">
        <f ca="1"/>
        <v>1.7</v>
      </c>
      <c r="P110" s="145">
        <f ca="1"/>
        <v>1.7</v>
      </c>
      <c r="Q110" s="158" t="str">
        <f t="shared" ca="1" si="4"/>
        <v>TEV</v>
      </c>
      <c r="R110" s="158" t="str">
        <f t="shared" ca="1" si="5"/>
        <v>FRP</v>
      </c>
      <c r="S110" s="158" t="str">
        <f t="shared" ca="1" si="6"/>
        <v>NB</v>
      </c>
      <c r="T110" s="158" t="str">
        <f t="shared" ca="1" si="7"/>
        <v>RP</v>
      </c>
    </row>
    <row r="111" spans="1:20" x14ac:dyDescent="0.2">
      <c r="A111" s="145" t="str">
        <f ca="1"/>
        <v>NB</v>
      </c>
      <c r="B111" s="145" t="str">
        <f ca="1"/>
        <v>TEV NB</v>
      </c>
      <c r="C111" s="145" t="str">
        <f ca="1"/>
        <v>TEV NB</v>
      </c>
      <c r="D111" s="145" t="str">
        <f ca="1"/>
        <v>FRP</v>
      </c>
      <c r="E111" s="145" t="str">
        <f ca="1"/>
        <v>FRP</v>
      </c>
      <c r="F111" s="145" t="str">
        <f ca="1"/>
        <v>CATERPILLAR</v>
      </c>
      <c r="G111" s="145" t="str">
        <f ca="1"/>
        <v>CATERPILLAR BRASIL</v>
      </c>
      <c r="H111" s="145">
        <f ca="1"/>
        <v>1</v>
      </c>
      <c r="I111" s="145" t="str">
        <f ca="1"/>
        <v>H</v>
      </c>
      <c r="J111" s="145" t="str">
        <f ca="1"/>
        <v>H</v>
      </c>
      <c r="K111" s="145" t="str">
        <f ca="1"/>
        <v>D7</v>
      </c>
      <c r="L111" s="145">
        <f ca="1"/>
        <v>6.24</v>
      </c>
      <c r="M111" s="145">
        <f ca="1"/>
        <v>2.7896800000000002</v>
      </c>
      <c r="N111" s="145">
        <f ca="1"/>
        <v>3.45</v>
      </c>
      <c r="O111" s="145">
        <f ca="1"/>
        <v>27.3</v>
      </c>
      <c r="P111" s="145">
        <f ca="1"/>
        <v>27.3</v>
      </c>
      <c r="Q111" s="158" t="str">
        <f t="shared" ca="1" si="4"/>
        <v>TEV</v>
      </c>
      <c r="R111" s="158" t="str">
        <f t="shared" ca="1" si="5"/>
        <v>FRP</v>
      </c>
      <c r="S111" s="158" t="str">
        <f t="shared" ca="1" si="6"/>
        <v>NB</v>
      </c>
      <c r="T111" s="158" t="str">
        <f t="shared" ca="1" si="7"/>
        <v>RP</v>
      </c>
    </row>
    <row r="112" spans="1:20" x14ac:dyDescent="0.2">
      <c r="A112" s="145" t="str">
        <f ca="1"/>
        <v>NB</v>
      </c>
      <c r="B112" s="145" t="str">
        <f ca="1"/>
        <v>TEV NB</v>
      </c>
      <c r="C112" s="145" t="str">
        <f ca="1"/>
        <v>TEV NB</v>
      </c>
      <c r="D112" s="145" t="str">
        <f ca="1"/>
        <v>FRP</v>
      </c>
      <c r="E112" s="145" t="str">
        <f ca="1"/>
        <v>FRP</v>
      </c>
      <c r="F112" s="145" t="str">
        <f ca="1"/>
        <v>CATERPILLAR</v>
      </c>
      <c r="G112" s="145" t="str">
        <f ca="1"/>
        <v>CATERPILLAR BRASIL</v>
      </c>
      <c r="H112" s="145">
        <f ca="1"/>
        <v>1</v>
      </c>
      <c r="I112" s="145" t="str">
        <f ca="1"/>
        <v>S</v>
      </c>
      <c r="J112" s="145" t="str">
        <f ca="1"/>
        <v>H</v>
      </c>
      <c r="K112" s="145" t="str">
        <f ca="1"/>
        <v>D7 STATICS</v>
      </c>
      <c r="L112" s="145">
        <f ca="1"/>
        <v>2.31</v>
      </c>
      <c r="M112" s="145">
        <f ca="1"/>
        <v>0.76</v>
      </c>
      <c r="N112" s="145">
        <f ca="1"/>
        <v>0.45</v>
      </c>
      <c r="O112" s="145">
        <f ca="1"/>
        <v>0.57599999999999996</v>
      </c>
      <c r="P112" s="145">
        <f ca="1"/>
        <v>0.57599999999999996</v>
      </c>
      <c r="Q112" s="158" t="str">
        <f t="shared" ca="1" si="4"/>
        <v>TEV</v>
      </c>
      <c r="R112" s="158" t="str">
        <f t="shared" ca="1" si="5"/>
        <v>FRP</v>
      </c>
      <c r="S112" s="158" t="str">
        <f t="shared" ca="1" si="6"/>
        <v>NB</v>
      </c>
      <c r="T112" s="158" t="str">
        <f t="shared" ca="1" si="7"/>
        <v>RP</v>
      </c>
    </row>
    <row r="113" spans="1:20" x14ac:dyDescent="0.2">
      <c r="A113" s="145" t="str">
        <f ca="1"/>
        <v>NB</v>
      </c>
      <c r="B113" s="145" t="str">
        <f ca="1"/>
        <v>TEV NB</v>
      </c>
      <c r="C113" s="145" t="str">
        <f ca="1"/>
        <v>TEV NB</v>
      </c>
      <c r="D113" s="145" t="str">
        <f ca="1"/>
        <v>FRP</v>
      </c>
      <c r="E113" s="145" t="str">
        <f ca="1"/>
        <v>FRP</v>
      </c>
      <c r="F113" s="145" t="str">
        <f ca="1"/>
        <v>CATERPILLAR</v>
      </c>
      <c r="G113" s="145" t="str">
        <f ca="1"/>
        <v>CATERPILLAR BRASIL</v>
      </c>
      <c r="H113" s="145">
        <f ca="1"/>
        <v>1</v>
      </c>
      <c r="I113" s="145" t="str">
        <f ca="1"/>
        <v>S</v>
      </c>
      <c r="J113" s="145" t="str">
        <f ca="1"/>
        <v>H</v>
      </c>
      <c r="K113" s="145" t="str">
        <f ca="1"/>
        <v>D7 STATICS</v>
      </c>
      <c r="L113" s="145">
        <f ca="1"/>
        <v>3.7</v>
      </c>
      <c r="M113" s="145">
        <f ca="1"/>
        <v>1.39</v>
      </c>
      <c r="N113" s="145">
        <f ca="1"/>
        <v>0.35</v>
      </c>
      <c r="O113" s="145">
        <f ca="1"/>
        <v>0.94</v>
      </c>
      <c r="P113" s="145">
        <f ca="1"/>
        <v>0.94</v>
      </c>
      <c r="Q113" s="158" t="str">
        <f t="shared" ca="1" si="4"/>
        <v>TEV</v>
      </c>
      <c r="R113" s="158" t="str">
        <f t="shared" ca="1" si="5"/>
        <v>FRP</v>
      </c>
      <c r="S113" s="158" t="str">
        <f t="shared" ca="1" si="6"/>
        <v>NB</v>
      </c>
      <c r="T113" s="158" t="str">
        <f t="shared" ca="1" si="7"/>
        <v>RP</v>
      </c>
    </row>
    <row r="114" spans="1:20" x14ac:dyDescent="0.2">
      <c r="A114" s="145" t="str">
        <f ca="1"/>
        <v>NB</v>
      </c>
      <c r="B114" s="145" t="str">
        <f ca="1"/>
        <v>TEV NB</v>
      </c>
      <c r="C114" s="145" t="str">
        <f ca="1"/>
        <v>TEV NB</v>
      </c>
      <c r="D114" s="145" t="str">
        <f ca="1"/>
        <v>FRP</v>
      </c>
      <c r="E114" s="145" t="str">
        <f ca="1"/>
        <v>FRP</v>
      </c>
      <c r="F114" s="145" t="str">
        <f ca="1"/>
        <v>CATERPILLAR</v>
      </c>
      <c r="G114" s="145" t="str">
        <f ca="1"/>
        <v>CATERPILLAR BRASIL</v>
      </c>
      <c r="H114" s="145">
        <f ca="1"/>
        <v>1</v>
      </c>
      <c r="I114" s="145" t="str">
        <f ca="1"/>
        <v>S</v>
      </c>
      <c r="J114" s="145" t="str">
        <f ca="1"/>
        <v>H</v>
      </c>
      <c r="K114" s="145" t="str">
        <f ca="1"/>
        <v>D7 STATICS</v>
      </c>
      <c r="L114" s="145">
        <f ca="1"/>
        <v>3.65</v>
      </c>
      <c r="M114" s="145">
        <f ca="1"/>
        <v>1.95</v>
      </c>
      <c r="N114" s="145">
        <f ca="1"/>
        <v>1.0900000000000001</v>
      </c>
      <c r="O114" s="145">
        <f ca="1"/>
        <v>2.42</v>
      </c>
      <c r="P114" s="145">
        <f ca="1"/>
        <v>2.42</v>
      </c>
      <c r="Q114" s="158" t="str">
        <f t="shared" ca="1" si="4"/>
        <v>TEV</v>
      </c>
      <c r="R114" s="158" t="str">
        <f t="shared" ca="1" si="5"/>
        <v>FRP</v>
      </c>
      <c r="S114" s="158" t="str">
        <f t="shared" ca="1" si="6"/>
        <v>NB</v>
      </c>
      <c r="T114" s="158" t="str">
        <f t="shared" ca="1" si="7"/>
        <v>RP</v>
      </c>
    </row>
    <row r="115" spans="1:20" x14ac:dyDescent="0.2">
      <c r="A115" s="145" t="str">
        <f ca="1"/>
        <v>NB</v>
      </c>
      <c r="B115" s="145" t="str">
        <f ca="1"/>
        <v>TEV NB</v>
      </c>
      <c r="C115" s="145" t="str">
        <f ca="1"/>
        <v>TEV NB</v>
      </c>
      <c r="D115" s="145" t="str">
        <f ca="1"/>
        <v>FRP</v>
      </c>
      <c r="E115" s="145" t="str">
        <f ca="1"/>
        <v>FRP</v>
      </c>
      <c r="F115" s="145" t="str">
        <f ca="1"/>
        <v>CATERPILLAR</v>
      </c>
      <c r="G115" s="145" t="str">
        <f ca="1"/>
        <v>CATERPILLAR BRASIL</v>
      </c>
      <c r="H115" s="145">
        <f ca="1"/>
        <v>1</v>
      </c>
      <c r="I115" s="145" t="str">
        <f ca="1"/>
        <v>H</v>
      </c>
      <c r="J115" s="145" t="str">
        <f ca="1"/>
        <v>H</v>
      </c>
      <c r="K115" s="145" t="str">
        <f ca="1"/>
        <v>D8</v>
      </c>
      <c r="L115" s="145">
        <f ca="1"/>
        <v>5.58</v>
      </c>
      <c r="M115" s="145">
        <f ca="1"/>
        <v>2.89</v>
      </c>
      <c r="N115" s="145">
        <f ca="1"/>
        <v>3.78</v>
      </c>
      <c r="O115" s="145">
        <f ca="1"/>
        <v>34.21</v>
      </c>
      <c r="P115" s="145">
        <f ca="1"/>
        <v>34.21</v>
      </c>
      <c r="Q115" s="158" t="str">
        <f t="shared" ca="1" si="4"/>
        <v>TEV</v>
      </c>
      <c r="R115" s="158" t="str">
        <f t="shared" ca="1" si="5"/>
        <v>FRP</v>
      </c>
      <c r="S115" s="158" t="str">
        <f t="shared" ca="1" si="6"/>
        <v>NB</v>
      </c>
      <c r="T115" s="158" t="str">
        <f t="shared" ca="1" si="7"/>
        <v>RP</v>
      </c>
    </row>
    <row r="116" spans="1:20" x14ac:dyDescent="0.2">
      <c r="A116" s="145" t="str">
        <f ca="1"/>
        <v>NB</v>
      </c>
      <c r="B116" s="145" t="str">
        <f ca="1"/>
        <v>TEV NB</v>
      </c>
      <c r="C116" s="145" t="str">
        <f ca="1"/>
        <v>TEV NB</v>
      </c>
      <c r="D116" s="145" t="str">
        <f ca="1"/>
        <v>FRP</v>
      </c>
      <c r="E116" s="145" t="str">
        <f ca="1"/>
        <v>FRP</v>
      </c>
      <c r="F116" s="145" t="str">
        <f ca="1"/>
        <v>CATERPILLAR</v>
      </c>
      <c r="G116" s="145" t="str">
        <f ca="1"/>
        <v>CATERPILLAR BRASIL</v>
      </c>
      <c r="H116" s="145">
        <f ca="1"/>
        <v>1</v>
      </c>
      <c r="I116" s="145" t="str">
        <f ca="1"/>
        <v>S</v>
      </c>
      <c r="J116" s="145" t="str">
        <f ca="1"/>
        <v>H</v>
      </c>
      <c r="K116" s="145" t="str">
        <f ca="1"/>
        <v>D8 STATICS</v>
      </c>
      <c r="L116" s="145">
        <f ca="1"/>
        <v>2.31</v>
      </c>
      <c r="M116" s="145">
        <f ca="1"/>
        <v>0.76</v>
      </c>
      <c r="N116" s="145">
        <f ca="1"/>
        <v>0.45</v>
      </c>
      <c r="O116" s="145">
        <f ca="1"/>
        <v>0.69899999999999995</v>
      </c>
      <c r="P116" s="145">
        <f ca="1"/>
        <v>0.69899999999999995</v>
      </c>
      <c r="Q116" s="158" t="str">
        <f t="shared" ca="1" si="4"/>
        <v>TEV</v>
      </c>
      <c r="R116" s="158" t="str">
        <f t="shared" ca="1" si="5"/>
        <v>FRP</v>
      </c>
      <c r="S116" s="158" t="str">
        <f t="shared" ca="1" si="6"/>
        <v>NB</v>
      </c>
      <c r="T116" s="158" t="str">
        <f t="shared" ca="1" si="7"/>
        <v>RP</v>
      </c>
    </row>
    <row r="117" spans="1:20" x14ac:dyDescent="0.2">
      <c r="A117" s="145" t="str">
        <f ca="1"/>
        <v>NB</v>
      </c>
      <c r="B117" s="145" t="str">
        <f ca="1"/>
        <v>TEV NB</v>
      </c>
      <c r="C117" s="145" t="str">
        <f ca="1"/>
        <v>TEV NB</v>
      </c>
      <c r="D117" s="145" t="str">
        <f ca="1"/>
        <v>FRP</v>
      </c>
      <c r="E117" s="145" t="str">
        <f ca="1"/>
        <v>FRP</v>
      </c>
      <c r="F117" s="145" t="str">
        <f ca="1"/>
        <v>CATERPILLAR</v>
      </c>
      <c r="G117" s="145" t="str">
        <f ca="1"/>
        <v>CATERPILLAR BRASIL</v>
      </c>
      <c r="H117" s="145">
        <f ca="1"/>
        <v>1</v>
      </c>
      <c r="I117" s="145" t="str">
        <f ca="1"/>
        <v>S</v>
      </c>
      <c r="J117" s="145" t="str">
        <f ca="1"/>
        <v>H</v>
      </c>
      <c r="K117" s="145" t="str">
        <f ca="1"/>
        <v>D8 STATICS</v>
      </c>
      <c r="L117" s="145">
        <f ca="1"/>
        <v>3.7</v>
      </c>
      <c r="M117" s="145">
        <f ca="1"/>
        <v>1.39</v>
      </c>
      <c r="N117" s="145">
        <f ca="1"/>
        <v>0.35</v>
      </c>
      <c r="O117" s="145">
        <f ca="1"/>
        <v>0.995</v>
      </c>
      <c r="P117" s="145">
        <f ca="1"/>
        <v>0.995</v>
      </c>
      <c r="Q117" s="158" t="str">
        <f t="shared" ca="1" si="4"/>
        <v>TEV</v>
      </c>
      <c r="R117" s="158" t="str">
        <f t="shared" ca="1" si="5"/>
        <v>FRP</v>
      </c>
      <c r="S117" s="158" t="str">
        <f t="shared" ca="1" si="6"/>
        <v>NB</v>
      </c>
      <c r="T117" s="158" t="str">
        <f t="shared" ca="1" si="7"/>
        <v>RP</v>
      </c>
    </row>
    <row r="118" spans="1:20" x14ac:dyDescent="0.2">
      <c r="A118" s="145" t="str">
        <f ca="1"/>
        <v>NB</v>
      </c>
      <c r="B118" s="145" t="str">
        <f ca="1"/>
        <v>TEV NB</v>
      </c>
      <c r="C118" s="145" t="str">
        <f ca="1"/>
        <v>TEV NB</v>
      </c>
      <c r="D118" s="145" t="str">
        <f ca="1"/>
        <v>FRP</v>
      </c>
      <c r="E118" s="145" t="str">
        <f ca="1"/>
        <v>FRP</v>
      </c>
      <c r="F118" s="145" t="str">
        <f ca="1"/>
        <v>CATERPILLAR</v>
      </c>
      <c r="G118" s="145" t="str">
        <f ca="1"/>
        <v>CATERPILLAR BRASIL</v>
      </c>
      <c r="H118" s="145">
        <f ca="1"/>
        <v>1</v>
      </c>
      <c r="I118" s="145" t="str">
        <f ca="1"/>
        <v>H</v>
      </c>
      <c r="J118" s="145" t="str">
        <f ca="1"/>
        <v>H</v>
      </c>
      <c r="K118" s="145" t="str">
        <f ca="1"/>
        <v>D8 BULLDOZER - #K6VHL</v>
      </c>
      <c r="L118" s="145">
        <f ca="1"/>
        <v>6.6</v>
      </c>
      <c r="M118" s="145">
        <f ca="1"/>
        <v>2.89</v>
      </c>
      <c r="N118" s="145">
        <f ca="1"/>
        <v>3.6</v>
      </c>
      <c r="O118" s="145">
        <f ca="1"/>
        <v>36.1</v>
      </c>
      <c r="P118" s="145">
        <f ca="1"/>
        <v>36.1</v>
      </c>
      <c r="Q118" s="158" t="str">
        <f t="shared" ca="1" si="4"/>
        <v>TEV</v>
      </c>
      <c r="R118" s="158" t="str">
        <f t="shared" ca="1" si="5"/>
        <v>FRP</v>
      </c>
      <c r="S118" s="158" t="str">
        <f t="shared" ca="1" si="6"/>
        <v>NB</v>
      </c>
      <c r="T118" s="158" t="str">
        <f t="shared" ca="1" si="7"/>
        <v>RP</v>
      </c>
    </row>
    <row r="119" spans="1:20" x14ac:dyDescent="0.2">
      <c r="A119" s="145" t="str">
        <f ca="1"/>
        <v>NB</v>
      </c>
      <c r="B119" s="145" t="str">
        <f ca="1"/>
        <v>TEV NB</v>
      </c>
      <c r="C119" s="145" t="str">
        <f ca="1"/>
        <v>TEV NB</v>
      </c>
      <c r="D119" s="145" t="str">
        <f ca="1"/>
        <v>FRP</v>
      </c>
      <c r="E119" s="145" t="str">
        <f ca="1"/>
        <v>FRP</v>
      </c>
      <c r="F119" s="145" t="str">
        <f ca="1"/>
        <v>CATERPILLAR</v>
      </c>
      <c r="G119" s="145" t="str">
        <f ca="1"/>
        <v>CATERPILLAR BRASIL</v>
      </c>
      <c r="H119" s="145">
        <f ca="1"/>
        <v>1</v>
      </c>
      <c r="I119" s="145" t="str">
        <f ca="1"/>
        <v>S</v>
      </c>
      <c r="J119" s="145" t="str">
        <f ca="1"/>
        <v>H</v>
      </c>
      <c r="K119" s="145" t="str">
        <f ca="1"/>
        <v>D8 BOX - #K6VHL</v>
      </c>
      <c r="L119" s="145">
        <f ca="1"/>
        <v>3.7</v>
      </c>
      <c r="M119" s="145">
        <f ca="1"/>
        <v>1.39</v>
      </c>
      <c r="N119" s="145">
        <f ca="1"/>
        <v>0.35</v>
      </c>
      <c r="O119" s="145">
        <f ca="1"/>
        <v>0.995</v>
      </c>
      <c r="P119" s="145">
        <f ca="1"/>
        <v>0.995</v>
      </c>
      <c r="Q119" s="158" t="str">
        <f t="shared" ca="1" si="4"/>
        <v>TEV</v>
      </c>
      <c r="R119" s="158" t="str">
        <f t="shared" ca="1" si="5"/>
        <v>FRP</v>
      </c>
      <c r="S119" s="158" t="str">
        <f t="shared" ca="1" si="6"/>
        <v>NB</v>
      </c>
      <c r="T119" s="158" t="str">
        <f t="shared" ca="1" si="7"/>
        <v>RP</v>
      </c>
    </row>
    <row r="120" spans="1:20" x14ac:dyDescent="0.2">
      <c r="A120" s="145" t="str">
        <f ca="1"/>
        <v>NB</v>
      </c>
      <c r="B120" s="145" t="str">
        <f ca="1"/>
        <v>TEV NB</v>
      </c>
      <c r="C120" s="145" t="str">
        <f ca="1"/>
        <v>TEV NB</v>
      </c>
      <c r="D120" s="145" t="str">
        <f ca="1"/>
        <v>FRP</v>
      </c>
      <c r="E120" s="145" t="str">
        <f ca="1"/>
        <v>FRP</v>
      </c>
      <c r="F120" s="145" t="str">
        <f ca="1"/>
        <v>CATERPILLAR</v>
      </c>
      <c r="G120" s="145" t="str">
        <f ca="1"/>
        <v>CATERPILLAR BRASIL</v>
      </c>
      <c r="H120" s="145">
        <f ca="1"/>
        <v>1</v>
      </c>
      <c r="I120" s="145" t="str">
        <f ca="1"/>
        <v>S</v>
      </c>
      <c r="J120" s="145" t="str">
        <f ca="1"/>
        <v>H</v>
      </c>
      <c r="K120" s="145" t="str">
        <f ca="1"/>
        <v>D8 PALLET - #K6VHL</v>
      </c>
      <c r="L120" s="145">
        <f ca="1"/>
        <v>2.31</v>
      </c>
      <c r="M120" s="145">
        <f ca="1"/>
        <v>0.76</v>
      </c>
      <c r="N120" s="145">
        <f ca="1"/>
        <v>0.45</v>
      </c>
      <c r="O120" s="145">
        <f ca="1"/>
        <v>0.69899999999999995</v>
      </c>
      <c r="P120" s="145">
        <f ca="1"/>
        <v>0.69899999999999995</v>
      </c>
      <c r="Q120" s="158" t="str">
        <f t="shared" ca="1" si="4"/>
        <v>TEV</v>
      </c>
      <c r="R120" s="158" t="str">
        <f t="shared" ca="1" si="5"/>
        <v>FRP</v>
      </c>
      <c r="S120" s="158" t="str">
        <f t="shared" ca="1" si="6"/>
        <v>NB</v>
      </c>
      <c r="T120" s="158" t="str">
        <f t="shared" ca="1" si="7"/>
        <v>RP</v>
      </c>
    </row>
    <row r="121" spans="1:20" x14ac:dyDescent="0.2">
      <c r="A121" s="145" t="str">
        <f ca="1"/>
        <v>NB</v>
      </c>
      <c r="B121" s="145" t="str">
        <f ca="1"/>
        <v>TEV NB</v>
      </c>
      <c r="C121" s="145" t="str">
        <f ca="1"/>
        <v>TEV NB</v>
      </c>
      <c r="D121" s="145" t="str">
        <f ca="1"/>
        <v>FRP</v>
      </c>
      <c r="E121" s="145" t="str">
        <f ca="1"/>
        <v>FRP</v>
      </c>
      <c r="F121" s="145" t="str">
        <f ca="1"/>
        <v>CATERPILLAR</v>
      </c>
      <c r="G121" s="145" t="str">
        <f ca="1"/>
        <v>CATERPILLAR BRASIL</v>
      </c>
      <c r="H121" s="145">
        <f ca="1"/>
        <v>1</v>
      </c>
      <c r="I121" s="145" t="str">
        <f ca="1"/>
        <v>S</v>
      </c>
      <c r="J121" s="145" t="str">
        <f ca="1"/>
        <v>H</v>
      </c>
      <c r="K121" s="145" t="str">
        <f ca="1"/>
        <v>D8 PIECE - #K6VHL</v>
      </c>
      <c r="L121" s="145">
        <f ca="1"/>
        <v>4.0599999999999996</v>
      </c>
      <c r="M121" s="145">
        <f ca="1"/>
        <v>2.15</v>
      </c>
      <c r="N121" s="145">
        <f ca="1"/>
        <v>1.39</v>
      </c>
      <c r="O121" s="145">
        <f ca="1"/>
        <v>3.75</v>
      </c>
      <c r="P121" s="145">
        <f ca="1"/>
        <v>3.75</v>
      </c>
      <c r="Q121" s="158" t="str">
        <f t="shared" ca="1" si="4"/>
        <v>TEV</v>
      </c>
      <c r="R121" s="158" t="str">
        <f t="shared" ca="1" si="5"/>
        <v>FRP</v>
      </c>
      <c r="S121" s="158" t="str">
        <f t="shared" ca="1" si="6"/>
        <v>NB</v>
      </c>
      <c r="T121" s="158" t="str">
        <f t="shared" ca="1" si="7"/>
        <v>RP</v>
      </c>
    </row>
    <row r="122" spans="1:20" x14ac:dyDescent="0.2">
      <c r="A122" s="145" t="str">
        <f ca="1"/>
        <v>NB</v>
      </c>
      <c r="B122" s="145" t="str">
        <f ca="1"/>
        <v>TEV NB</v>
      </c>
      <c r="C122" s="145" t="str">
        <f ca="1"/>
        <v>TEV NB</v>
      </c>
      <c r="D122" s="145" t="str">
        <f ca="1"/>
        <v>FRP</v>
      </c>
      <c r="E122" s="145" t="str">
        <f ca="1"/>
        <v>FRP</v>
      </c>
      <c r="F122" s="145" t="str">
        <f ca="1"/>
        <v>CATERPILLAR</v>
      </c>
      <c r="G122" s="145" t="str">
        <f ca="1"/>
        <v>CATERPILLAR BRASIL</v>
      </c>
      <c r="H122" s="145">
        <f ca="1"/>
        <v>1</v>
      </c>
      <c r="I122" s="145" t="str">
        <f ca="1"/>
        <v>H</v>
      </c>
      <c r="J122" s="145" t="str">
        <f ca="1"/>
        <v>H</v>
      </c>
      <c r="K122" s="145" t="str">
        <f ca="1"/>
        <v>D8 BULLDOZER - #K6SPS</v>
      </c>
      <c r="L122" s="145">
        <f ca="1"/>
        <v>6.6</v>
      </c>
      <c r="M122" s="145">
        <f ca="1"/>
        <v>2.87</v>
      </c>
      <c r="N122" s="145">
        <f ca="1"/>
        <v>3.6</v>
      </c>
      <c r="O122" s="145">
        <f ca="1"/>
        <v>35.630000000000003</v>
      </c>
      <c r="P122" s="145">
        <f ca="1"/>
        <v>35.630000000000003</v>
      </c>
      <c r="Q122" s="158" t="str">
        <f t="shared" ca="1" si="4"/>
        <v>TEV</v>
      </c>
      <c r="R122" s="158" t="str">
        <f t="shared" ca="1" si="5"/>
        <v>FRP</v>
      </c>
      <c r="S122" s="158" t="str">
        <f t="shared" ca="1" si="6"/>
        <v>NB</v>
      </c>
      <c r="T122" s="158" t="str">
        <f t="shared" ca="1" si="7"/>
        <v>RP</v>
      </c>
    </row>
    <row r="123" spans="1:20" x14ac:dyDescent="0.2">
      <c r="A123" s="145" t="str">
        <f ca="1"/>
        <v>NB</v>
      </c>
      <c r="B123" s="145" t="str">
        <f ca="1"/>
        <v>TEV NB</v>
      </c>
      <c r="C123" s="145" t="str">
        <f ca="1"/>
        <v>TEV NB</v>
      </c>
      <c r="D123" s="145" t="str">
        <f ca="1"/>
        <v>FRP</v>
      </c>
      <c r="E123" s="145" t="str">
        <f ca="1"/>
        <v>FRP</v>
      </c>
      <c r="F123" s="145" t="str">
        <f ca="1"/>
        <v>CATERPILLAR</v>
      </c>
      <c r="G123" s="145" t="str">
        <f ca="1"/>
        <v>CATERPILLAR BRASIL</v>
      </c>
      <c r="H123" s="145">
        <f ca="1"/>
        <v>1</v>
      </c>
      <c r="I123" s="145" t="str">
        <f ca="1"/>
        <v>S</v>
      </c>
      <c r="J123" s="145" t="str">
        <f ca="1"/>
        <v>H</v>
      </c>
      <c r="K123" s="145" t="str">
        <f ca="1"/>
        <v>D8 BOX - #K6SPS</v>
      </c>
      <c r="L123" s="145">
        <f ca="1"/>
        <v>0.5</v>
      </c>
      <c r="M123" s="145">
        <f ca="1"/>
        <v>0.43</v>
      </c>
      <c r="N123" s="145">
        <f ca="1"/>
        <v>0.4</v>
      </c>
      <c r="O123" s="145">
        <f ca="1"/>
        <v>2.1999999999999999E-2</v>
      </c>
      <c r="P123" s="145">
        <f ca="1"/>
        <v>2.1999999999999999E-2</v>
      </c>
      <c r="Q123" s="158" t="str">
        <f t="shared" ca="1" si="4"/>
        <v>TEV</v>
      </c>
      <c r="R123" s="158" t="str">
        <f t="shared" ca="1" si="5"/>
        <v>FRP</v>
      </c>
      <c r="S123" s="158" t="str">
        <f t="shared" ca="1" si="6"/>
        <v>NB</v>
      </c>
      <c r="T123" s="158" t="str">
        <f t="shared" ca="1" si="7"/>
        <v>RP</v>
      </c>
    </row>
    <row r="124" spans="1:20" x14ac:dyDescent="0.2">
      <c r="A124" s="145" t="str">
        <f ca="1"/>
        <v>NB</v>
      </c>
      <c r="B124" s="145" t="str">
        <f ca="1"/>
        <v>TEV NB</v>
      </c>
      <c r="C124" s="145" t="str">
        <f ca="1"/>
        <v>TEV NB</v>
      </c>
      <c r="D124" s="145" t="str">
        <f ca="1"/>
        <v>FRP</v>
      </c>
      <c r="E124" s="145" t="str">
        <f ca="1"/>
        <v>FRP</v>
      </c>
      <c r="F124" s="145" t="str">
        <f ca="1"/>
        <v>CATERPILLAR</v>
      </c>
      <c r="G124" s="145" t="str">
        <f ca="1"/>
        <v>CATERPILLAR BRASIL</v>
      </c>
      <c r="H124" s="145">
        <f ca="1"/>
        <v>1</v>
      </c>
      <c r="I124" s="145" t="str">
        <f ca="1"/>
        <v>S</v>
      </c>
      <c r="J124" s="145" t="str">
        <f ca="1"/>
        <v>H</v>
      </c>
      <c r="K124" s="145" t="str">
        <f ca="1"/>
        <v>D8 BOX - #K6SPS</v>
      </c>
      <c r="L124" s="145">
        <f ca="1"/>
        <v>2.31</v>
      </c>
      <c r="M124" s="145">
        <f ca="1"/>
        <v>0.76</v>
      </c>
      <c r="N124" s="145">
        <f ca="1"/>
        <v>0.45</v>
      </c>
      <c r="O124" s="145">
        <f ca="1"/>
        <v>0.69899999999999995</v>
      </c>
      <c r="P124" s="145">
        <f ca="1"/>
        <v>0.69899999999999995</v>
      </c>
      <c r="Q124" s="158" t="str">
        <f t="shared" ca="1" si="4"/>
        <v>TEV</v>
      </c>
      <c r="R124" s="158" t="str">
        <f t="shared" ca="1" si="5"/>
        <v>FRP</v>
      </c>
      <c r="S124" s="158" t="str">
        <f t="shared" ca="1" si="6"/>
        <v>NB</v>
      </c>
      <c r="T124" s="158" t="str">
        <f t="shared" ca="1" si="7"/>
        <v>RP</v>
      </c>
    </row>
    <row r="125" spans="1:20" x14ac:dyDescent="0.2">
      <c r="A125" s="145" t="str">
        <f ca="1"/>
        <v>NB</v>
      </c>
      <c r="B125" s="145" t="str">
        <f ca="1"/>
        <v>TEV NB</v>
      </c>
      <c r="C125" s="145" t="str">
        <f ca="1"/>
        <v>TEV NB</v>
      </c>
      <c r="D125" s="145" t="str">
        <f ca="1"/>
        <v>FRP</v>
      </c>
      <c r="E125" s="145" t="str">
        <f ca="1"/>
        <v>FRP</v>
      </c>
      <c r="F125" s="145" t="str">
        <f ca="1"/>
        <v>CATERPILLAR</v>
      </c>
      <c r="G125" s="145" t="str">
        <f ca="1"/>
        <v>CATERPILLAR BRASIL</v>
      </c>
      <c r="H125" s="145">
        <f ca="1"/>
        <v>1</v>
      </c>
      <c r="I125" s="145" t="str">
        <f ca="1"/>
        <v>S</v>
      </c>
      <c r="J125" s="145" t="str">
        <f ca="1"/>
        <v>H</v>
      </c>
      <c r="K125" s="145" t="str">
        <f ca="1"/>
        <v>D8 PALLET - #K6SPS</v>
      </c>
      <c r="L125" s="145">
        <f ca="1"/>
        <v>3.7</v>
      </c>
      <c r="M125" s="145">
        <f ca="1"/>
        <v>1.34</v>
      </c>
      <c r="N125" s="145">
        <f ca="1"/>
        <v>0.35</v>
      </c>
      <c r="O125" s="145">
        <f ca="1"/>
        <v>0.995</v>
      </c>
      <c r="P125" s="145">
        <f ca="1"/>
        <v>0.995</v>
      </c>
      <c r="Q125" s="158" t="str">
        <f t="shared" ca="1" si="4"/>
        <v>TEV</v>
      </c>
      <c r="R125" s="158" t="str">
        <f t="shared" ca="1" si="5"/>
        <v>FRP</v>
      </c>
      <c r="S125" s="158" t="str">
        <f t="shared" ca="1" si="6"/>
        <v>NB</v>
      </c>
      <c r="T125" s="158" t="str">
        <f t="shared" ca="1" si="7"/>
        <v>RP</v>
      </c>
    </row>
    <row r="126" spans="1:20" x14ac:dyDescent="0.2">
      <c r="A126" s="145" t="str">
        <f ca="1"/>
        <v>NB</v>
      </c>
      <c r="B126" s="145" t="str">
        <f ca="1"/>
        <v>TEV NB</v>
      </c>
      <c r="C126" s="145" t="str">
        <f ca="1"/>
        <v>TEV NB</v>
      </c>
      <c r="D126" s="145" t="str">
        <f ca="1"/>
        <v>FRP</v>
      </c>
      <c r="E126" s="145" t="str">
        <f ca="1"/>
        <v>FRP</v>
      </c>
      <c r="F126" s="145" t="str">
        <f ca="1"/>
        <v>CATERPILLAR</v>
      </c>
      <c r="G126" s="145" t="str">
        <f ca="1"/>
        <v>CATERPILLAR BRASIL</v>
      </c>
      <c r="H126" s="145">
        <f ca="1"/>
        <v>1</v>
      </c>
      <c r="I126" s="145" t="str">
        <f ca="1"/>
        <v>S</v>
      </c>
      <c r="J126" s="145" t="str">
        <f ca="1"/>
        <v>H</v>
      </c>
      <c r="K126" s="145" t="str">
        <f ca="1"/>
        <v>D8 PIECE - #K6SPS</v>
      </c>
      <c r="L126" s="145">
        <f ca="1"/>
        <v>4.01</v>
      </c>
      <c r="M126" s="145">
        <f ca="1"/>
        <v>2.15</v>
      </c>
      <c r="N126" s="145">
        <f ca="1"/>
        <v>1.34</v>
      </c>
      <c r="O126" s="145">
        <f ca="1"/>
        <v>3.58</v>
      </c>
      <c r="P126" s="145">
        <f ca="1"/>
        <v>3.58</v>
      </c>
      <c r="Q126" s="158" t="str">
        <f t="shared" ca="1" si="4"/>
        <v>TEV</v>
      </c>
      <c r="R126" s="158" t="str">
        <f t="shared" ca="1" si="5"/>
        <v>FRP</v>
      </c>
      <c r="S126" s="158" t="str">
        <f t="shared" ca="1" si="6"/>
        <v>NB</v>
      </c>
      <c r="T126" s="158" t="str">
        <f t="shared" ca="1" si="7"/>
        <v>RP</v>
      </c>
    </row>
    <row r="127" spans="1:20" x14ac:dyDescent="0.2">
      <c r="A127" s="145" t="str">
        <f ca="1"/>
        <v>NB</v>
      </c>
      <c r="B127" s="145" t="str">
        <f ca="1"/>
        <v>TEV NB</v>
      </c>
      <c r="C127" s="145" t="str">
        <f ca="1"/>
        <v>TEV NB</v>
      </c>
      <c r="D127" s="145" t="str">
        <f ca="1"/>
        <v>FRP</v>
      </c>
      <c r="E127" s="145" t="str">
        <f ca="1"/>
        <v>FRP</v>
      </c>
      <c r="F127" s="145" t="str">
        <f ca="1"/>
        <v>CATERPILLAR</v>
      </c>
      <c r="G127" s="145" t="str">
        <f ca="1"/>
        <v>CATERPILLAR BRASIL</v>
      </c>
      <c r="H127" s="145">
        <f ca="1"/>
        <v>1</v>
      </c>
      <c r="I127" s="145" t="str">
        <f ca="1"/>
        <v>H</v>
      </c>
      <c r="J127" s="145" t="str">
        <f ca="1"/>
        <v>H</v>
      </c>
      <c r="K127" s="145" t="str">
        <f ca="1"/>
        <v>D8</v>
      </c>
      <c r="L127" s="145">
        <f ca="1"/>
        <v>6.6</v>
      </c>
      <c r="M127" s="145">
        <f ca="1"/>
        <v>2.87</v>
      </c>
      <c r="N127" s="145">
        <f ca="1"/>
        <v>3.6</v>
      </c>
      <c r="O127" s="145">
        <f ca="1"/>
        <v>35.799999999999997</v>
      </c>
      <c r="P127" s="145">
        <f ca="1"/>
        <v>35.799999999999997</v>
      </c>
      <c r="Q127" s="158" t="str">
        <f t="shared" ca="1" si="4"/>
        <v>TEV</v>
      </c>
      <c r="R127" s="158" t="str">
        <f t="shared" ca="1" si="5"/>
        <v>FRP</v>
      </c>
      <c r="S127" s="158" t="str">
        <f t="shared" ca="1" si="6"/>
        <v>NB</v>
      </c>
      <c r="T127" s="158" t="str">
        <f t="shared" ca="1" si="7"/>
        <v>RP</v>
      </c>
    </row>
    <row r="128" spans="1:20" x14ac:dyDescent="0.2">
      <c r="A128" s="145" t="str">
        <f ca="1"/>
        <v>NB</v>
      </c>
      <c r="B128" s="145" t="str">
        <f ca="1"/>
        <v>TEV NB</v>
      </c>
      <c r="C128" s="145" t="str">
        <f ca="1"/>
        <v>TEV NB</v>
      </c>
      <c r="D128" s="145" t="str">
        <f ca="1"/>
        <v>FRP</v>
      </c>
      <c r="E128" s="145" t="str">
        <f ca="1"/>
        <v>FRP</v>
      </c>
      <c r="F128" s="145" t="str">
        <f ca="1"/>
        <v>CATERPILLAR</v>
      </c>
      <c r="G128" s="145" t="str">
        <f ca="1"/>
        <v>CATERPILLAR BRASIL</v>
      </c>
      <c r="H128" s="145">
        <f ca="1"/>
        <v>1</v>
      </c>
      <c r="I128" s="145" t="str">
        <f ca="1"/>
        <v>S</v>
      </c>
      <c r="J128" s="145" t="str">
        <f ca="1"/>
        <v>H</v>
      </c>
      <c r="K128" s="145" t="str">
        <f ca="1"/>
        <v>D8 STATICS</v>
      </c>
      <c r="L128" s="145">
        <f ca="1"/>
        <v>2.31</v>
      </c>
      <c r="M128" s="145">
        <f ca="1"/>
        <v>0.76</v>
      </c>
      <c r="N128" s="145">
        <f ca="1"/>
        <v>0.45</v>
      </c>
      <c r="O128" s="145">
        <f ca="1"/>
        <v>0.69899999999999995</v>
      </c>
      <c r="P128" s="145">
        <f ca="1"/>
        <v>0.69899999999999995</v>
      </c>
      <c r="Q128" s="158" t="str">
        <f t="shared" ca="1" si="4"/>
        <v>TEV</v>
      </c>
      <c r="R128" s="158" t="str">
        <f t="shared" ca="1" si="5"/>
        <v>FRP</v>
      </c>
      <c r="S128" s="158" t="str">
        <f t="shared" ca="1" si="6"/>
        <v>NB</v>
      </c>
      <c r="T128" s="158" t="str">
        <f t="shared" ca="1" si="7"/>
        <v>RP</v>
      </c>
    </row>
    <row r="129" spans="1:20" x14ac:dyDescent="0.2">
      <c r="A129" s="145" t="str">
        <f ca="1"/>
        <v>NB</v>
      </c>
      <c r="B129" s="145" t="str">
        <f ca="1"/>
        <v>TEV NB</v>
      </c>
      <c r="C129" s="145" t="str">
        <f ca="1"/>
        <v>TEV NB</v>
      </c>
      <c r="D129" s="145" t="str">
        <f ca="1"/>
        <v>FRP</v>
      </c>
      <c r="E129" s="145" t="str">
        <f ca="1"/>
        <v>FRP</v>
      </c>
      <c r="F129" s="145" t="str">
        <f ca="1"/>
        <v>CATERPILLAR</v>
      </c>
      <c r="G129" s="145" t="str">
        <f ca="1"/>
        <v>CATERPILLAR BRASIL</v>
      </c>
      <c r="H129" s="145">
        <f ca="1"/>
        <v>1</v>
      </c>
      <c r="I129" s="145" t="str">
        <f ca="1"/>
        <v>S</v>
      </c>
      <c r="J129" s="145" t="str">
        <f ca="1"/>
        <v>H</v>
      </c>
      <c r="K129" s="145" t="str">
        <f ca="1"/>
        <v>D8 STATICS</v>
      </c>
      <c r="L129" s="145">
        <f ca="1"/>
        <v>3.7</v>
      </c>
      <c r="M129" s="145">
        <f ca="1"/>
        <v>1.39</v>
      </c>
      <c r="N129" s="145">
        <f ca="1"/>
        <v>0.35</v>
      </c>
      <c r="O129" s="145">
        <f ca="1"/>
        <v>0.995</v>
      </c>
      <c r="P129" s="145">
        <f ca="1"/>
        <v>0.995</v>
      </c>
      <c r="Q129" s="158" t="str">
        <f t="shared" ca="1" si="4"/>
        <v>TEV</v>
      </c>
      <c r="R129" s="158" t="str">
        <f t="shared" ca="1" si="5"/>
        <v>FRP</v>
      </c>
      <c r="S129" s="158" t="str">
        <f t="shared" ca="1" si="6"/>
        <v>NB</v>
      </c>
      <c r="T129" s="158" t="str">
        <f t="shared" ca="1" si="7"/>
        <v>RP</v>
      </c>
    </row>
    <row r="130" spans="1:20" x14ac:dyDescent="0.2">
      <c r="A130" s="145" t="str">
        <f ca="1"/>
        <v>NB</v>
      </c>
      <c r="B130" s="145" t="str">
        <f ca="1"/>
        <v>TEV NB</v>
      </c>
      <c r="C130" s="145" t="str">
        <f ca="1"/>
        <v>TEV NB</v>
      </c>
      <c r="D130" s="145" t="str">
        <f ca="1"/>
        <v>FRP</v>
      </c>
      <c r="E130" s="145" t="str">
        <f ca="1"/>
        <v>FRP</v>
      </c>
      <c r="F130" s="145" t="str">
        <f ca="1"/>
        <v>CATERPILLAR</v>
      </c>
      <c r="G130" s="145" t="str">
        <f ca="1"/>
        <v>CATERPILLAR BRASIL</v>
      </c>
      <c r="H130" s="145">
        <f ca="1"/>
        <v>1</v>
      </c>
      <c r="I130" s="145" t="str">
        <f ca="1"/>
        <v>S</v>
      </c>
      <c r="J130" s="145" t="str">
        <f ca="1"/>
        <v>H</v>
      </c>
      <c r="K130" s="145" t="str">
        <f ca="1"/>
        <v>D8 STATICS</v>
      </c>
      <c r="L130" s="145">
        <f ca="1"/>
        <v>4.0599999999999996</v>
      </c>
      <c r="M130" s="145">
        <f ca="1"/>
        <v>1.9</v>
      </c>
      <c r="N130" s="145">
        <f ca="1"/>
        <v>1.39</v>
      </c>
      <c r="O130" s="145">
        <f ca="1"/>
        <v>3.21</v>
      </c>
      <c r="P130" s="145">
        <f ca="1"/>
        <v>3.21</v>
      </c>
      <c r="Q130" s="158" t="str">
        <f t="shared" ca="1" si="4"/>
        <v>TEV</v>
      </c>
      <c r="R130" s="158" t="str">
        <f t="shared" ca="1" si="5"/>
        <v>FRP</v>
      </c>
      <c r="S130" s="158" t="str">
        <f t="shared" ca="1" si="6"/>
        <v>NB</v>
      </c>
      <c r="T130" s="158" t="str">
        <f t="shared" ca="1" si="7"/>
        <v>RP</v>
      </c>
    </row>
    <row r="131" spans="1:20" x14ac:dyDescent="0.2">
      <c r="A131" s="145" t="str">
        <f ca="1"/>
        <v>NB</v>
      </c>
      <c r="B131" s="145" t="str">
        <f ca="1"/>
        <v>TEV NB</v>
      </c>
      <c r="C131" s="145" t="str">
        <f ca="1"/>
        <v>TEV NB</v>
      </c>
      <c r="D131" s="145" t="str">
        <f ca="1"/>
        <v>FRP</v>
      </c>
      <c r="E131" s="145" t="str">
        <f ca="1"/>
        <v>FRP</v>
      </c>
      <c r="F131" s="145" t="str">
        <f ca="1"/>
        <v>CATERPILLAR</v>
      </c>
      <c r="G131" s="145" t="str">
        <f ca="1"/>
        <v>CATERPILLAR BRASIL</v>
      </c>
      <c r="H131" s="145">
        <f ca="1"/>
        <v>1</v>
      </c>
      <c r="I131" s="145" t="str">
        <f ca="1"/>
        <v>H</v>
      </c>
      <c r="J131" s="145" t="str">
        <f ca="1"/>
        <v>H</v>
      </c>
      <c r="K131" s="145" t="str">
        <f ca="1"/>
        <v>D8</v>
      </c>
      <c r="L131" s="145">
        <f ca="1"/>
        <v>6.6</v>
      </c>
      <c r="M131" s="145">
        <f ca="1"/>
        <v>2.89</v>
      </c>
      <c r="N131" s="145">
        <f ca="1"/>
        <v>3.78</v>
      </c>
      <c r="O131" s="145">
        <f ca="1"/>
        <v>36.5</v>
      </c>
      <c r="P131" s="145">
        <f ca="1"/>
        <v>36.5</v>
      </c>
      <c r="Q131" s="158" t="str">
        <f t="shared" ca="1" si="4"/>
        <v>TEV</v>
      </c>
      <c r="R131" s="158" t="str">
        <f t="shared" ca="1" si="5"/>
        <v>FRP</v>
      </c>
      <c r="S131" s="158" t="str">
        <f t="shared" ca="1" si="6"/>
        <v>NB</v>
      </c>
      <c r="T131" s="158" t="str">
        <f t="shared" ca="1" si="7"/>
        <v>RP</v>
      </c>
    </row>
    <row r="132" spans="1:20" x14ac:dyDescent="0.2">
      <c r="A132" s="145" t="str">
        <f ca="1"/>
        <v>NB</v>
      </c>
      <c r="B132" s="145" t="str">
        <f ca="1"/>
        <v>TEV NB</v>
      </c>
      <c r="C132" s="145" t="str">
        <f ca="1"/>
        <v>TEV NB</v>
      </c>
      <c r="D132" s="145" t="str">
        <f ca="1"/>
        <v>FRP</v>
      </c>
      <c r="E132" s="145" t="str">
        <f ca="1"/>
        <v>FRP</v>
      </c>
      <c r="F132" s="145" t="str">
        <f ca="1"/>
        <v>CATERPILLAR</v>
      </c>
      <c r="G132" s="145" t="str">
        <f ca="1"/>
        <v>CATERPILLAR BRASIL</v>
      </c>
      <c r="H132" s="145">
        <f ca="1"/>
        <v>1</v>
      </c>
      <c r="I132" s="145" t="str">
        <f ca="1"/>
        <v>S</v>
      </c>
      <c r="J132" s="145" t="str">
        <f ca="1"/>
        <v>H</v>
      </c>
      <c r="K132" s="145" t="str">
        <f ca="1"/>
        <v>D8 STATICS</v>
      </c>
      <c r="L132" s="145">
        <f ca="1"/>
        <v>2.31</v>
      </c>
      <c r="M132" s="145">
        <f ca="1"/>
        <v>0.76</v>
      </c>
      <c r="N132" s="145">
        <f ca="1"/>
        <v>0.45</v>
      </c>
      <c r="O132" s="145">
        <f ca="1"/>
        <v>0.69899999999999995</v>
      </c>
      <c r="P132" s="145">
        <f ca="1"/>
        <v>0.69899999999999995</v>
      </c>
      <c r="Q132" s="158" t="str">
        <f t="shared" ca="1" si="4"/>
        <v>TEV</v>
      </c>
      <c r="R132" s="158" t="str">
        <f t="shared" ca="1" si="5"/>
        <v>FRP</v>
      </c>
      <c r="S132" s="158" t="str">
        <f t="shared" ca="1" si="6"/>
        <v>NB</v>
      </c>
      <c r="T132" s="158" t="str">
        <f t="shared" ca="1" si="7"/>
        <v>RP</v>
      </c>
    </row>
    <row r="133" spans="1:20" x14ac:dyDescent="0.2">
      <c r="A133" s="145" t="str">
        <f ca="1"/>
        <v>NB</v>
      </c>
      <c r="B133" s="145" t="str">
        <f ca="1"/>
        <v>TEV NB</v>
      </c>
      <c r="C133" s="145" t="str">
        <f ca="1"/>
        <v>TEV NB</v>
      </c>
      <c r="D133" s="145" t="str">
        <f ca="1"/>
        <v>FRP</v>
      </c>
      <c r="E133" s="145" t="str">
        <f ca="1"/>
        <v>FRP</v>
      </c>
      <c r="F133" s="145" t="str">
        <f ca="1"/>
        <v>CATERPILLAR</v>
      </c>
      <c r="G133" s="145" t="str">
        <f ca="1"/>
        <v>CATERPILLAR BRASIL</v>
      </c>
      <c r="H133" s="145">
        <f ca="1"/>
        <v>1</v>
      </c>
      <c r="I133" s="145" t="str">
        <f ca="1"/>
        <v>S</v>
      </c>
      <c r="J133" s="145" t="str">
        <f ca="1"/>
        <v>H</v>
      </c>
      <c r="K133" s="145" t="str">
        <f ca="1"/>
        <v>D8 STATICS</v>
      </c>
      <c r="L133" s="145">
        <f ca="1"/>
        <v>3.7</v>
      </c>
      <c r="M133" s="145">
        <f ca="1"/>
        <v>1.39</v>
      </c>
      <c r="N133" s="145">
        <f ca="1"/>
        <v>0.35</v>
      </c>
      <c r="O133" s="145">
        <f ca="1"/>
        <v>0.995</v>
      </c>
      <c r="P133" s="145">
        <f ca="1"/>
        <v>0.995</v>
      </c>
      <c r="Q133" s="158" t="str">
        <f t="shared" ref="Q133:Q196" ca="1" si="8">LEFT(OFFSET(A133,0,MATCH($Q$2,$3:$3,0)-1),3)</f>
        <v>TEV</v>
      </c>
      <c r="R133" s="158" t="str">
        <f t="shared" ref="R133:R196" ca="1" si="9">LEFT(OFFSET(A133,0,MATCH($R$2,$3:$3,0)-1),3)</f>
        <v>FRP</v>
      </c>
      <c r="S133" s="158" t="str">
        <f t="shared" ref="S133:S196" ca="1" si="10">RIGHT(OFFSET(A133,0,MATCH($S$2,$3:$3,0)-1),2)</f>
        <v>NB</v>
      </c>
      <c r="T133" s="158" t="str">
        <f t="shared" ref="T133:T196" ca="1" si="11">RIGHT(OFFSET(A133,0,MATCH($T$2,$3:$3,0)-1),2)</f>
        <v>RP</v>
      </c>
    </row>
    <row r="134" spans="1:20" x14ac:dyDescent="0.2">
      <c r="A134" s="145" t="str">
        <f ca="1"/>
        <v>NB</v>
      </c>
      <c r="B134" s="145" t="str">
        <f ca="1"/>
        <v>TEV NB</v>
      </c>
      <c r="C134" s="145" t="str">
        <f ca="1"/>
        <v>TEV NB</v>
      </c>
      <c r="D134" s="145" t="str">
        <f ca="1"/>
        <v>FRP</v>
      </c>
      <c r="E134" s="145" t="str">
        <f ca="1"/>
        <v>FRP</v>
      </c>
      <c r="F134" s="145" t="str">
        <f ca="1"/>
        <v>CATERPILLAR</v>
      </c>
      <c r="G134" s="145" t="str">
        <f ca="1"/>
        <v>CATERPILLAR BRASIL</v>
      </c>
      <c r="H134" s="145">
        <f ca="1"/>
        <v>1</v>
      </c>
      <c r="I134" s="145" t="str">
        <f ca="1"/>
        <v>S</v>
      </c>
      <c r="J134" s="145" t="str">
        <f ca="1"/>
        <v>H</v>
      </c>
      <c r="K134" s="145" t="str">
        <f ca="1"/>
        <v>D8 STATICS</v>
      </c>
      <c r="L134" s="145">
        <f ca="1"/>
        <v>4.03</v>
      </c>
      <c r="M134" s="145">
        <f ca="1"/>
        <v>2.69</v>
      </c>
      <c r="N134" s="145">
        <f ca="1"/>
        <v>1.39</v>
      </c>
      <c r="O134" s="145">
        <f ca="1"/>
        <v>3.92</v>
      </c>
      <c r="P134" s="145">
        <f ca="1"/>
        <v>3.92</v>
      </c>
      <c r="Q134" s="158" t="str">
        <f t="shared" ca="1" si="8"/>
        <v>TEV</v>
      </c>
      <c r="R134" s="158" t="str">
        <f t="shared" ca="1" si="9"/>
        <v>FRP</v>
      </c>
      <c r="S134" s="158" t="str">
        <f t="shared" ca="1" si="10"/>
        <v>NB</v>
      </c>
      <c r="T134" s="158" t="str">
        <f t="shared" ca="1" si="11"/>
        <v>RP</v>
      </c>
    </row>
    <row r="135" spans="1:20" x14ac:dyDescent="0.2">
      <c r="A135" s="145" t="str">
        <f ca="1"/>
        <v>NB</v>
      </c>
      <c r="B135" s="145" t="str">
        <f ca="1"/>
        <v>TEV NB</v>
      </c>
      <c r="C135" s="145" t="str">
        <f ca="1"/>
        <v>TEV NB</v>
      </c>
      <c r="D135" s="145" t="str">
        <f ca="1"/>
        <v>FRP</v>
      </c>
      <c r="E135" s="145" t="str">
        <f ca="1"/>
        <v>FRP</v>
      </c>
      <c r="F135" s="145" t="str">
        <f ca="1"/>
        <v>CATERPILLAR</v>
      </c>
      <c r="G135" s="145" t="str">
        <f ca="1"/>
        <v>CATERPILLAR BRASIL</v>
      </c>
      <c r="H135" s="145">
        <f ca="1"/>
        <v>1</v>
      </c>
      <c r="I135" s="145" t="str">
        <f ca="1"/>
        <v>H</v>
      </c>
      <c r="J135" s="145" t="str">
        <f ca="1"/>
        <v>H</v>
      </c>
      <c r="K135" s="145" t="str">
        <f ca="1"/>
        <v>D8</v>
      </c>
      <c r="L135" s="145">
        <f ca="1"/>
        <v>6.6</v>
      </c>
      <c r="M135" s="145">
        <f ca="1"/>
        <v>2.89</v>
      </c>
      <c r="N135" s="145">
        <f ca="1"/>
        <v>3.78</v>
      </c>
      <c r="O135" s="145">
        <f ca="1"/>
        <v>35.21</v>
      </c>
      <c r="P135" s="145">
        <f ca="1"/>
        <v>35.21</v>
      </c>
      <c r="Q135" s="158" t="str">
        <f t="shared" ca="1" si="8"/>
        <v>TEV</v>
      </c>
      <c r="R135" s="158" t="str">
        <f t="shared" ca="1" si="9"/>
        <v>FRP</v>
      </c>
      <c r="S135" s="158" t="str">
        <f t="shared" ca="1" si="10"/>
        <v>NB</v>
      </c>
      <c r="T135" s="158" t="str">
        <f t="shared" ca="1" si="11"/>
        <v>RP</v>
      </c>
    </row>
    <row r="136" spans="1:20" x14ac:dyDescent="0.2">
      <c r="A136" s="145" t="str">
        <f ca="1"/>
        <v>NB</v>
      </c>
      <c r="B136" s="145" t="str">
        <f ca="1"/>
        <v>TEV NB</v>
      </c>
      <c r="C136" s="145" t="str">
        <f ca="1"/>
        <v>TEV NB</v>
      </c>
      <c r="D136" s="145" t="str">
        <f ca="1"/>
        <v>FRP</v>
      </c>
      <c r="E136" s="145" t="str">
        <f ca="1"/>
        <v>FRP</v>
      </c>
      <c r="F136" s="145" t="str">
        <f ca="1"/>
        <v>CATERPILLAR</v>
      </c>
      <c r="G136" s="145" t="str">
        <f ca="1"/>
        <v>CATERPILLAR BRASIL</v>
      </c>
      <c r="H136" s="145">
        <f ca="1"/>
        <v>1</v>
      </c>
      <c r="I136" s="145" t="str">
        <f ca="1"/>
        <v>S</v>
      </c>
      <c r="J136" s="145" t="str">
        <f ca="1"/>
        <v>H</v>
      </c>
      <c r="K136" s="145" t="str">
        <f ca="1"/>
        <v>D8 STATICS</v>
      </c>
      <c r="L136" s="145">
        <f ca="1"/>
        <v>2.92</v>
      </c>
      <c r="M136" s="145">
        <f ca="1"/>
        <v>0.53</v>
      </c>
      <c r="N136" s="145">
        <f ca="1"/>
        <v>0.48</v>
      </c>
      <c r="O136" s="145">
        <f ca="1"/>
        <v>0.86</v>
      </c>
      <c r="P136" s="145">
        <f ca="1"/>
        <v>0.86</v>
      </c>
      <c r="Q136" s="158" t="str">
        <f t="shared" ca="1" si="8"/>
        <v>TEV</v>
      </c>
      <c r="R136" s="158" t="str">
        <f t="shared" ca="1" si="9"/>
        <v>FRP</v>
      </c>
      <c r="S136" s="158" t="str">
        <f t="shared" ca="1" si="10"/>
        <v>NB</v>
      </c>
      <c r="T136" s="158" t="str">
        <f t="shared" ca="1" si="11"/>
        <v>RP</v>
      </c>
    </row>
    <row r="137" spans="1:20" x14ac:dyDescent="0.2">
      <c r="A137" s="145" t="str">
        <f ca="1"/>
        <v>NB</v>
      </c>
      <c r="B137" s="145" t="str">
        <f ca="1"/>
        <v>TEV NB</v>
      </c>
      <c r="C137" s="145" t="str">
        <f ca="1"/>
        <v>TEV NB</v>
      </c>
      <c r="D137" s="145" t="str">
        <f ca="1"/>
        <v>FRP</v>
      </c>
      <c r="E137" s="145" t="str">
        <f ca="1"/>
        <v>FRP</v>
      </c>
      <c r="F137" s="145" t="str">
        <f ca="1"/>
        <v>CATERPILLAR</v>
      </c>
      <c r="G137" s="145" t="str">
        <f ca="1"/>
        <v>CATERPILLAR BRASIL</v>
      </c>
      <c r="H137" s="145">
        <f ca="1"/>
        <v>1</v>
      </c>
      <c r="I137" s="145" t="str">
        <f ca="1"/>
        <v>S</v>
      </c>
      <c r="J137" s="145" t="str">
        <f ca="1"/>
        <v>H</v>
      </c>
      <c r="K137" s="145" t="str">
        <f ca="1"/>
        <v>D8 STATICS</v>
      </c>
      <c r="L137" s="145">
        <f ca="1"/>
        <v>3.88</v>
      </c>
      <c r="M137" s="145">
        <f ca="1"/>
        <v>0.71</v>
      </c>
      <c r="N137" s="145">
        <f ca="1"/>
        <v>0.88</v>
      </c>
      <c r="O137" s="145">
        <f ca="1"/>
        <v>1.31</v>
      </c>
      <c r="P137" s="145">
        <f ca="1"/>
        <v>1.31</v>
      </c>
      <c r="Q137" s="158" t="str">
        <f t="shared" ca="1" si="8"/>
        <v>TEV</v>
      </c>
      <c r="R137" s="158" t="str">
        <f t="shared" ca="1" si="9"/>
        <v>FRP</v>
      </c>
      <c r="S137" s="158" t="str">
        <f t="shared" ca="1" si="10"/>
        <v>NB</v>
      </c>
      <c r="T137" s="158" t="str">
        <f t="shared" ca="1" si="11"/>
        <v>RP</v>
      </c>
    </row>
    <row r="138" spans="1:20" x14ac:dyDescent="0.2">
      <c r="A138" s="145" t="str">
        <f ca="1"/>
        <v>NB</v>
      </c>
      <c r="B138" s="145" t="str">
        <f ca="1"/>
        <v>TEV NB</v>
      </c>
      <c r="C138" s="145" t="str">
        <f ca="1"/>
        <v>TEV NB</v>
      </c>
      <c r="D138" s="145" t="str">
        <f ca="1"/>
        <v>FRP</v>
      </c>
      <c r="E138" s="145" t="str">
        <f ca="1"/>
        <v>FRP</v>
      </c>
      <c r="F138" s="145" t="str">
        <f ca="1"/>
        <v>CATERPILLAR</v>
      </c>
      <c r="G138" s="145" t="str">
        <f ca="1"/>
        <v>CATERPILLAR BRASIL</v>
      </c>
      <c r="H138" s="145">
        <f ca="1"/>
        <v>1</v>
      </c>
      <c r="I138" s="145" t="str">
        <f ca="1"/>
        <v>S</v>
      </c>
      <c r="J138" s="145" t="str">
        <f ca="1"/>
        <v>H</v>
      </c>
      <c r="K138" s="145" t="str">
        <f ca="1"/>
        <v>D8 STATICS</v>
      </c>
      <c r="L138" s="145">
        <f ca="1"/>
        <v>4.29</v>
      </c>
      <c r="M138" s="145">
        <f ca="1"/>
        <v>2.59</v>
      </c>
      <c r="N138" s="145">
        <f ca="1"/>
        <v>1.54</v>
      </c>
      <c r="O138" s="145">
        <f ca="1"/>
        <v>4.34</v>
      </c>
      <c r="P138" s="145">
        <f ca="1"/>
        <v>4.34</v>
      </c>
      <c r="Q138" s="158" t="str">
        <f t="shared" ca="1" si="8"/>
        <v>TEV</v>
      </c>
      <c r="R138" s="158" t="str">
        <f t="shared" ca="1" si="9"/>
        <v>FRP</v>
      </c>
      <c r="S138" s="158" t="str">
        <f t="shared" ca="1" si="10"/>
        <v>NB</v>
      </c>
      <c r="T138" s="158" t="str">
        <f t="shared" ca="1" si="11"/>
        <v>RP</v>
      </c>
    </row>
    <row r="139" spans="1:20" x14ac:dyDescent="0.2">
      <c r="A139" s="145" t="str">
        <f ca="1"/>
        <v>NB</v>
      </c>
      <c r="B139" s="145" t="str">
        <f ca="1"/>
        <v>TEV NB</v>
      </c>
      <c r="C139" s="145" t="str">
        <f ca="1"/>
        <v>TEV NB</v>
      </c>
      <c r="D139" s="145" t="str">
        <f ca="1"/>
        <v>FRP</v>
      </c>
      <c r="E139" s="145" t="str">
        <f ca="1"/>
        <v>FRP</v>
      </c>
      <c r="F139" s="145" t="str">
        <f ca="1"/>
        <v>CATERPILLAR</v>
      </c>
      <c r="G139" s="145" t="str">
        <f ca="1"/>
        <v>CATERPILLAR BRASIL</v>
      </c>
      <c r="H139" s="145">
        <f ca="1"/>
        <v>1</v>
      </c>
      <c r="I139" s="145" t="str">
        <f ca="1"/>
        <v>H</v>
      </c>
      <c r="J139" s="145" t="str">
        <f ca="1"/>
        <v>H</v>
      </c>
      <c r="K139" s="145" t="str">
        <f ca="1"/>
        <v>D8</v>
      </c>
      <c r="L139" s="145">
        <f ca="1"/>
        <v>5.58</v>
      </c>
      <c r="M139" s="145">
        <f ca="1"/>
        <v>2.89</v>
      </c>
      <c r="N139" s="145">
        <f ca="1"/>
        <v>3.78</v>
      </c>
      <c r="O139" s="145">
        <f ca="1"/>
        <v>34.21</v>
      </c>
      <c r="P139" s="145">
        <f ca="1"/>
        <v>34.21</v>
      </c>
      <c r="Q139" s="158" t="str">
        <f t="shared" ca="1" si="8"/>
        <v>TEV</v>
      </c>
      <c r="R139" s="158" t="str">
        <f t="shared" ca="1" si="9"/>
        <v>FRP</v>
      </c>
      <c r="S139" s="158" t="str">
        <f t="shared" ca="1" si="10"/>
        <v>NB</v>
      </c>
      <c r="T139" s="158" t="str">
        <f t="shared" ca="1" si="11"/>
        <v>RP</v>
      </c>
    </row>
    <row r="140" spans="1:20" x14ac:dyDescent="0.2">
      <c r="A140" s="145" t="str">
        <f ca="1"/>
        <v>NB</v>
      </c>
      <c r="B140" s="145" t="str">
        <f ca="1"/>
        <v>TEV NB</v>
      </c>
      <c r="C140" s="145" t="str">
        <f ca="1"/>
        <v>TEV NB</v>
      </c>
      <c r="D140" s="145" t="str">
        <f ca="1"/>
        <v>FRP</v>
      </c>
      <c r="E140" s="145" t="str">
        <f ca="1"/>
        <v>FRP</v>
      </c>
      <c r="F140" s="145" t="str">
        <f ca="1"/>
        <v>CATERPILLAR</v>
      </c>
      <c r="G140" s="145" t="str">
        <f ca="1"/>
        <v>CATERPILLAR BRASIL</v>
      </c>
      <c r="H140" s="145">
        <f ca="1"/>
        <v>1</v>
      </c>
      <c r="I140" s="145" t="str">
        <f ca="1"/>
        <v>S</v>
      </c>
      <c r="J140" s="145" t="str">
        <f ca="1"/>
        <v>H</v>
      </c>
      <c r="K140" s="145" t="str">
        <f ca="1"/>
        <v>D8 STATICS</v>
      </c>
      <c r="L140" s="145">
        <f ca="1"/>
        <v>0.5</v>
      </c>
      <c r="M140" s="145">
        <f ca="1"/>
        <v>0.43</v>
      </c>
      <c r="N140" s="145">
        <f ca="1"/>
        <v>0.4</v>
      </c>
      <c r="O140" s="145">
        <f ca="1"/>
        <v>2.1999999999999999E-2</v>
      </c>
      <c r="P140" s="145">
        <f ca="1"/>
        <v>2.1999999999999999E-2</v>
      </c>
      <c r="Q140" s="158" t="str">
        <f t="shared" ca="1" si="8"/>
        <v>TEV</v>
      </c>
      <c r="R140" s="158" t="str">
        <f t="shared" ca="1" si="9"/>
        <v>FRP</v>
      </c>
      <c r="S140" s="158" t="str">
        <f t="shared" ca="1" si="10"/>
        <v>NB</v>
      </c>
      <c r="T140" s="158" t="str">
        <f t="shared" ca="1" si="11"/>
        <v>RP</v>
      </c>
    </row>
    <row r="141" spans="1:20" x14ac:dyDescent="0.2">
      <c r="A141" s="145" t="str">
        <f ca="1"/>
        <v>NB</v>
      </c>
      <c r="B141" s="145" t="str">
        <f ca="1"/>
        <v>TEV NB</v>
      </c>
      <c r="C141" s="145" t="str">
        <f ca="1"/>
        <v>TEV NB</v>
      </c>
      <c r="D141" s="145" t="str">
        <f ca="1"/>
        <v>FRP</v>
      </c>
      <c r="E141" s="145" t="str">
        <f ca="1"/>
        <v>FRP</v>
      </c>
      <c r="F141" s="145" t="str">
        <f ca="1"/>
        <v>CATERPILLAR</v>
      </c>
      <c r="G141" s="145" t="str">
        <f ca="1"/>
        <v>CATERPILLAR BRASIL</v>
      </c>
      <c r="H141" s="145">
        <f ca="1"/>
        <v>1</v>
      </c>
      <c r="I141" s="145" t="str">
        <f ca="1"/>
        <v>S</v>
      </c>
      <c r="J141" s="145" t="str">
        <f ca="1"/>
        <v>H</v>
      </c>
      <c r="K141" s="145" t="str">
        <f ca="1"/>
        <v>D8 STATICS</v>
      </c>
      <c r="L141" s="145">
        <f ca="1"/>
        <v>3.88</v>
      </c>
      <c r="M141" s="145">
        <f ca="1"/>
        <v>0.71</v>
      </c>
      <c r="N141" s="145">
        <f ca="1"/>
        <v>0.88</v>
      </c>
      <c r="O141" s="145">
        <f ca="1"/>
        <v>1.31</v>
      </c>
      <c r="P141" s="145">
        <f ca="1"/>
        <v>1.31</v>
      </c>
      <c r="Q141" s="158" t="str">
        <f t="shared" ca="1" si="8"/>
        <v>TEV</v>
      </c>
      <c r="R141" s="158" t="str">
        <f t="shared" ca="1" si="9"/>
        <v>FRP</v>
      </c>
      <c r="S141" s="158" t="str">
        <f t="shared" ca="1" si="10"/>
        <v>NB</v>
      </c>
      <c r="T141" s="158" t="str">
        <f t="shared" ca="1" si="11"/>
        <v>RP</v>
      </c>
    </row>
    <row r="142" spans="1:20" x14ac:dyDescent="0.2">
      <c r="A142" s="145" t="str">
        <f ca="1"/>
        <v>NB</v>
      </c>
      <c r="B142" s="145" t="str">
        <f ca="1"/>
        <v>TEV NB</v>
      </c>
      <c r="C142" s="145" t="str">
        <f ca="1"/>
        <v>TEV NB</v>
      </c>
      <c r="D142" s="145" t="str">
        <f ca="1"/>
        <v>FRP</v>
      </c>
      <c r="E142" s="145" t="str">
        <f ca="1"/>
        <v>FRP</v>
      </c>
      <c r="F142" s="145" t="str">
        <f ca="1"/>
        <v>CATERPILLAR</v>
      </c>
      <c r="G142" s="145" t="str">
        <f ca="1"/>
        <v>CATERPILLAR BRASIL</v>
      </c>
      <c r="H142" s="145">
        <f ca="1"/>
        <v>1</v>
      </c>
      <c r="I142" s="145" t="str">
        <f ca="1"/>
        <v>S</v>
      </c>
      <c r="J142" s="145" t="str">
        <f ca="1"/>
        <v>H</v>
      </c>
      <c r="K142" s="145" t="str">
        <f ca="1"/>
        <v>D8 STATICS</v>
      </c>
      <c r="L142" s="145">
        <f ca="1"/>
        <v>2.31</v>
      </c>
      <c r="M142" s="145">
        <f ca="1"/>
        <v>0.76</v>
      </c>
      <c r="N142" s="145">
        <f ca="1"/>
        <v>0.45</v>
      </c>
      <c r="O142" s="145">
        <f ca="1"/>
        <v>0.75</v>
      </c>
      <c r="P142" s="145">
        <f ca="1"/>
        <v>0.75</v>
      </c>
      <c r="Q142" s="158" t="str">
        <f t="shared" ca="1" si="8"/>
        <v>TEV</v>
      </c>
      <c r="R142" s="158" t="str">
        <f t="shared" ca="1" si="9"/>
        <v>FRP</v>
      </c>
      <c r="S142" s="158" t="str">
        <f t="shared" ca="1" si="10"/>
        <v>NB</v>
      </c>
      <c r="T142" s="158" t="str">
        <f t="shared" ca="1" si="11"/>
        <v>RP</v>
      </c>
    </row>
    <row r="143" spans="1:20" x14ac:dyDescent="0.2">
      <c r="A143" s="145" t="str">
        <f ca="1"/>
        <v>NB</v>
      </c>
      <c r="B143" s="145" t="str">
        <f ca="1"/>
        <v>TEV NB</v>
      </c>
      <c r="C143" s="145" t="str">
        <f ca="1"/>
        <v>TEV NB</v>
      </c>
      <c r="D143" s="145" t="str">
        <f ca="1"/>
        <v>FRP</v>
      </c>
      <c r="E143" s="145" t="str">
        <f ca="1"/>
        <v>FRP</v>
      </c>
      <c r="F143" s="145" t="str">
        <f ca="1"/>
        <v>CATERPILLAR</v>
      </c>
      <c r="G143" s="145" t="str">
        <f ca="1"/>
        <v>CATERPILLAR BRASIL</v>
      </c>
      <c r="H143" s="145">
        <f ca="1"/>
        <v>1</v>
      </c>
      <c r="I143" s="145" t="str">
        <f ca="1"/>
        <v>S</v>
      </c>
      <c r="J143" s="145" t="str">
        <f ca="1"/>
        <v>H</v>
      </c>
      <c r="K143" s="145" t="str">
        <f ca="1"/>
        <v>D8 STATICS</v>
      </c>
      <c r="L143" s="145">
        <f ca="1"/>
        <v>4.29</v>
      </c>
      <c r="M143" s="145">
        <f ca="1"/>
        <v>2.59</v>
      </c>
      <c r="N143" s="145">
        <f ca="1"/>
        <v>1.54</v>
      </c>
      <c r="O143" s="145">
        <f ca="1"/>
        <v>4.34</v>
      </c>
      <c r="P143" s="145">
        <f ca="1"/>
        <v>4.34</v>
      </c>
      <c r="Q143" s="158" t="str">
        <f t="shared" ca="1" si="8"/>
        <v>TEV</v>
      </c>
      <c r="R143" s="158" t="str">
        <f t="shared" ca="1" si="9"/>
        <v>FRP</v>
      </c>
      <c r="S143" s="158" t="str">
        <f t="shared" ca="1" si="10"/>
        <v>NB</v>
      </c>
      <c r="T143" s="158" t="str">
        <f t="shared" ca="1" si="11"/>
        <v>RP</v>
      </c>
    </row>
    <row r="144" spans="1:20" x14ac:dyDescent="0.2">
      <c r="A144" s="145" t="str">
        <f ca="1"/>
        <v>NB</v>
      </c>
      <c r="B144" s="145" t="str">
        <f ca="1"/>
        <v>TEV NB</v>
      </c>
      <c r="C144" s="145" t="str">
        <f ca="1"/>
        <v>TEV NB</v>
      </c>
      <c r="D144" s="145" t="str">
        <f ca="1"/>
        <v>FRP</v>
      </c>
      <c r="E144" s="145" t="str">
        <f ca="1"/>
        <v>FRP</v>
      </c>
      <c r="F144" s="145" t="str">
        <f ca="1"/>
        <v>CATERPILLAR</v>
      </c>
      <c r="G144" s="145" t="str">
        <f ca="1"/>
        <v>CATERPILLAR BRASIL</v>
      </c>
      <c r="H144" s="145">
        <f ca="1"/>
        <v>1</v>
      </c>
      <c r="I144" s="145" t="str">
        <f ca="1"/>
        <v>H</v>
      </c>
      <c r="J144" s="145" t="str">
        <f ca="1"/>
        <v>H</v>
      </c>
      <c r="K144" s="145" t="str">
        <f ca="1"/>
        <v>D8</v>
      </c>
      <c r="L144" s="145">
        <f ca="1"/>
        <v>6.6</v>
      </c>
      <c r="M144" s="145">
        <f ca="1"/>
        <v>3.3</v>
      </c>
      <c r="N144" s="145">
        <f ca="1"/>
        <v>3.6</v>
      </c>
      <c r="O144" s="145">
        <f ca="1"/>
        <v>36.1</v>
      </c>
      <c r="P144" s="145">
        <f ca="1"/>
        <v>36.1</v>
      </c>
      <c r="Q144" s="158" t="str">
        <f t="shared" ca="1" si="8"/>
        <v>TEV</v>
      </c>
      <c r="R144" s="158" t="str">
        <f t="shared" ca="1" si="9"/>
        <v>FRP</v>
      </c>
      <c r="S144" s="158" t="str">
        <f t="shared" ca="1" si="10"/>
        <v>NB</v>
      </c>
      <c r="T144" s="158" t="str">
        <f t="shared" ca="1" si="11"/>
        <v>RP</v>
      </c>
    </row>
    <row r="145" spans="1:20" x14ac:dyDescent="0.2">
      <c r="A145" s="145" t="str">
        <f ca="1"/>
        <v>NB</v>
      </c>
      <c r="B145" s="145" t="str">
        <f ca="1"/>
        <v>TEV NB</v>
      </c>
      <c r="C145" s="145" t="str">
        <f ca="1"/>
        <v>TEV NB</v>
      </c>
      <c r="D145" s="145" t="str">
        <f ca="1"/>
        <v>FRP</v>
      </c>
      <c r="E145" s="145" t="str">
        <f ca="1"/>
        <v>FRP</v>
      </c>
      <c r="F145" s="145" t="str">
        <f ca="1"/>
        <v>CATERPILLAR</v>
      </c>
      <c r="G145" s="145" t="str">
        <f ca="1"/>
        <v>CATERPILLAR BRASIL</v>
      </c>
      <c r="H145" s="145">
        <f ca="1"/>
        <v>1</v>
      </c>
      <c r="I145" s="145" t="str">
        <f ca="1"/>
        <v>S</v>
      </c>
      <c r="J145" s="145" t="str">
        <f ca="1"/>
        <v>H</v>
      </c>
      <c r="K145" s="145" t="str">
        <f ca="1"/>
        <v>D8 STATICS</v>
      </c>
      <c r="L145" s="145">
        <f ca="1"/>
        <v>0.5</v>
      </c>
      <c r="M145" s="145">
        <f ca="1"/>
        <v>0.43</v>
      </c>
      <c r="N145" s="145">
        <f ca="1"/>
        <v>0.4</v>
      </c>
      <c r="O145" s="145">
        <f ca="1"/>
        <v>2.1999999999999999E-2</v>
      </c>
      <c r="P145" s="145">
        <f ca="1"/>
        <v>2.1999999999999999E-2</v>
      </c>
      <c r="Q145" s="158" t="str">
        <f t="shared" ca="1" si="8"/>
        <v>TEV</v>
      </c>
      <c r="R145" s="158" t="str">
        <f t="shared" ca="1" si="9"/>
        <v>FRP</v>
      </c>
      <c r="S145" s="158" t="str">
        <f t="shared" ca="1" si="10"/>
        <v>NB</v>
      </c>
      <c r="T145" s="158" t="str">
        <f t="shared" ca="1" si="11"/>
        <v>RP</v>
      </c>
    </row>
    <row r="146" spans="1:20" x14ac:dyDescent="0.2">
      <c r="A146" s="145" t="str">
        <f ca="1"/>
        <v>NB</v>
      </c>
      <c r="B146" s="145" t="str">
        <f ca="1"/>
        <v>TEV NB</v>
      </c>
      <c r="C146" s="145" t="str">
        <f ca="1"/>
        <v>TEV NB</v>
      </c>
      <c r="D146" s="145" t="str">
        <f ca="1"/>
        <v>FRP</v>
      </c>
      <c r="E146" s="145" t="str">
        <f ca="1"/>
        <v>FRP</v>
      </c>
      <c r="F146" s="145" t="str">
        <f ca="1"/>
        <v>CATERPILLAR</v>
      </c>
      <c r="G146" s="145" t="str">
        <f ca="1"/>
        <v>CATERPILLAR BRASIL</v>
      </c>
      <c r="H146" s="145">
        <f ca="1"/>
        <v>1</v>
      </c>
      <c r="I146" s="145" t="str">
        <f ca="1"/>
        <v>S</v>
      </c>
      <c r="J146" s="145" t="str">
        <f ca="1"/>
        <v>H</v>
      </c>
      <c r="K146" s="145" t="str">
        <f ca="1"/>
        <v>D8 STATICS</v>
      </c>
      <c r="L146" s="145">
        <f ca="1"/>
        <v>3.7</v>
      </c>
      <c r="M146" s="145">
        <f ca="1"/>
        <v>1.39</v>
      </c>
      <c r="N146" s="145">
        <f ca="1"/>
        <v>0.35</v>
      </c>
      <c r="O146" s="145">
        <f ca="1"/>
        <v>0.995</v>
      </c>
      <c r="P146" s="145">
        <f ca="1"/>
        <v>0.995</v>
      </c>
      <c r="Q146" s="158" t="str">
        <f t="shared" ca="1" si="8"/>
        <v>TEV</v>
      </c>
      <c r="R146" s="158" t="str">
        <f t="shared" ca="1" si="9"/>
        <v>FRP</v>
      </c>
      <c r="S146" s="158" t="str">
        <f t="shared" ca="1" si="10"/>
        <v>NB</v>
      </c>
      <c r="T146" s="158" t="str">
        <f t="shared" ca="1" si="11"/>
        <v>RP</v>
      </c>
    </row>
    <row r="147" spans="1:20" x14ac:dyDescent="0.2">
      <c r="A147" s="145" t="str">
        <f ca="1"/>
        <v>NB</v>
      </c>
      <c r="B147" s="145" t="str">
        <f ca="1"/>
        <v>TEV NB</v>
      </c>
      <c r="C147" s="145" t="str">
        <f ca="1"/>
        <v>TEV NB</v>
      </c>
      <c r="D147" s="145" t="str">
        <f ca="1"/>
        <v>FRP</v>
      </c>
      <c r="E147" s="145" t="str">
        <f ca="1"/>
        <v>FRP</v>
      </c>
      <c r="F147" s="145" t="str">
        <f ca="1"/>
        <v>CATERPILLAR</v>
      </c>
      <c r="G147" s="145" t="str">
        <f ca="1"/>
        <v>CATERPILLAR BRASIL</v>
      </c>
      <c r="H147" s="145">
        <f ca="1"/>
        <v>1</v>
      </c>
      <c r="I147" s="145" t="str">
        <f ca="1"/>
        <v>S</v>
      </c>
      <c r="J147" s="145" t="str">
        <f ca="1"/>
        <v>H</v>
      </c>
      <c r="K147" s="145" t="str">
        <f ca="1"/>
        <v>D8 STATICS</v>
      </c>
      <c r="L147" s="145">
        <f ca="1"/>
        <v>4.57</v>
      </c>
      <c r="M147" s="145">
        <f ca="1"/>
        <v>1.75</v>
      </c>
      <c r="N147" s="145">
        <f ca="1"/>
        <v>1.32</v>
      </c>
      <c r="O147" s="145">
        <f ca="1"/>
        <v>3.11</v>
      </c>
      <c r="P147" s="145">
        <f ca="1"/>
        <v>3.11</v>
      </c>
      <c r="Q147" s="158" t="str">
        <f t="shared" ca="1" si="8"/>
        <v>TEV</v>
      </c>
      <c r="R147" s="158" t="str">
        <f t="shared" ca="1" si="9"/>
        <v>FRP</v>
      </c>
      <c r="S147" s="158" t="str">
        <f t="shared" ca="1" si="10"/>
        <v>NB</v>
      </c>
      <c r="T147" s="158" t="str">
        <f t="shared" ca="1" si="11"/>
        <v>RP</v>
      </c>
    </row>
    <row r="148" spans="1:20" x14ac:dyDescent="0.2">
      <c r="A148" s="145" t="str">
        <f ca="1"/>
        <v>NB</v>
      </c>
      <c r="B148" s="145" t="str">
        <f ca="1"/>
        <v>TEV NB</v>
      </c>
      <c r="C148" s="145" t="str">
        <f ca="1"/>
        <v>TEV NB</v>
      </c>
      <c r="D148" s="145" t="str">
        <f ca="1"/>
        <v>FRP</v>
      </c>
      <c r="E148" s="145" t="str">
        <f ca="1"/>
        <v>FRP</v>
      </c>
      <c r="F148" s="145" t="str">
        <f ca="1"/>
        <v>RANDON</v>
      </c>
      <c r="G148" s="145" t="str">
        <f ca="1"/>
        <v>RANDON</v>
      </c>
      <c r="H148" s="145">
        <f ca="1"/>
        <v>15</v>
      </c>
      <c r="I148" s="145" t="str">
        <f ca="1"/>
        <v>H</v>
      </c>
      <c r="J148" s="145" t="str">
        <f ca="1"/>
        <v>H</v>
      </c>
      <c r="K148" s="145" t="str">
        <f ca="1"/>
        <v>CONTAINER CHASSIS - PIGGY BACK</v>
      </c>
      <c r="L148" s="145">
        <f ca="1"/>
        <v>12.7</v>
      </c>
      <c r="M148" s="145">
        <f ca="1"/>
        <v>2.6</v>
      </c>
      <c r="N148" s="145">
        <f ca="1"/>
        <v>4.05</v>
      </c>
      <c r="O148" s="145">
        <f ca="1"/>
        <v>12.65</v>
      </c>
      <c r="P148" s="145">
        <f ca="1"/>
        <v>189.75</v>
      </c>
      <c r="Q148" s="158" t="str">
        <f t="shared" ca="1" si="8"/>
        <v>TEV</v>
      </c>
      <c r="R148" s="158" t="str">
        <f t="shared" ca="1" si="9"/>
        <v>FRP</v>
      </c>
      <c r="S148" s="158" t="str">
        <f t="shared" ca="1" si="10"/>
        <v>NB</v>
      </c>
      <c r="T148" s="158" t="str">
        <f t="shared" ca="1" si="11"/>
        <v>RP</v>
      </c>
    </row>
    <row r="149" spans="1:20" x14ac:dyDescent="0.2">
      <c r="A149" s="145" t="str">
        <f ca="1"/>
        <v>NB</v>
      </c>
      <c r="B149" s="145" t="str">
        <f ca="1"/>
        <v>TEV NB</v>
      </c>
      <c r="C149" s="145" t="str">
        <f ca="1"/>
        <v>TEV NB</v>
      </c>
      <c r="D149" s="145" t="str">
        <f ca="1"/>
        <v>FRP</v>
      </c>
      <c r="E149" s="145" t="str">
        <f ca="1"/>
        <v>FRP</v>
      </c>
      <c r="F149" s="145" t="str">
        <f ca="1"/>
        <v>S/C</v>
      </c>
      <c r="G149" s="145" t="str">
        <f ca="1"/>
        <v>GLS BRASIL</v>
      </c>
      <c r="H149" s="145">
        <f ca="1"/>
        <v>0</v>
      </c>
      <c r="I149" s="145" t="str">
        <f ca="1"/>
        <v>C</v>
      </c>
      <c r="J149" s="145" t="str">
        <f ca="1"/>
        <v>C</v>
      </c>
      <c r="K149" s="145" t="str">
        <f ca="1"/>
        <v>PASSENGER CAR (1000 REQUESTED)</v>
      </c>
      <c r="L149" s="145">
        <f ca="1"/>
        <v>4.6900000000000004</v>
      </c>
      <c r="M149" s="145">
        <f ca="1"/>
        <v>1.81</v>
      </c>
      <c r="N149" s="145">
        <f ca="1"/>
        <v>1.44</v>
      </c>
      <c r="O149" s="145">
        <f ca="1"/>
        <v>1.5</v>
      </c>
      <c r="P149" s="145">
        <f ca="1"/>
        <v>0</v>
      </c>
      <c r="Q149" s="158" t="str">
        <f t="shared" ca="1" si="8"/>
        <v>TEV</v>
      </c>
      <c r="R149" s="158" t="str">
        <f t="shared" ca="1" si="9"/>
        <v>FRP</v>
      </c>
      <c r="S149" s="158" t="str">
        <f t="shared" ca="1" si="10"/>
        <v>NB</v>
      </c>
      <c r="T149" s="158" t="str">
        <f t="shared" ca="1" si="11"/>
        <v>RP</v>
      </c>
    </row>
    <row r="150" spans="1:20" x14ac:dyDescent="0.2">
      <c r="A150" s="145" t="str">
        <f ca="1"/>
        <v>NB</v>
      </c>
      <c r="B150" s="145" t="str">
        <f ca="1"/>
        <v>TEV NB</v>
      </c>
      <c r="C150" s="145" t="str">
        <f ca="1"/>
        <v>TEV NB</v>
      </c>
      <c r="D150" s="145" t="str">
        <f ca="1"/>
        <v>FRP</v>
      </c>
      <c r="E150" s="145" t="str">
        <f ca="1"/>
        <v>FRP</v>
      </c>
      <c r="F150" s="145" t="str">
        <f ca="1"/>
        <v>SPOT HH</v>
      </c>
      <c r="G150" s="145" t="str">
        <f ca="1"/>
        <v>SPOT HH</v>
      </c>
      <c r="H150" s="145">
        <f ca="1"/>
        <v>46</v>
      </c>
      <c r="I150" s="145" t="str">
        <f ca="1"/>
        <v>H</v>
      </c>
      <c r="J150" s="145" t="str">
        <f ca="1"/>
        <v>H</v>
      </c>
      <c r="K150" s="145" t="str">
        <f ca="1"/>
        <v>ALLOCATION</v>
      </c>
      <c r="L150" s="145">
        <f ca="1"/>
        <v>6</v>
      </c>
      <c r="M150" s="145">
        <f ca="1"/>
        <v>3.0745</v>
      </c>
      <c r="N150" s="145">
        <f ca="1"/>
        <v>3.3</v>
      </c>
      <c r="O150" s="145">
        <f ca="1"/>
        <v>6.96</v>
      </c>
      <c r="P150" s="145">
        <f ca="1"/>
        <v>320.16000000000003</v>
      </c>
      <c r="Q150" s="158" t="str">
        <f t="shared" ca="1" si="8"/>
        <v>TEV</v>
      </c>
      <c r="R150" s="158" t="str">
        <f t="shared" ca="1" si="9"/>
        <v>FRP</v>
      </c>
      <c r="S150" s="158" t="str">
        <f t="shared" ca="1" si="10"/>
        <v>NB</v>
      </c>
      <c r="T150" s="158" t="str">
        <f t="shared" ca="1" si="11"/>
        <v>RP</v>
      </c>
    </row>
    <row r="151" spans="1:20" x14ac:dyDescent="0.2">
      <c r="A151" s="145" t="str">
        <f ca="1"/>
        <v>NB</v>
      </c>
      <c r="B151" s="145" t="str">
        <f ca="1"/>
        <v>TEV NB</v>
      </c>
      <c r="C151" s="145" t="str">
        <f ca="1"/>
        <v>TEV NB</v>
      </c>
      <c r="D151" s="145" t="str">
        <f ca="1"/>
        <v>MIT NB</v>
      </c>
      <c r="E151" s="145" t="str">
        <f ca="1"/>
        <v>MIT NB</v>
      </c>
      <c r="F151" s="145" t="str">
        <f ca="1"/>
        <v>JOHN DEERE</v>
      </c>
      <c r="G151" s="145" t="str">
        <f ca="1"/>
        <v>JOHN DEERE</v>
      </c>
      <c r="H151" s="145">
        <f ca="1"/>
        <v>1</v>
      </c>
      <c r="I151" s="145" t="str">
        <f ca="1"/>
        <v>H</v>
      </c>
      <c r="J151" s="145" t="str">
        <f ca="1"/>
        <v>H</v>
      </c>
      <c r="K151" s="145" t="str">
        <f ca="1"/>
        <v>700J II CRAWLER ID: 456675</v>
      </c>
      <c r="L151" s="145">
        <f ca="1"/>
        <v>6.3</v>
      </c>
      <c r="M151" s="145">
        <f ca="1"/>
        <v>2.4</v>
      </c>
      <c r="N151" s="145">
        <f ca="1"/>
        <v>3</v>
      </c>
      <c r="O151" s="145">
        <f ca="1"/>
        <v>13.257999999999999</v>
      </c>
      <c r="P151" s="145">
        <f ca="1"/>
        <v>13.257999999999999</v>
      </c>
      <c r="Q151" s="158" t="str">
        <f t="shared" ca="1" si="8"/>
        <v>TEV</v>
      </c>
      <c r="R151" s="158" t="str">
        <f t="shared" ca="1" si="9"/>
        <v>MIT</v>
      </c>
      <c r="S151" s="158" t="str">
        <f t="shared" ca="1" si="10"/>
        <v>NB</v>
      </c>
      <c r="T151" s="158" t="str">
        <f t="shared" ca="1" si="11"/>
        <v>NB</v>
      </c>
    </row>
    <row r="152" spans="1:20" x14ac:dyDescent="0.2">
      <c r="A152" s="145" t="str">
        <f ca="1"/>
        <v>NB</v>
      </c>
      <c r="B152" s="145" t="str">
        <f ca="1"/>
        <v>TEV NB</v>
      </c>
      <c r="C152" s="145" t="str">
        <f ca="1"/>
        <v>TEV NB</v>
      </c>
      <c r="D152" s="145" t="str">
        <f ca="1"/>
        <v>MIT NB</v>
      </c>
      <c r="E152" s="145" t="str">
        <f ca="1"/>
        <v>MIT NB</v>
      </c>
      <c r="F152" s="145" t="str">
        <f ca="1"/>
        <v>JOHN DEERE</v>
      </c>
      <c r="G152" s="145" t="str">
        <f ca="1"/>
        <v>JOHN DEERE</v>
      </c>
      <c r="H152" s="145">
        <f ca="1"/>
        <v>1</v>
      </c>
      <c r="I152" s="145" t="str">
        <f ca="1"/>
        <v>S</v>
      </c>
      <c r="J152" s="145" t="str">
        <f ca="1"/>
        <v>H</v>
      </c>
      <c r="K152" s="145" t="str">
        <f ca="1"/>
        <v>WOODEN PALLET ID: 456675</v>
      </c>
      <c r="L152" s="145">
        <f ca="1"/>
        <v>3.8</v>
      </c>
      <c r="M152" s="145">
        <f ca="1"/>
        <v>1.24</v>
      </c>
      <c r="N152" s="145">
        <f ca="1"/>
        <v>1.1000000000000001</v>
      </c>
      <c r="O152" s="145">
        <f ca="1"/>
        <v>0.96699999999999997</v>
      </c>
      <c r="P152" s="145">
        <f ca="1"/>
        <v>0.96699999999999997</v>
      </c>
      <c r="Q152" s="158" t="str">
        <f t="shared" ca="1" si="8"/>
        <v>TEV</v>
      </c>
      <c r="R152" s="158" t="str">
        <f t="shared" ca="1" si="9"/>
        <v>MIT</v>
      </c>
      <c r="S152" s="158" t="str">
        <f t="shared" ca="1" si="10"/>
        <v>NB</v>
      </c>
      <c r="T152" s="158" t="str">
        <f t="shared" ca="1" si="11"/>
        <v>NB</v>
      </c>
    </row>
    <row r="153" spans="1:20" x14ac:dyDescent="0.2">
      <c r="A153" s="145" t="str">
        <f ca="1"/>
        <v>NB</v>
      </c>
      <c r="B153" s="145" t="str">
        <f ca="1"/>
        <v>TEV NB</v>
      </c>
      <c r="C153" s="145" t="str">
        <f ca="1"/>
        <v>TEV NB</v>
      </c>
      <c r="D153" s="145" t="str">
        <f ca="1"/>
        <v>MIT NB</v>
      </c>
      <c r="E153" s="145" t="str">
        <f ca="1"/>
        <v>MIT NB</v>
      </c>
      <c r="F153" s="145" t="str">
        <f ca="1"/>
        <v>STELLANTIS</v>
      </c>
      <c r="G153" s="145" t="str">
        <f ca="1"/>
        <v>FIAT BRASIL</v>
      </c>
      <c r="H153" s="145">
        <f ca="1"/>
        <v>15</v>
      </c>
      <c r="I153" s="145" t="str">
        <f ca="1"/>
        <v>C</v>
      </c>
      <c r="J153" s="145" t="str">
        <f ca="1"/>
        <v>C</v>
      </c>
      <c r="K153" s="145" t="str">
        <f ca="1"/>
        <v>NOVA STRADA / NOVA RAM 700</v>
      </c>
      <c r="L153" s="145">
        <f ca="1"/>
        <v>4.4752000000000001</v>
      </c>
      <c r="M153" s="145">
        <f ca="1"/>
        <v>1.732</v>
      </c>
      <c r="N153" s="145">
        <f ca="1"/>
        <v>1.603</v>
      </c>
      <c r="O153" s="145">
        <f ca="1"/>
        <v>1.258</v>
      </c>
      <c r="P153" s="145">
        <f ca="1"/>
        <v>18.87</v>
      </c>
      <c r="Q153" s="158" t="str">
        <f t="shared" ca="1" si="8"/>
        <v>TEV</v>
      </c>
      <c r="R153" s="158" t="str">
        <f t="shared" ca="1" si="9"/>
        <v>MIT</v>
      </c>
      <c r="S153" s="158" t="str">
        <f t="shared" ca="1" si="10"/>
        <v>NB</v>
      </c>
      <c r="T153" s="158" t="str">
        <f t="shared" ca="1" si="11"/>
        <v>NB</v>
      </c>
    </row>
    <row r="154" spans="1:20" x14ac:dyDescent="0.2">
      <c r="A154" s="145" t="str">
        <f ca="1"/>
        <v>NB</v>
      </c>
      <c r="B154" s="145" t="str">
        <f ca="1"/>
        <v>TEV NB</v>
      </c>
      <c r="C154" s="145" t="str">
        <f ca="1"/>
        <v>TEV NB</v>
      </c>
      <c r="D154" s="145" t="str">
        <f ca="1"/>
        <v>MIT NB</v>
      </c>
      <c r="E154" s="145" t="str">
        <f ca="1"/>
        <v>PCS</v>
      </c>
      <c r="F154" s="145" t="str">
        <f ca="1"/>
        <v>CNH</v>
      </c>
      <c r="G154" s="145" t="str">
        <f ca="1"/>
        <v>CNH IND.</v>
      </c>
      <c r="H154" s="145">
        <f ca="1"/>
        <v>1</v>
      </c>
      <c r="I154" s="145" t="str">
        <f ca="1"/>
        <v>H</v>
      </c>
      <c r="J154" s="145" t="str">
        <f ca="1"/>
        <v>H</v>
      </c>
      <c r="K154" s="145" t="str">
        <f ca="1"/>
        <v>CX220 EXCAVATOR</v>
      </c>
      <c r="L154" s="145">
        <f ca="1"/>
        <v>9.48</v>
      </c>
      <c r="M154" s="145">
        <f ca="1"/>
        <v>2.99</v>
      </c>
      <c r="N154" s="145">
        <f ca="1"/>
        <v>3.19</v>
      </c>
      <c r="O154" s="145">
        <f ca="1"/>
        <v>23.56</v>
      </c>
      <c r="P154" s="145">
        <f ca="1"/>
        <v>23.56</v>
      </c>
      <c r="Q154" s="158" t="str">
        <f t="shared" ca="1" si="8"/>
        <v>TEV</v>
      </c>
      <c r="R154" s="158" t="str">
        <f t="shared" ca="1" si="9"/>
        <v>MIT</v>
      </c>
      <c r="S154" s="158" t="str">
        <f t="shared" ca="1" si="10"/>
        <v>NB</v>
      </c>
      <c r="T154" s="158" t="str">
        <f t="shared" ca="1" si="11"/>
        <v>NB</v>
      </c>
    </row>
    <row r="155" spans="1:20" x14ac:dyDescent="0.2">
      <c r="A155" s="145" t="str">
        <f ca="1"/>
        <v>NB</v>
      </c>
      <c r="B155" s="145" t="str">
        <f ca="1"/>
        <v>TEV NB</v>
      </c>
      <c r="C155" s="145" t="str">
        <f ca="1"/>
        <v>TEV NB</v>
      </c>
      <c r="D155" s="145" t="str">
        <f ca="1"/>
        <v>MIT NB</v>
      </c>
      <c r="E155" s="145" t="str">
        <f ca="1"/>
        <v>PCS</v>
      </c>
      <c r="F155" s="145" t="str">
        <f ca="1"/>
        <v>CNH</v>
      </c>
      <c r="G155" s="145" t="str">
        <f ca="1"/>
        <v>CNH IND.</v>
      </c>
      <c r="H155" s="145">
        <f ca="1"/>
        <v>1</v>
      </c>
      <c r="I155" s="145" t="str">
        <f ca="1"/>
        <v>S</v>
      </c>
      <c r="J155" s="145" t="str">
        <f ca="1"/>
        <v>H</v>
      </c>
      <c r="K155" s="145" t="str">
        <f ca="1"/>
        <v>PLASTIC WRAP</v>
      </c>
      <c r="L155" s="145">
        <f ca="1"/>
        <v>0.5</v>
      </c>
      <c r="M155" s="145">
        <f ca="1"/>
        <v>0.3</v>
      </c>
      <c r="N155" s="145">
        <f ca="1"/>
        <v>0.18</v>
      </c>
      <c r="O155" s="145">
        <f ca="1"/>
        <v>1.7999999999999999E-2</v>
      </c>
      <c r="P155" s="145">
        <f ca="1"/>
        <v>1.7999999999999999E-2</v>
      </c>
      <c r="Q155" s="158" t="str">
        <f t="shared" ca="1" si="8"/>
        <v>TEV</v>
      </c>
      <c r="R155" s="158" t="str">
        <f t="shared" ca="1" si="9"/>
        <v>MIT</v>
      </c>
      <c r="S155" s="158" t="str">
        <f t="shared" ca="1" si="10"/>
        <v>NB</v>
      </c>
      <c r="T155" s="158" t="str">
        <f t="shared" ca="1" si="11"/>
        <v>NB</v>
      </c>
    </row>
    <row r="156" spans="1:20" x14ac:dyDescent="0.2">
      <c r="A156" s="145" t="str">
        <f ca="1"/>
        <v>NB</v>
      </c>
      <c r="B156" s="145" t="str">
        <f ca="1"/>
        <v>TEV NB</v>
      </c>
      <c r="C156" s="145" t="str">
        <f ca="1"/>
        <v>TEV NB</v>
      </c>
      <c r="D156" s="145" t="str">
        <f ca="1"/>
        <v>MIT NB</v>
      </c>
      <c r="E156" s="145" t="str">
        <f ca="1"/>
        <v>PCS</v>
      </c>
      <c r="F156" s="145" t="str">
        <f ca="1"/>
        <v>JOHN DEERE</v>
      </c>
      <c r="G156" s="145" t="str">
        <f ca="1"/>
        <v>JOHN DEERE</v>
      </c>
      <c r="H156" s="145">
        <f ca="1"/>
        <v>1</v>
      </c>
      <c r="I156" s="145" t="str">
        <f ca="1"/>
        <v>H</v>
      </c>
      <c r="J156" s="145" t="str">
        <f ca="1"/>
        <v>H</v>
      </c>
      <c r="K156" s="145" t="str">
        <f ca="1"/>
        <v>CH570 SUGAR CANE HARVESTER ID: 459291</v>
      </c>
      <c r="L156" s="145">
        <f ca="1"/>
        <v>15.8</v>
      </c>
      <c r="M156" s="145">
        <f ca="1"/>
        <v>3.2</v>
      </c>
      <c r="N156" s="145">
        <f ca="1"/>
        <v>4.04</v>
      </c>
      <c r="O156" s="145">
        <f ca="1"/>
        <v>20.440000000000001</v>
      </c>
      <c r="P156" s="145">
        <f ca="1"/>
        <v>20.440000000000001</v>
      </c>
      <c r="Q156" s="158" t="str">
        <f t="shared" ca="1" si="8"/>
        <v>TEV</v>
      </c>
      <c r="R156" s="158" t="str">
        <f t="shared" ca="1" si="9"/>
        <v>MIT</v>
      </c>
      <c r="S156" s="158" t="str">
        <f t="shared" ca="1" si="10"/>
        <v>NB</v>
      </c>
      <c r="T156" s="158" t="str">
        <f t="shared" ca="1" si="11"/>
        <v>NB</v>
      </c>
    </row>
    <row r="157" spans="1:20" x14ac:dyDescent="0.2">
      <c r="A157" s="145" t="str">
        <f ca="1"/>
        <v>NB</v>
      </c>
      <c r="B157" s="145" t="str">
        <f ca="1"/>
        <v>TEV NB</v>
      </c>
      <c r="C157" s="145" t="str">
        <f ca="1"/>
        <v>TEV NB</v>
      </c>
      <c r="D157" s="145" t="str">
        <f ca="1"/>
        <v>MIT NB</v>
      </c>
      <c r="E157" s="145" t="str">
        <f ca="1"/>
        <v>PCS</v>
      </c>
      <c r="F157" s="145" t="str">
        <f ca="1"/>
        <v>JOHN DEERE</v>
      </c>
      <c r="G157" s="145" t="str">
        <f ca="1"/>
        <v>JOHN DEERE</v>
      </c>
      <c r="H157" s="145">
        <f ca="1"/>
        <v>1</v>
      </c>
      <c r="I157" s="145" t="str">
        <f ca="1"/>
        <v>H</v>
      </c>
      <c r="J157" s="145" t="str">
        <f ca="1"/>
        <v>H</v>
      </c>
      <c r="K157" s="145" t="str">
        <f ca="1"/>
        <v>CH570 SUGAR CANE HARVESTER ID: 459318</v>
      </c>
      <c r="L157" s="145">
        <f ca="1"/>
        <v>15.8</v>
      </c>
      <c r="M157" s="145">
        <f ca="1"/>
        <v>3.2</v>
      </c>
      <c r="N157" s="145">
        <f ca="1"/>
        <v>4.04</v>
      </c>
      <c r="O157" s="145">
        <f ca="1"/>
        <v>20.440000000000001</v>
      </c>
      <c r="P157" s="145">
        <f ca="1"/>
        <v>20.440000000000001</v>
      </c>
      <c r="Q157" s="158" t="str">
        <f t="shared" ca="1" si="8"/>
        <v>TEV</v>
      </c>
      <c r="R157" s="158" t="str">
        <f t="shared" ca="1" si="9"/>
        <v>MIT</v>
      </c>
      <c r="S157" s="158" t="str">
        <f t="shared" ca="1" si="10"/>
        <v>NB</v>
      </c>
      <c r="T157" s="158" t="str">
        <f t="shared" ca="1" si="11"/>
        <v>NB</v>
      </c>
    </row>
    <row r="158" spans="1:20" x14ac:dyDescent="0.2">
      <c r="A158" s="145" t="str">
        <f ca="1"/>
        <v>NB</v>
      </c>
      <c r="B158" s="145" t="str">
        <f ca="1"/>
        <v>TEV NB</v>
      </c>
      <c r="C158" s="145" t="str">
        <f ca="1"/>
        <v>TEV NB</v>
      </c>
      <c r="D158" s="145" t="str">
        <f ca="1"/>
        <v>MIT NB</v>
      </c>
      <c r="E158" s="145" t="str">
        <f ca="1"/>
        <v>PCS</v>
      </c>
      <c r="F158" s="145" t="str">
        <f ca="1"/>
        <v>STELLANTIS</v>
      </c>
      <c r="G158" s="145" t="str">
        <f ca="1"/>
        <v>FIAT BRASIL</v>
      </c>
      <c r="H158" s="145">
        <f ca="1"/>
        <v>1</v>
      </c>
      <c r="I158" s="145" t="str">
        <f ca="1"/>
        <v>C</v>
      </c>
      <c r="J158" s="145" t="str">
        <f ca="1"/>
        <v>C</v>
      </c>
      <c r="K158" s="145" t="str">
        <f ca="1"/>
        <v>NOVA STRADA / NOVA RAM 700</v>
      </c>
      <c r="L158" s="145">
        <f ca="1"/>
        <v>4.4752000000000001</v>
      </c>
      <c r="M158" s="145">
        <f ca="1"/>
        <v>1.732</v>
      </c>
      <c r="N158" s="145">
        <f ca="1"/>
        <v>1.603</v>
      </c>
      <c r="O158" s="145">
        <f ca="1"/>
        <v>1.258</v>
      </c>
      <c r="P158" s="145">
        <f ca="1"/>
        <v>1.258</v>
      </c>
      <c r="Q158" s="158" t="str">
        <f t="shared" ca="1" si="8"/>
        <v>TEV</v>
      </c>
      <c r="R158" s="158" t="str">
        <f t="shared" ca="1" si="9"/>
        <v>MIT</v>
      </c>
      <c r="S158" s="158" t="str">
        <f t="shared" ca="1" si="10"/>
        <v>NB</v>
      </c>
      <c r="T158" s="158" t="str">
        <f t="shared" ca="1" si="11"/>
        <v>NB</v>
      </c>
    </row>
    <row r="159" spans="1:20" x14ac:dyDescent="0.2">
      <c r="A159" s="145" t="str">
        <f ca="1"/>
        <v>NB</v>
      </c>
      <c r="B159" s="145" t="str">
        <f ca="1"/>
        <v>TEV NB</v>
      </c>
      <c r="C159" s="145" t="str">
        <f ca="1"/>
        <v>TEV NB</v>
      </c>
      <c r="D159" s="145" t="str">
        <f ca="1"/>
        <v>MIT NB</v>
      </c>
      <c r="E159" s="145" t="str">
        <f ca="1"/>
        <v>PCS</v>
      </c>
      <c r="F159" s="145" t="str">
        <f ca="1"/>
        <v>VOLKSWAGEN</v>
      </c>
      <c r="G159" s="145" t="str">
        <f ca="1"/>
        <v>VWB</v>
      </c>
      <c r="H159" s="145">
        <f ca="1"/>
        <v>0</v>
      </c>
      <c r="I159" s="145" t="str">
        <f ca="1"/>
        <v>C</v>
      </c>
      <c r="J159" s="145" t="str">
        <f ca="1"/>
        <v>C</v>
      </c>
      <c r="K159" s="145" t="str">
        <f ca="1"/>
        <v>SAVEIRO</v>
      </c>
      <c r="L159" s="145">
        <f ca="1"/>
        <v>4.4969999999999999</v>
      </c>
      <c r="M159" s="145">
        <f ca="1"/>
        <v>1.738</v>
      </c>
      <c r="N159" s="145">
        <f ca="1"/>
        <v>1.5529999999999999</v>
      </c>
      <c r="O159" s="145">
        <f ca="1"/>
        <v>1.127</v>
      </c>
      <c r="P159" s="145">
        <f ca="1"/>
        <v>0</v>
      </c>
      <c r="Q159" s="158" t="str">
        <f t="shared" ca="1" si="8"/>
        <v>TEV</v>
      </c>
      <c r="R159" s="158" t="str">
        <f t="shared" ca="1" si="9"/>
        <v>MIT</v>
      </c>
      <c r="S159" s="158" t="str">
        <f t="shared" ca="1" si="10"/>
        <v>NB</v>
      </c>
      <c r="T159" s="158" t="str">
        <f t="shared" ca="1" si="11"/>
        <v>NB</v>
      </c>
    </row>
    <row r="160" spans="1:20" x14ac:dyDescent="0.2">
      <c r="A160" s="145" t="str">
        <f ca="1"/>
        <v>NB</v>
      </c>
      <c r="B160" s="145" t="str">
        <f ca="1"/>
        <v>TEV NB</v>
      </c>
      <c r="C160" s="145" t="str">
        <f ca="1"/>
        <v>TEV NB</v>
      </c>
      <c r="D160" s="145" t="str">
        <f ca="1"/>
        <v>MIT NB</v>
      </c>
      <c r="E160" s="145" t="str">
        <f ca="1"/>
        <v>PCS</v>
      </c>
      <c r="F160" s="145" t="str">
        <f ca="1"/>
        <v>VOLKSWAGEN</v>
      </c>
      <c r="G160" s="145" t="str">
        <f ca="1"/>
        <v>VWB</v>
      </c>
      <c r="H160" s="145">
        <f ca="1"/>
        <v>0</v>
      </c>
      <c r="I160" s="145" t="str">
        <f ca="1"/>
        <v>C</v>
      </c>
      <c r="J160" s="145" t="str">
        <f ca="1"/>
        <v>C</v>
      </c>
      <c r="K160" s="145" t="str">
        <f ca="1"/>
        <v>NIVUS</v>
      </c>
      <c r="L160" s="145">
        <f ca="1"/>
        <v>4.266</v>
      </c>
      <c r="M160" s="145">
        <f ca="1"/>
        <v>1.8149999999999999</v>
      </c>
      <c r="N160" s="145">
        <f ca="1"/>
        <v>1.5269999999999999</v>
      </c>
      <c r="O160" s="145">
        <f ca="1"/>
        <v>1.2370000000000001</v>
      </c>
      <c r="P160" s="145">
        <f ca="1"/>
        <v>0</v>
      </c>
      <c r="Q160" s="158" t="str">
        <f t="shared" ca="1" si="8"/>
        <v>TEV</v>
      </c>
      <c r="R160" s="158" t="str">
        <f t="shared" ca="1" si="9"/>
        <v>MIT</v>
      </c>
      <c r="S160" s="158" t="str">
        <f t="shared" ca="1" si="10"/>
        <v>NB</v>
      </c>
      <c r="T160" s="158" t="str">
        <f t="shared" ca="1" si="11"/>
        <v>NB</v>
      </c>
    </row>
    <row r="161" spans="1:20" x14ac:dyDescent="0.2">
      <c r="A161" s="145" t="str">
        <f ca="1"/>
        <v>NB</v>
      </c>
      <c r="B161" s="145" t="str">
        <f ca="1"/>
        <v>TEV NB</v>
      </c>
      <c r="C161" s="145" t="str">
        <f ca="1"/>
        <v>TEV NB</v>
      </c>
      <c r="D161" s="145" t="str">
        <f ca="1"/>
        <v>MIT NB</v>
      </c>
      <c r="E161" s="145" t="str">
        <f ca="1"/>
        <v>PLM</v>
      </c>
      <c r="F161" s="145" t="str">
        <f ca="1"/>
        <v>CATERPILLAR</v>
      </c>
      <c r="G161" s="145" t="str">
        <f ca="1"/>
        <v>CATERPILLAR BRASIL</v>
      </c>
      <c r="H161" s="145">
        <f ca="1"/>
        <v>1</v>
      </c>
      <c r="I161" s="145" t="str">
        <f ca="1"/>
        <v>S</v>
      </c>
      <c r="J161" s="145" t="str">
        <f ca="1"/>
        <v>H</v>
      </c>
      <c r="K161" s="145" t="str">
        <f ca="1"/>
        <v>CAT GENERATOR MATRA #TWMVL</v>
      </c>
      <c r="L161" s="145">
        <f ca="1"/>
        <v>3.37</v>
      </c>
      <c r="M161" s="145">
        <f ca="1"/>
        <v>1.17</v>
      </c>
      <c r="N161" s="145">
        <f ca="1"/>
        <v>1.85</v>
      </c>
      <c r="O161" s="145">
        <f ca="1"/>
        <v>1.907</v>
      </c>
      <c r="P161" s="145">
        <f ca="1"/>
        <v>1.907</v>
      </c>
      <c r="Q161" s="158" t="str">
        <f t="shared" ca="1" si="8"/>
        <v>TEV</v>
      </c>
      <c r="R161" s="158" t="str">
        <f t="shared" ca="1" si="9"/>
        <v>MIT</v>
      </c>
      <c r="S161" s="158" t="str">
        <f t="shared" ca="1" si="10"/>
        <v>NB</v>
      </c>
      <c r="T161" s="158" t="str">
        <f t="shared" ca="1" si="11"/>
        <v>NB</v>
      </c>
    </row>
    <row r="162" spans="1:20" x14ac:dyDescent="0.2">
      <c r="A162" s="145" t="str">
        <f ca="1"/>
        <v>NB</v>
      </c>
      <c r="B162" s="145" t="str">
        <f ca="1"/>
        <v>TEV NB</v>
      </c>
      <c r="C162" s="145" t="str">
        <f ca="1"/>
        <v>TEV NB</v>
      </c>
      <c r="D162" s="145" t="str">
        <f ca="1"/>
        <v>MIT NB</v>
      </c>
      <c r="E162" s="145" t="str">
        <f ca="1"/>
        <v>PLM</v>
      </c>
      <c r="F162" s="145" t="str">
        <f ca="1"/>
        <v>CATERPILLAR</v>
      </c>
      <c r="G162" s="145" t="str">
        <f ca="1"/>
        <v>CATERPILLAR BRASIL</v>
      </c>
      <c r="H162" s="145">
        <f ca="1"/>
        <v>1</v>
      </c>
      <c r="I162" s="145" t="str">
        <f ca="1"/>
        <v>H</v>
      </c>
      <c r="J162" s="145" t="str">
        <f ca="1"/>
        <v>H</v>
      </c>
      <c r="K162" s="145" t="str">
        <f ca="1"/>
        <v>120AWD</v>
      </c>
      <c r="L162" s="145">
        <f ca="1"/>
        <v>9.5500000000000007</v>
      </c>
      <c r="M162" s="145">
        <f ca="1"/>
        <v>2.65</v>
      </c>
      <c r="N162" s="145">
        <f ca="1"/>
        <v>3.48</v>
      </c>
      <c r="O162" s="145">
        <f ca="1"/>
        <v>16.634</v>
      </c>
      <c r="P162" s="145">
        <f ca="1"/>
        <v>16.634</v>
      </c>
      <c r="Q162" s="158" t="str">
        <f t="shared" ca="1" si="8"/>
        <v>TEV</v>
      </c>
      <c r="R162" s="158" t="str">
        <f t="shared" ca="1" si="9"/>
        <v>MIT</v>
      </c>
      <c r="S162" s="158" t="str">
        <f t="shared" ca="1" si="10"/>
        <v>NB</v>
      </c>
      <c r="T162" s="158" t="str">
        <f t="shared" ca="1" si="11"/>
        <v>NB</v>
      </c>
    </row>
    <row r="163" spans="1:20" x14ac:dyDescent="0.2">
      <c r="A163" s="145" t="str">
        <f ca="1"/>
        <v>NB</v>
      </c>
      <c r="B163" s="145" t="str">
        <f ca="1"/>
        <v>TEV NB</v>
      </c>
      <c r="C163" s="145" t="str">
        <f ca="1"/>
        <v>TEV NB</v>
      </c>
      <c r="D163" s="145" t="str">
        <f ca="1"/>
        <v>MIT NB</v>
      </c>
      <c r="E163" s="145" t="str">
        <f ca="1"/>
        <v>PLM</v>
      </c>
      <c r="F163" s="145" t="str">
        <f ca="1"/>
        <v>CATERPILLAR</v>
      </c>
      <c r="G163" s="145" t="str">
        <f ca="1"/>
        <v>CATERPILLAR BRASIL</v>
      </c>
      <c r="H163" s="145">
        <f ca="1"/>
        <v>1</v>
      </c>
      <c r="I163" s="145" t="str">
        <f ca="1"/>
        <v>H</v>
      </c>
      <c r="J163" s="145" t="str">
        <f ca="1"/>
        <v>H</v>
      </c>
      <c r="K163" s="145">
        <f ca="1"/>
        <v>416</v>
      </c>
      <c r="L163" s="145">
        <f ca="1"/>
        <v>7.18</v>
      </c>
      <c r="M163" s="145">
        <f ca="1"/>
        <v>2.31</v>
      </c>
      <c r="N163" s="145">
        <f ca="1"/>
        <v>2.84</v>
      </c>
      <c r="O163" s="145">
        <f ca="1"/>
        <v>7.34</v>
      </c>
      <c r="P163" s="145">
        <f ca="1"/>
        <v>7.34</v>
      </c>
      <c r="Q163" s="158" t="str">
        <f t="shared" ca="1" si="8"/>
        <v>TEV</v>
      </c>
      <c r="R163" s="158" t="str">
        <f t="shared" ca="1" si="9"/>
        <v>MIT</v>
      </c>
      <c r="S163" s="158" t="str">
        <f t="shared" ca="1" si="10"/>
        <v>NB</v>
      </c>
      <c r="T163" s="158" t="str">
        <f t="shared" ca="1" si="11"/>
        <v>NB</v>
      </c>
    </row>
    <row r="164" spans="1:20" x14ac:dyDescent="0.2">
      <c r="A164" s="145" t="str">
        <f ca="1"/>
        <v>NB</v>
      </c>
      <c r="B164" s="145" t="str">
        <f ca="1"/>
        <v>TEV NB</v>
      </c>
      <c r="C164" s="145" t="str">
        <f ca="1"/>
        <v>TEV NB</v>
      </c>
      <c r="D164" s="145" t="str">
        <f ca="1"/>
        <v>MIT NB</v>
      </c>
      <c r="E164" s="145" t="str">
        <f ca="1"/>
        <v>PLM</v>
      </c>
      <c r="F164" s="145" t="str">
        <f ca="1"/>
        <v>CATERPILLAR</v>
      </c>
      <c r="G164" s="145" t="str">
        <f ca="1"/>
        <v>CATERPILLAR BRASIL</v>
      </c>
      <c r="H164" s="145">
        <f ca="1"/>
        <v>2</v>
      </c>
      <c r="I164" s="145" t="str">
        <f ca="1"/>
        <v>H</v>
      </c>
      <c r="J164" s="145" t="str">
        <f ca="1"/>
        <v>H</v>
      </c>
      <c r="K164" s="145">
        <f ca="1"/>
        <v>420</v>
      </c>
      <c r="L164" s="145">
        <f ca="1"/>
        <v>7.23</v>
      </c>
      <c r="M164" s="145">
        <f ca="1"/>
        <v>2.31</v>
      </c>
      <c r="N164" s="145">
        <f ca="1"/>
        <v>2.84</v>
      </c>
      <c r="O164" s="145">
        <f ca="1"/>
        <v>8.2899999999999991</v>
      </c>
      <c r="P164" s="145">
        <f ca="1"/>
        <v>16.579999999999998</v>
      </c>
      <c r="Q164" s="158" t="str">
        <f t="shared" ca="1" si="8"/>
        <v>TEV</v>
      </c>
      <c r="R164" s="158" t="str">
        <f t="shared" ca="1" si="9"/>
        <v>MIT</v>
      </c>
      <c r="S164" s="158" t="str">
        <f t="shared" ca="1" si="10"/>
        <v>NB</v>
      </c>
      <c r="T164" s="158" t="str">
        <f t="shared" ca="1" si="11"/>
        <v>NB</v>
      </c>
    </row>
    <row r="165" spans="1:20" x14ac:dyDescent="0.2">
      <c r="A165" s="145" t="str">
        <f ca="1"/>
        <v>NB</v>
      </c>
      <c r="B165" s="145" t="str">
        <f ca="1"/>
        <v>TEV NB</v>
      </c>
      <c r="C165" s="145" t="str">
        <f ca="1"/>
        <v>TEV NB</v>
      </c>
      <c r="D165" s="145" t="str">
        <f ca="1"/>
        <v>MIT NB</v>
      </c>
      <c r="E165" s="145" t="str">
        <f ca="1"/>
        <v>PCS</v>
      </c>
      <c r="F165" s="145" t="str">
        <f ca="1"/>
        <v>CATERPILLAR</v>
      </c>
      <c r="G165" s="145" t="str">
        <f ca="1"/>
        <v>CATERPILLAR BRASIL</v>
      </c>
      <c r="H165" s="145">
        <f ca="1"/>
        <v>1</v>
      </c>
      <c r="I165" s="145" t="str">
        <f ca="1"/>
        <v>H</v>
      </c>
      <c r="J165" s="145" t="str">
        <f ca="1"/>
        <v>H</v>
      </c>
      <c r="K165" s="145" t="str">
        <f ca="1"/>
        <v>320 EXCAVATOR - #K3DZC</v>
      </c>
      <c r="L165" s="145">
        <f ca="1"/>
        <v>9.52</v>
      </c>
      <c r="M165" s="145">
        <f ca="1"/>
        <v>3.07</v>
      </c>
      <c r="N165" s="145">
        <f ca="1"/>
        <v>2.97</v>
      </c>
      <c r="O165" s="145">
        <f ca="1"/>
        <v>22.16</v>
      </c>
      <c r="P165" s="145">
        <f ca="1"/>
        <v>22.16</v>
      </c>
      <c r="Q165" s="158" t="str">
        <f t="shared" ca="1" si="8"/>
        <v>TEV</v>
      </c>
      <c r="R165" s="158" t="str">
        <f t="shared" ca="1" si="9"/>
        <v>MIT</v>
      </c>
      <c r="S165" s="158" t="str">
        <f t="shared" ca="1" si="10"/>
        <v>NB</v>
      </c>
      <c r="T165" s="158" t="str">
        <f t="shared" ca="1" si="11"/>
        <v>NB</v>
      </c>
    </row>
    <row r="166" spans="1:20" x14ac:dyDescent="0.2">
      <c r="A166" s="145" t="str">
        <f ca="1"/>
        <v>NB</v>
      </c>
      <c r="B166" s="145" t="str">
        <f ca="1"/>
        <v>TEV NB</v>
      </c>
      <c r="C166" s="145" t="str">
        <f ca="1"/>
        <v>TEV NB</v>
      </c>
      <c r="D166" s="145" t="str">
        <f ca="1"/>
        <v>MIT NB</v>
      </c>
      <c r="E166" s="145" t="str">
        <f ca="1"/>
        <v>PLM</v>
      </c>
      <c r="F166" s="145" t="str">
        <f ca="1"/>
        <v>CNH</v>
      </c>
      <c r="G166" s="145" t="str">
        <f ca="1"/>
        <v>CNH IND.</v>
      </c>
      <c r="H166" s="145">
        <f ca="1"/>
        <v>0</v>
      </c>
      <c r="I166" s="145" t="str">
        <f ca="1"/>
        <v>H</v>
      </c>
      <c r="J166" s="145" t="str">
        <f ca="1"/>
        <v>H</v>
      </c>
      <c r="K166" s="145" t="str">
        <f ca="1"/>
        <v>TRACTORS (14 FORECASTED)</v>
      </c>
      <c r="L166" s="145">
        <f ca="1"/>
        <v>4.9790000000000001</v>
      </c>
      <c r="M166" s="145">
        <f ca="1"/>
        <v>3.0489999999999999</v>
      </c>
      <c r="N166" s="145">
        <f ca="1"/>
        <v>3.1440000000000001</v>
      </c>
      <c r="O166" s="145">
        <f ca="1"/>
        <v>6.5030000000000001</v>
      </c>
      <c r="P166" s="145">
        <f ca="1"/>
        <v>0</v>
      </c>
      <c r="Q166" s="158" t="str">
        <f t="shared" ca="1" si="8"/>
        <v>TEV</v>
      </c>
      <c r="R166" s="158" t="str">
        <f t="shared" ca="1" si="9"/>
        <v>MIT</v>
      </c>
      <c r="S166" s="158" t="str">
        <f t="shared" ca="1" si="10"/>
        <v>NB</v>
      </c>
      <c r="T166" s="158" t="str">
        <f t="shared" ca="1" si="11"/>
        <v>NB</v>
      </c>
    </row>
    <row r="167" spans="1:20" x14ac:dyDescent="0.2">
      <c r="A167" s="145" t="str">
        <f ca="1"/>
        <v>NB</v>
      </c>
      <c r="B167" s="145" t="str">
        <f ca="1"/>
        <v>TEV NB</v>
      </c>
      <c r="C167" s="145" t="str">
        <f ca="1"/>
        <v>TEV NB</v>
      </c>
      <c r="D167" s="145" t="str">
        <f ca="1"/>
        <v>MIT NB</v>
      </c>
      <c r="E167" s="145" t="str">
        <f ca="1"/>
        <v>PLM</v>
      </c>
      <c r="F167" s="145" t="str">
        <f ca="1"/>
        <v>STELLANTIS</v>
      </c>
      <c r="G167" s="145" t="str">
        <f ca="1"/>
        <v>FIAT BRASIL</v>
      </c>
      <c r="H167" s="145">
        <f ca="1"/>
        <v>10</v>
      </c>
      <c r="I167" s="145" t="str">
        <f ca="1"/>
        <v>C</v>
      </c>
      <c r="J167" s="145" t="str">
        <f ca="1"/>
        <v>C</v>
      </c>
      <c r="K167" s="145" t="str">
        <f ca="1"/>
        <v>NOVA STRADA / NOVA RAM 700</v>
      </c>
      <c r="L167" s="145">
        <f ca="1"/>
        <v>4.4752000000000001</v>
      </c>
      <c r="M167" s="145">
        <f ca="1"/>
        <v>1.732</v>
      </c>
      <c r="N167" s="145">
        <f ca="1"/>
        <v>1.603</v>
      </c>
      <c r="O167" s="145">
        <f ca="1"/>
        <v>1.258</v>
      </c>
      <c r="P167" s="145">
        <f ca="1"/>
        <v>12.58</v>
      </c>
      <c r="Q167" s="158" t="str">
        <f t="shared" ca="1" si="8"/>
        <v>TEV</v>
      </c>
      <c r="R167" s="158" t="str">
        <f t="shared" ca="1" si="9"/>
        <v>MIT</v>
      </c>
      <c r="S167" s="158" t="str">
        <f t="shared" ca="1" si="10"/>
        <v>NB</v>
      </c>
      <c r="T167" s="158" t="str">
        <f t="shared" ca="1" si="11"/>
        <v>NB</v>
      </c>
    </row>
    <row r="168" spans="1:20" x14ac:dyDescent="0.2">
      <c r="A168" s="145" t="str">
        <f ca="1"/>
        <v>NB</v>
      </c>
      <c r="B168" s="145" t="str">
        <f ca="1"/>
        <v>TEV NB</v>
      </c>
      <c r="C168" s="145" t="str">
        <f ca="1"/>
        <v>TEV NB</v>
      </c>
      <c r="D168" s="145" t="str">
        <f ca="1"/>
        <v>MIT NB</v>
      </c>
      <c r="E168" s="145" t="str">
        <f ca="1"/>
        <v>PLM</v>
      </c>
      <c r="F168" s="145" t="str">
        <f ca="1"/>
        <v>VOLKSWAGEN</v>
      </c>
      <c r="G168" s="145" t="str">
        <f ca="1"/>
        <v>VWB</v>
      </c>
      <c r="H168" s="145">
        <f ca="1"/>
        <v>35</v>
      </c>
      <c r="I168" s="145" t="str">
        <f ca="1"/>
        <v>C</v>
      </c>
      <c r="J168" s="145" t="str">
        <f ca="1"/>
        <v>C</v>
      </c>
      <c r="K168" s="145" t="str">
        <f ca="1"/>
        <v>SAVEIRO</v>
      </c>
      <c r="L168" s="145">
        <f ca="1"/>
        <v>4.4969999999999999</v>
      </c>
      <c r="M168" s="145">
        <f ca="1"/>
        <v>1.738</v>
      </c>
      <c r="N168" s="145">
        <f ca="1"/>
        <v>1.5529999999999999</v>
      </c>
      <c r="O168" s="145">
        <f ca="1"/>
        <v>1.127</v>
      </c>
      <c r="P168" s="145">
        <f ca="1"/>
        <v>39.445</v>
      </c>
      <c r="Q168" s="158" t="str">
        <f t="shared" ca="1" si="8"/>
        <v>TEV</v>
      </c>
      <c r="R168" s="158" t="str">
        <f t="shared" ca="1" si="9"/>
        <v>MIT</v>
      </c>
      <c r="S168" s="158" t="str">
        <f t="shared" ca="1" si="10"/>
        <v>NB</v>
      </c>
      <c r="T168" s="158" t="str">
        <f t="shared" ca="1" si="11"/>
        <v>NB</v>
      </c>
    </row>
    <row r="169" spans="1:20" x14ac:dyDescent="0.2">
      <c r="A169" s="145" t="str">
        <f ca="1"/>
        <v>NB</v>
      </c>
      <c r="B169" s="145" t="str">
        <f ca="1"/>
        <v>TEV NB</v>
      </c>
      <c r="C169" s="145" t="str">
        <f ca="1"/>
        <v>TEV NB</v>
      </c>
      <c r="D169" s="145" t="str">
        <f ca="1"/>
        <v>MIT NB</v>
      </c>
      <c r="E169" s="145" t="str">
        <f ca="1"/>
        <v>PLM</v>
      </c>
      <c r="F169" s="145" t="str">
        <f ca="1"/>
        <v>VOLKSWAGEN</v>
      </c>
      <c r="G169" s="145" t="str">
        <f ca="1"/>
        <v>VWB</v>
      </c>
      <c r="H169" s="145">
        <f ca="1"/>
        <v>35</v>
      </c>
      <c r="I169" s="145" t="str">
        <f ca="1"/>
        <v>C</v>
      </c>
      <c r="J169" s="145" t="str">
        <f ca="1"/>
        <v>C</v>
      </c>
      <c r="K169" s="145" t="str">
        <f ca="1"/>
        <v>NIVUS</v>
      </c>
      <c r="L169" s="145">
        <f ca="1"/>
        <v>4.266</v>
      </c>
      <c r="M169" s="145">
        <f ca="1"/>
        <v>1.8149999999999999</v>
      </c>
      <c r="N169" s="145">
        <f ca="1"/>
        <v>1.5269999999999999</v>
      </c>
      <c r="O169" s="145">
        <f ca="1"/>
        <v>1.2370000000000001</v>
      </c>
      <c r="P169" s="145">
        <f ca="1"/>
        <v>43.295000000000002</v>
      </c>
      <c r="Q169" s="158" t="str">
        <f t="shared" ca="1" si="8"/>
        <v>TEV</v>
      </c>
      <c r="R169" s="158" t="str">
        <f t="shared" ca="1" si="9"/>
        <v>MIT</v>
      </c>
      <c r="S169" s="158" t="str">
        <f t="shared" ca="1" si="10"/>
        <v>NB</v>
      </c>
      <c r="T169" s="158" t="str">
        <f t="shared" ca="1" si="11"/>
        <v>NB</v>
      </c>
    </row>
    <row r="170" spans="1:20" x14ac:dyDescent="0.2">
      <c r="A170" s="145" t="str">
        <f ca="1"/>
        <v>NB</v>
      </c>
      <c r="B170" s="145" t="str">
        <f ca="1"/>
        <v>TEV NB</v>
      </c>
      <c r="C170" s="145" t="str">
        <f ca="1"/>
        <v>TEV NB</v>
      </c>
      <c r="D170" s="145" t="str">
        <f ca="1"/>
        <v>MIT NB</v>
      </c>
      <c r="E170" s="145" t="str">
        <f ca="1"/>
        <v>STC</v>
      </c>
      <c r="F170" s="145" t="str">
        <f ca="1"/>
        <v>CNH</v>
      </c>
      <c r="G170" s="145" t="str">
        <f ca="1"/>
        <v>CNH IND.</v>
      </c>
      <c r="H170" s="145">
        <f ca="1"/>
        <v>0</v>
      </c>
      <c r="I170" s="145" t="str">
        <f ca="1"/>
        <v>H</v>
      </c>
      <c r="J170" s="145" t="str">
        <f ca="1"/>
        <v>H</v>
      </c>
      <c r="K170" s="145" t="str">
        <f ca="1"/>
        <v>TRACTORS ( 9 FORECASTED)</v>
      </c>
      <c r="L170" s="145">
        <f ca="1"/>
        <v>4.9790000000000001</v>
      </c>
      <c r="M170" s="145">
        <f ca="1"/>
        <v>3.0489999999999999</v>
      </c>
      <c r="N170" s="145">
        <f ca="1"/>
        <v>3.1440000000000001</v>
      </c>
      <c r="O170" s="145">
        <f ca="1"/>
        <v>6.5030000000000001</v>
      </c>
      <c r="P170" s="145">
        <f ca="1"/>
        <v>0</v>
      </c>
      <c r="Q170" s="158" t="str">
        <f t="shared" ca="1" si="8"/>
        <v>TEV</v>
      </c>
      <c r="R170" s="158" t="str">
        <f t="shared" ca="1" si="9"/>
        <v>MIT</v>
      </c>
      <c r="S170" s="158" t="str">
        <f t="shared" ca="1" si="10"/>
        <v>NB</v>
      </c>
      <c r="T170" s="158" t="str">
        <f t="shared" ca="1" si="11"/>
        <v>NB</v>
      </c>
    </row>
    <row r="171" spans="1:20" x14ac:dyDescent="0.2">
      <c r="A171" s="145" t="str">
        <f ca="1"/>
        <v>NB</v>
      </c>
      <c r="B171" s="145" t="str">
        <f ca="1"/>
        <v>TEV NB</v>
      </c>
      <c r="C171" s="145" t="str">
        <f ca="1"/>
        <v>TEV NB</v>
      </c>
      <c r="D171" s="145" t="str">
        <f ca="1"/>
        <v>MIT NB</v>
      </c>
      <c r="E171" s="145" t="str">
        <f ca="1"/>
        <v>STC</v>
      </c>
      <c r="F171" s="145" t="str">
        <f ca="1"/>
        <v>CNH</v>
      </c>
      <c r="G171" s="145" t="str">
        <f ca="1"/>
        <v>CNH IND.</v>
      </c>
      <c r="H171" s="145">
        <f ca="1"/>
        <v>1</v>
      </c>
      <c r="I171" s="145" t="str">
        <f ca="1"/>
        <v>H</v>
      </c>
      <c r="J171" s="145" t="str">
        <f ca="1"/>
        <v>H</v>
      </c>
      <c r="K171" s="145" t="str">
        <f ca="1"/>
        <v>CX350  EXCAVATOR</v>
      </c>
      <c r="L171" s="145">
        <f ca="1"/>
        <v>11.35</v>
      </c>
      <c r="M171" s="145">
        <f ca="1"/>
        <v>3.2</v>
      </c>
      <c r="N171" s="145">
        <f ca="1"/>
        <v>3.65</v>
      </c>
      <c r="O171" s="145">
        <f ca="1"/>
        <v>38.53</v>
      </c>
      <c r="P171" s="145">
        <f ca="1"/>
        <v>38.53</v>
      </c>
      <c r="Q171" s="158" t="str">
        <f t="shared" ca="1" si="8"/>
        <v>TEV</v>
      </c>
      <c r="R171" s="158" t="str">
        <f t="shared" ca="1" si="9"/>
        <v>MIT</v>
      </c>
      <c r="S171" s="158" t="str">
        <f t="shared" ca="1" si="10"/>
        <v>NB</v>
      </c>
      <c r="T171" s="158" t="str">
        <f t="shared" ca="1" si="11"/>
        <v>NB</v>
      </c>
    </row>
    <row r="172" spans="1:20" x14ac:dyDescent="0.2">
      <c r="A172" s="145" t="str">
        <f ca="1"/>
        <v>NB</v>
      </c>
      <c r="B172" s="145" t="str">
        <f ca="1"/>
        <v>TEV NB</v>
      </c>
      <c r="C172" s="145" t="str">
        <f ca="1"/>
        <v>TEV NB</v>
      </c>
      <c r="D172" s="145" t="str">
        <f ca="1"/>
        <v>MIT NB</v>
      </c>
      <c r="E172" s="145" t="str">
        <f ca="1"/>
        <v>STC</v>
      </c>
      <c r="F172" s="145" t="str">
        <f ca="1"/>
        <v>CNH</v>
      </c>
      <c r="G172" s="145" t="str">
        <f ca="1"/>
        <v>CNH IND.</v>
      </c>
      <c r="H172" s="145">
        <f ca="1"/>
        <v>1</v>
      </c>
      <c r="I172" s="145" t="str">
        <f ca="1"/>
        <v>S</v>
      </c>
      <c r="J172" s="145" t="str">
        <f ca="1"/>
        <v>H</v>
      </c>
      <c r="K172" s="145" t="str">
        <f ca="1"/>
        <v>PLASTIC WRAP (INSIDE MACHINE)</v>
      </c>
      <c r="L172" s="145">
        <f ca="1"/>
        <v>0.5</v>
      </c>
      <c r="M172" s="145">
        <f ca="1"/>
        <v>0.3</v>
      </c>
      <c r="N172" s="145">
        <f ca="1"/>
        <v>0.18</v>
      </c>
      <c r="O172" s="145">
        <f ca="1"/>
        <v>1.7999999999999999E-2</v>
      </c>
      <c r="P172" s="145">
        <f ca="1"/>
        <v>1.7999999999999999E-2</v>
      </c>
      <c r="Q172" s="158" t="str">
        <f t="shared" ca="1" si="8"/>
        <v>TEV</v>
      </c>
      <c r="R172" s="158" t="str">
        <f t="shared" ca="1" si="9"/>
        <v>MIT</v>
      </c>
      <c r="S172" s="158" t="str">
        <f t="shared" ca="1" si="10"/>
        <v>NB</v>
      </c>
      <c r="T172" s="158" t="str">
        <f t="shared" ca="1" si="11"/>
        <v>NB</v>
      </c>
    </row>
    <row r="173" spans="1:20" x14ac:dyDescent="0.2">
      <c r="A173" s="145" t="str">
        <f ca="1"/>
        <v>NB</v>
      </c>
      <c r="B173" s="145" t="str">
        <f ca="1"/>
        <v>TEV NB</v>
      </c>
      <c r="C173" s="145" t="str">
        <f ca="1"/>
        <v>TEV NB</v>
      </c>
      <c r="D173" s="145" t="str">
        <f ca="1"/>
        <v>MIT NB</v>
      </c>
      <c r="E173" s="145" t="str">
        <f ca="1"/>
        <v>STC</v>
      </c>
      <c r="F173" s="145" t="str">
        <f ca="1"/>
        <v>STELLANTIS</v>
      </c>
      <c r="G173" s="145" t="str">
        <f ca="1"/>
        <v>FIAT BRASIL</v>
      </c>
      <c r="H173" s="145">
        <f ca="1"/>
        <v>12</v>
      </c>
      <c r="I173" s="145" t="str">
        <f ca="1"/>
        <v>C</v>
      </c>
      <c r="J173" s="145" t="str">
        <f ca="1"/>
        <v>C</v>
      </c>
      <c r="K173" s="145" t="str">
        <f ca="1"/>
        <v>NOVA STRADA / NOVA RAM 700</v>
      </c>
      <c r="L173" s="145">
        <f ca="1"/>
        <v>4.4752000000000001</v>
      </c>
      <c r="M173" s="145">
        <f ca="1"/>
        <v>1.732</v>
      </c>
      <c r="N173" s="145">
        <f ca="1"/>
        <v>1.603</v>
      </c>
      <c r="O173" s="145">
        <f ca="1"/>
        <v>1.258</v>
      </c>
      <c r="P173" s="145">
        <f ca="1"/>
        <v>15.096</v>
      </c>
      <c r="Q173" s="158" t="str">
        <f t="shared" ca="1" si="8"/>
        <v>TEV</v>
      </c>
      <c r="R173" s="158" t="str">
        <f t="shared" ca="1" si="9"/>
        <v>MIT</v>
      </c>
      <c r="S173" s="158" t="str">
        <f t="shared" ca="1" si="10"/>
        <v>NB</v>
      </c>
      <c r="T173" s="158" t="str">
        <f t="shared" ca="1" si="11"/>
        <v>NB</v>
      </c>
    </row>
    <row r="174" spans="1:20" x14ac:dyDescent="0.2">
      <c r="A174" s="145" t="str">
        <f ca="1"/>
        <v>NB</v>
      </c>
      <c r="B174" s="145" t="str">
        <f ca="1"/>
        <v>TEV NB</v>
      </c>
      <c r="C174" s="145" t="str">
        <f ca="1"/>
        <v>TEV NB</v>
      </c>
      <c r="D174" s="145" t="str">
        <f ca="1"/>
        <v>MIT NB</v>
      </c>
      <c r="E174" s="145" t="str">
        <f ca="1"/>
        <v>STC</v>
      </c>
      <c r="F174" s="145" t="str">
        <f ca="1"/>
        <v>STELLANTIS</v>
      </c>
      <c r="G174" s="145" t="str">
        <f ca="1"/>
        <v>FIAT BRASIL</v>
      </c>
      <c r="H174" s="145">
        <f ca="1"/>
        <v>6</v>
      </c>
      <c r="I174" s="145" t="str">
        <f ca="1"/>
        <v>C</v>
      </c>
      <c r="J174" s="145" t="str">
        <f ca="1"/>
        <v>C</v>
      </c>
      <c r="K174" s="145" t="str">
        <f ca="1"/>
        <v>NOVA STRADA / NOVA RAM 700</v>
      </c>
      <c r="L174" s="145">
        <f ca="1"/>
        <v>4.4752000000000001</v>
      </c>
      <c r="M174" s="145">
        <f ca="1"/>
        <v>1.732</v>
      </c>
      <c r="N174" s="145">
        <f ca="1"/>
        <v>1.603</v>
      </c>
      <c r="O174" s="145">
        <f ca="1"/>
        <v>1.258</v>
      </c>
      <c r="P174" s="145">
        <f ca="1"/>
        <v>7.548</v>
      </c>
      <c r="Q174" s="158" t="str">
        <f t="shared" ca="1" si="8"/>
        <v>TEV</v>
      </c>
      <c r="R174" s="158" t="str">
        <f t="shared" ca="1" si="9"/>
        <v>MIT</v>
      </c>
      <c r="S174" s="158" t="str">
        <f t="shared" ca="1" si="10"/>
        <v>NB</v>
      </c>
      <c r="T174" s="158" t="str">
        <f t="shared" ca="1" si="11"/>
        <v>NB</v>
      </c>
    </row>
    <row r="175" spans="1:20" x14ac:dyDescent="0.2">
      <c r="A175" s="145" t="str">
        <f ca="1"/>
        <v>NB</v>
      </c>
      <c r="B175" s="145" t="str">
        <f ca="1"/>
        <v>TEV NB</v>
      </c>
      <c r="C175" s="145" t="str">
        <f ca="1"/>
        <v>TEV NB</v>
      </c>
      <c r="D175" s="145" t="str">
        <f ca="1"/>
        <v>MIT NB</v>
      </c>
      <c r="E175" s="145" t="str">
        <f ca="1"/>
        <v>STC</v>
      </c>
      <c r="F175" s="145" t="str">
        <f ca="1"/>
        <v>VOLKSWAGEN</v>
      </c>
      <c r="G175" s="145" t="str">
        <f ca="1"/>
        <v>VWB</v>
      </c>
      <c r="H175" s="145">
        <f ca="1"/>
        <v>97</v>
      </c>
      <c r="I175" s="145" t="str">
        <f ca="1"/>
        <v>C</v>
      </c>
      <c r="J175" s="145" t="str">
        <f ca="1"/>
        <v>C</v>
      </c>
      <c r="K175" s="145" t="str">
        <f ca="1"/>
        <v>SAVEIRO</v>
      </c>
      <c r="L175" s="145">
        <f ca="1"/>
        <v>4.4969999999999999</v>
      </c>
      <c r="M175" s="145">
        <f ca="1"/>
        <v>1.738</v>
      </c>
      <c r="N175" s="145">
        <f ca="1"/>
        <v>1.5529999999999999</v>
      </c>
      <c r="O175" s="145">
        <f ca="1"/>
        <v>1.127</v>
      </c>
      <c r="P175" s="145">
        <f ca="1"/>
        <v>109.319</v>
      </c>
      <c r="Q175" s="158" t="str">
        <f t="shared" ca="1" si="8"/>
        <v>TEV</v>
      </c>
      <c r="R175" s="158" t="str">
        <f t="shared" ca="1" si="9"/>
        <v>MIT</v>
      </c>
      <c r="S175" s="158" t="str">
        <f t="shared" ca="1" si="10"/>
        <v>NB</v>
      </c>
      <c r="T175" s="158" t="str">
        <f t="shared" ca="1" si="11"/>
        <v>NB</v>
      </c>
    </row>
    <row r="176" spans="1:20" x14ac:dyDescent="0.2">
      <c r="A176" s="145" t="str">
        <f ca="1"/>
        <v>NB</v>
      </c>
      <c r="B176" s="145" t="str">
        <f ca="1"/>
        <v>TEV NB</v>
      </c>
      <c r="C176" s="145" t="str">
        <f ca="1"/>
        <v>TEV NB</v>
      </c>
      <c r="D176" s="145" t="str">
        <f ca="1"/>
        <v>MIT NB</v>
      </c>
      <c r="E176" s="145" t="str">
        <f ca="1"/>
        <v>STC</v>
      </c>
      <c r="F176" s="145" t="str">
        <f ca="1"/>
        <v>VOLKSWAGEN</v>
      </c>
      <c r="G176" s="145" t="str">
        <f ca="1"/>
        <v>VWB</v>
      </c>
      <c r="H176" s="145">
        <f ca="1"/>
        <v>97</v>
      </c>
      <c r="I176" s="145" t="str">
        <f ca="1"/>
        <v>C</v>
      </c>
      <c r="J176" s="145" t="str">
        <f ca="1"/>
        <v>C</v>
      </c>
      <c r="K176" s="145" t="str">
        <f ca="1"/>
        <v>VIRTUS</v>
      </c>
      <c r="L176" s="145">
        <f ca="1"/>
        <v>4.4820000000000002</v>
      </c>
      <c r="M176" s="145">
        <f ca="1"/>
        <v>1.786</v>
      </c>
      <c r="N176" s="145">
        <f ca="1"/>
        <v>1.472</v>
      </c>
      <c r="O176" s="145">
        <f ca="1"/>
        <v>1.1859999999999999</v>
      </c>
      <c r="P176" s="145">
        <f ca="1"/>
        <v>115.042</v>
      </c>
      <c r="Q176" s="158" t="str">
        <f t="shared" ca="1" si="8"/>
        <v>TEV</v>
      </c>
      <c r="R176" s="158" t="str">
        <f t="shared" ca="1" si="9"/>
        <v>MIT</v>
      </c>
      <c r="S176" s="158" t="str">
        <f t="shared" ca="1" si="10"/>
        <v>NB</v>
      </c>
      <c r="T176" s="158" t="str">
        <f t="shared" ca="1" si="11"/>
        <v>NB</v>
      </c>
    </row>
    <row r="177" spans="1:20" x14ac:dyDescent="0.2">
      <c r="A177" s="145" t="str">
        <f ca="1"/>
        <v>NB</v>
      </c>
      <c r="B177" s="145" t="str">
        <f ca="1"/>
        <v>TEV NB</v>
      </c>
      <c r="C177" s="145" t="str">
        <f ca="1"/>
        <v>TEV NB</v>
      </c>
      <c r="D177" s="145" t="str">
        <f ca="1"/>
        <v>MIT NB</v>
      </c>
      <c r="E177" s="145" t="str">
        <f ca="1"/>
        <v>STC</v>
      </c>
      <c r="F177" s="145" t="str">
        <f ca="1"/>
        <v>VOLKSWAGEN</v>
      </c>
      <c r="G177" s="145" t="str">
        <f ca="1"/>
        <v>VWB</v>
      </c>
      <c r="H177" s="145">
        <f ca="1"/>
        <v>96</v>
      </c>
      <c r="I177" s="145" t="str">
        <f ca="1"/>
        <v>C</v>
      </c>
      <c r="J177" s="145" t="str">
        <f ca="1"/>
        <v>C</v>
      </c>
      <c r="K177" s="145" t="str">
        <f ca="1"/>
        <v>NIVUS</v>
      </c>
      <c r="L177" s="145">
        <f ca="1"/>
        <v>4.266</v>
      </c>
      <c r="M177" s="145">
        <f ca="1"/>
        <v>1.8149999999999999</v>
      </c>
      <c r="N177" s="145">
        <f ca="1"/>
        <v>1.5269999999999999</v>
      </c>
      <c r="O177" s="145">
        <f ca="1"/>
        <v>1.2370000000000001</v>
      </c>
      <c r="P177" s="145">
        <f ca="1"/>
        <v>118.75200000000001</v>
      </c>
      <c r="Q177" s="158" t="str">
        <f t="shared" ca="1" si="8"/>
        <v>TEV</v>
      </c>
      <c r="R177" s="158" t="str">
        <f t="shared" ca="1" si="9"/>
        <v>MIT</v>
      </c>
      <c r="S177" s="158" t="str">
        <f t="shared" ca="1" si="10"/>
        <v>NB</v>
      </c>
      <c r="T177" s="158" t="str">
        <f t="shared" ca="1" si="11"/>
        <v>NB</v>
      </c>
    </row>
    <row r="178" spans="1:20" x14ac:dyDescent="0.2">
      <c r="A178" s="145" t="str">
        <f ca="1"/>
        <v>NB</v>
      </c>
      <c r="B178" s="145" t="str">
        <f ca="1"/>
        <v>TEV NB</v>
      </c>
      <c r="C178" s="145" t="str">
        <f ca="1"/>
        <v>TEV NB</v>
      </c>
      <c r="D178" s="145" t="str">
        <f ca="1"/>
        <v>MIT NB</v>
      </c>
      <c r="E178" s="145" t="str">
        <f ca="1"/>
        <v>STC</v>
      </c>
      <c r="F178" s="145" t="str">
        <f ca="1"/>
        <v>VOLKSWAGEN</v>
      </c>
      <c r="G178" s="145" t="str">
        <f ca="1"/>
        <v>VWB</v>
      </c>
      <c r="H178" s="145">
        <f ca="1"/>
        <v>96</v>
      </c>
      <c r="I178" s="145" t="str">
        <f ca="1"/>
        <v>C</v>
      </c>
      <c r="J178" s="145" t="str">
        <f ca="1"/>
        <v>C</v>
      </c>
      <c r="K178" s="145" t="str">
        <f ca="1"/>
        <v>POLO</v>
      </c>
      <c r="L178" s="145">
        <f ca="1"/>
        <v>4.0570000000000004</v>
      </c>
      <c r="M178" s="145">
        <f ca="1"/>
        <v>1.786</v>
      </c>
      <c r="N178" s="145">
        <f ca="1"/>
        <v>1.468</v>
      </c>
      <c r="O178" s="145">
        <f ca="1"/>
        <v>1.1539999999999999</v>
      </c>
      <c r="P178" s="145">
        <f ca="1"/>
        <v>110.78399999999999</v>
      </c>
      <c r="Q178" s="158" t="str">
        <f t="shared" ca="1" si="8"/>
        <v>TEV</v>
      </c>
      <c r="R178" s="158" t="str">
        <f t="shared" ca="1" si="9"/>
        <v>MIT</v>
      </c>
      <c r="S178" s="158" t="str">
        <f t="shared" ca="1" si="10"/>
        <v>NB</v>
      </c>
      <c r="T178" s="158" t="str">
        <f t="shared" ca="1" si="11"/>
        <v>NB</v>
      </c>
    </row>
    <row r="179" spans="1:20" x14ac:dyDescent="0.2">
      <c r="A179" s="145" t="str">
        <f ca="1"/>
        <v>NB</v>
      </c>
      <c r="B179" s="145" t="str">
        <f ca="1"/>
        <v>TEV NB</v>
      </c>
      <c r="C179" s="145" t="str">
        <f ca="1"/>
        <v>TEV NB</v>
      </c>
      <c r="D179" s="145" t="str">
        <f ca="1"/>
        <v>MIT NB</v>
      </c>
      <c r="E179" s="145" t="str">
        <f ca="1"/>
        <v>STC</v>
      </c>
      <c r="F179" s="145" t="str">
        <f ca="1"/>
        <v>VOLVO</v>
      </c>
      <c r="G179" s="145" t="str">
        <f ca="1"/>
        <v>VOLVO</v>
      </c>
      <c r="H179" s="145">
        <f ca="1"/>
        <v>1</v>
      </c>
      <c r="I179" s="145" t="str">
        <f ca="1"/>
        <v>H</v>
      </c>
      <c r="J179" s="145" t="str">
        <f ca="1"/>
        <v>H</v>
      </c>
      <c r="K179" s="145" t="str">
        <f ca="1"/>
        <v>EC210DL EXCAVATOR</v>
      </c>
      <c r="L179" s="145">
        <f ca="1"/>
        <v>9.69</v>
      </c>
      <c r="M179" s="145">
        <f ca="1"/>
        <v>2.99</v>
      </c>
      <c r="N179" s="145">
        <f ca="1"/>
        <v>2.94</v>
      </c>
      <c r="O179" s="145">
        <f ca="1"/>
        <v>21.4</v>
      </c>
      <c r="P179" s="145">
        <f ca="1"/>
        <v>21.4</v>
      </c>
      <c r="Q179" s="158" t="str">
        <f t="shared" ca="1" si="8"/>
        <v>TEV</v>
      </c>
      <c r="R179" s="158" t="str">
        <f t="shared" ca="1" si="9"/>
        <v>MIT</v>
      </c>
      <c r="S179" s="158" t="str">
        <f t="shared" ca="1" si="10"/>
        <v>NB</v>
      </c>
      <c r="T179" s="158" t="str">
        <f t="shared" ca="1" si="11"/>
        <v>NB</v>
      </c>
    </row>
    <row r="180" spans="1:20" x14ac:dyDescent="0.2">
      <c r="A180" s="145" t="str">
        <f ca="1"/>
        <v>NB</v>
      </c>
      <c r="B180" s="145" t="str">
        <f ca="1"/>
        <v>TEV NB</v>
      </c>
      <c r="C180" s="145" t="str">
        <f ca="1"/>
        <v>TEV NB</v>
      </c>
      <c r="D180" s="145" t="str">
        <f ca="1"/>
        <v>MIT NB</v>
      </c>
      <c r="E180" s="145" t="str">
        <f ca="1"/>
        <v>STC</v>
      </c>
      <c r="F180" s="145" t="str">
        <f ca="1"/>
        <v>VOLVO</v>
      </c>
      <c r="G180" s="145" t="str">
        <f ca="1"/>
        <v>VOLVO</v>
      </c>
      <c r="H180" s="145">
        <f ca="1"/>
        <v>1</v>
      </c>
      <c r="I180" s="145" t="str">
        <f ca="1"/>
        <v>H</v>
      </c>
      <c r="J180" s="145" t="str">
        <f ca="1"/>
        <v>H</v>
      </c>
      <c r="K180" s="145" t="str">
        <f ca="1"/>
        <v>EC210DL EXCAVATOR</v>
      </c>
      <c r="L180" s="145">
        <f ca="1"/>
        <v>9.69</v>
      </c>
      <c r="M180" s="145">
        <f ca="1"/>
        <v>2.99</v>
      </c>
      <c r="N180" s="145">
        <f ca="1"/>
        <v>2.94</v>
      </c>
      <c r="O180" s="145">
        <f ca="1"/>
        <v>21.4</v>
      </c>
      <c r="P180" s="145">
        <f ca="1"/>
        <v>21.4</v>
      </c>
      <c r="Q180" s="158" t="str">
        <f t="shared" ca="1" si="8"/>
        <v>TEV</v>
      </c>
      <c r="R180" s="158" t="str">
        <f t="shared" ca="1" si="9"/>
        <v>MIT</v>
      </c>
      <c r="S180" s="158" t="str">
        <f t="shared" ca="1" si="10"/>
        <v>NB</v>
      </c>
      <c r="T180" s="158" t="str">
        <f t="shared" ca="1" si="11"/>
        <v>NB</v>
      </c>
    </row>
    <row r="181" spans="1:20" x14ac:dyDescent="0.2">
      <c r="A181" s="145" t="str">
        <f ca="1"/>
        <v>NB</v>
      </c>
      <c r="B181" s="145" t="str">
        <f ca="1"/>
        <v>TEV NB</v>
      </c>
      <c r="C181" s="145" t="str">
        <f ca="1"/>
        <v>TEV NB</v>
      </c>
      <c r="D181" s="145" t="str">
        <f ca="1"/>
        <v>MIT NB</v>
      </c>
      <c r="E181" s="145" t="str">
        <f ca="1"/>
        <v>STC</v>
      </c>
      <c r="F181" s="145" t="str">
        <f ca="1"/>
        <v>VOLVO</v>
      </c>
      <c r="G181" s="145" t="str">
        <f ca="1"/>
        <v>VOLVO</v>
      </c>
      <c r="H181" s="145">
        <f ca="1"/>
        <v>1</v>
      </c>
      <c r="I181" s="145" t="str">
        <f ca="1"/>
        <v>H</v>
      </c>
      <c r="J181" s="145" t="str">
        <f ca="1"/>
        <v>H</v>
      </c>
      <c r="K181" s="145" t="str">
        <f ca="1"/>
        <v>EC210DL EXCAVATOR</v>
      </c>
      <c r="L181" s="145">
        <f ca="1"/>
        <v>9.69</v>
      </c>
      <c r="M181" s="145">
        <f ca="1"/>
        <v>2.99</v>
      </c>
      <c r="N181" s="145">
        <f ca="1"/>
        <v>2.94</v>
      </c>
      <c r="O181" s="145">
        <f ca="1"/>
        <v>21.4</v>
      </c>
      <c r="P181" s="145">
        <f ca="1"/>
        <v>21.4</v>
      </c>
      <c r="Q181" s="158" t="str">
        <f t="shared" ca="1" si="8"/>
        <v>TEV</v>
      </c>
      <c r="R181" s="158" t="str">
        <f t="shared" ca="1" si="9"/>
        <v>MIT</v>
      </c>
      <c r="S181" s="158" t="str">
        <f t="shared" ca="1" si="10"/>
        <v>NB</v>
      </c>
      <c r="T181" s="158" t="str">
        <f t="shared" ca="1" si="11"/>
        <v>NB</v>
      </c>
    </row>
    <row r="182" spans="1:20" x14ac:dyDescent="0.2">
      <c r="A182" s="145" t="str">
        <f ca="1"/>
        <v>NB</v>
      </c>
      <c r="B182" s="145" t="str">
        <f ca="1"/>
        <v>TEV NB</v>
      </c>
      <c r="C182" s="145" t="str">
        <f ca="1"/>
        <v>TEV NB</v>
      </c>
      <c r="D182" s="145" t="str">
        <f ca="1"/>
        <v>MIT NB</v>
      </c>
      <c r="E182" s="145" t="str">
        <f ca="1"/>
        <v>STC</v>
      </c>
      <c r="F182" s="145" t="str">
        <f ca="1"/>
        <v>VOLVO</v>
      </c>
      <c r="G182" s="145" t="str">
        <f ca="1"/>
        <v>VOLVO</v>
      </c>
      <c r="H182" s="145">
        <f ca="1"/>
        <v>1</v>
      </c>
      <c r="I182" s="145" t="str">
        <f ca="1"/>
        <v>H</v>
      </c>
      <c r="J182" s="145" t="str">
        <f ca="1"/>
        <v>H</v>
      </c>
      <c r="K182" s="145" t="str">
        <f ca="1"/>
        <v>EC210DL EXCAVATOR</v>
      </c>
      <c r="L182" s="145">
        <f ca="1"/>
        <v>9.69</v>
      </c>
      <c r="M182" s="145">
        <f ca="1"/>
        <v>3.09</v>
      </c>
      <c r="N182" s="145">
        <f ca="1"/>
        <v>2.94</v>
      </c>
      <c r="O182" s="145">
        <f ca="1"/>
        <v>21.608000000000001</v>
      </c>
      <c r="P182" s="145">
        <f ca="1"/>
        <v>21.608000000000001</v>
      </c>
      <c r="Q182" s="158" t="str">
        <f t="shared" ca="1" si="8"/>
        <v>TEV</v>
      </c>
      <c r="R182" s="158" t="str">
        <f t="shared" ca="1" si="9"/>
        <v>MIT</v>
      </c>
      <c r="S182" s="158" t="str">
        <f t="shared" ca="1" si="10"/>
        <v>NB</v>
      </c>
      <c r="T182" s="158" t="str">
        <f t="shared" ca="1" si="11"/>
        <v>NB</v>
      </c>
    </row>
    <row r="183" spans="1:20" x14ac:dyDescent="0.2">
      <c r="A183" s="145" t="str">
        <f ca="1"/>
        <v>NB</v>
      </c>
      <c r="B183" s="145" t="str">
        <f ca="1"/>
        <v>TEV NB</v>
      </c>
      <c r="C183" s="145" t="str">
        <f ca="1"/>
        <v>TEV NB</v>
      </c>
      <c r="D183" s="145" t="str">
        <f ca="1"/>
        <v>MIT NB</v>
      </c>
      <c r="E183" s="145" t="str">
        <f ca="1"/>
        <v>STC</v>
      </c>
      <c r="F183" s="145" t="str">
        <f ca="1"/>
        <v>VOLVO</v>
      </c>
      <c r="G183" s="145" t="str">
        <f ca="1"/>
        <v>VOLVO</v>
      </c>
      <c r="H183" s="145">
        <f ca="1"/>
        <v>1</v>
      </c>
      <c r="I183" s="145" t="str">
        <f ca="1"/>
        <v>H</v>
      </c>
      <c r="J183" s="145" t="str">
        <f ca="1"/>
        <v>H</v>
      </c>
      <c r="K183" s="145" t="str">
        <f ca="1"/>
        <v>EC210DL EXCAVATOR</v>
      </c>
      <c r="L183" s="145">
        <f ca="1"/>
        <v>9.69</v>
      </c>
      <c r="M183" s="145">
        <f ca="1"/>
        <v>3.09</v>
      </c>
      <c r="N183" s="145">
        <f ca="1"/>
        <v>2.94</v>
      </c>
      <c r="O183" s="145">
        <f ca="1"/>
        <v>21.608000000000001</v>
      </c>
      <c r="P183" s="145">
        <f ca="1"/>
        <v>21.608000000000001</v>
      </c>
      <c r="Q183" s="158" t="str">
        <f t="shared" ca="1" si="8"/>
        <v>TEV</v>
      </c>
      <c r="R183" s="158" t="str">
        <f t="shared" ca="1" si="9"/>
        <v>MIT</v>
      </c>
      <c r="S183" s="158" t="str">
        <f t="shared" ca="1" si="10"/>
        <v>NB</v>
      </c>
      <c r="T183" s="158" t="str">
        <f t="shared" ca="1" si="11"/>
        <v>NB</v>
      </c>
    </row>
    <row r="184" spans="1:20" x14ac:dyDescent="0.2">
      <c r="A184" s="145" t="str">
        <f ca="1"/>
        <v>NB</v>
      </c>
      <c r="B184" s="145" t="str">
        <f ca="1"/>
        <v>TEV NB</v>
      </c>
      <c r="C184" s="145" t="str">
        <f ca="1"/>
        <v>TEV NB</v>
      </c>
      <c r="D184" s="145" t="str">
        <f ca="1"/>
        <v>MIT NB</v>
      </c>
      <c r="E184" s="145" t="str">
        <f ca="1"/>
        <v>STC</v>
      </c>
      <c r="F184" s="145" t="str">
        <f ca="1"/>
        <v>VOLVO</v>
      </c>
      <c r="G184" s="145" t="str">
        <f ca="1"/>
        <v>VOLVO</v>
      </c>
      <c r="H184" s="145">
        <f ca="1"/>
        <v>1</v>
      </c>
      <c r="I184" s="145" t="str">
        <f ca="1"/>
        <v>H</v>
      </c>
      <c r="J184" s="145" t="str">
        <f ca="1"/>
        <v>H</v>
      </c>
      <c r="K184" s="145" t="str">
        <f ca="1"/>
        <v>EC210DL EXCAVATOR</v>
      </c>
      <c r="L184" s="145">
        <f ca="1"/>
        <v>9.69</v>
      </c>
      <c r="M184" s="145">
        <f ca="1"/>
        <v>3.09</v>
      </c>
      <c r="N184" s="145">
        <f ca="1"/>
        <v>2.94</v>
      </c>
      <c r="O184" s="145">
        <f ca="1"/>
        <v>21.608000000000001</v>
      </c>
      <c r="P184" s="145">
        <f ca="1"/>
        <v>21.608000000000001</v>
      </c>
      <c r="Q184" s="158" t="str">
        <f t="shared" ca="1" si="8"/>
        <v>TEV</v>
      </c>
      <c r="R184" s="158" t="str">
        <f t="shared" ca="1" si="9"/>
        <v>MIT</v>
      </c>
      <c r="S184" s="158" t="str">
        <f t="shared" ca="1" si="10"/>
        <v>NB</v>
      </c>
      <c r="T184" s="158" t="str">
        <f t="shared" ca="1" si="11"/>
        <v>NB</v>
      </c>
    </row>
    <row r="185" spans="1:20" x14ac:dyDescent="0.2">
      <c r="A185" s="145" t="str">
        <f ca="1"/>
        <v>NB</v>
      </c>
      <c r="B185" s="145" t="str">
        <f ca="1"/>
        <v>TEV NB</v>
      </c>
      <c r="C185" s="145" t="str">
        <f ca="1"/>
        <v>TEV NB</v>
      </c>
      <c r="D185" s="145" t="str">
        <f ca="1"/>
        <v>MIT NB</v>
      </c>
      <c r="E185" s="145" t="str">
        <f ca="1"/>
        <v>STC</v>
      </c>
      <c r="F185" s="145" t="str">
        <f ca="1"/>
        <v>VOLVO</v>
      </c>
      <c r="G185" s="145" t="str">
        <f ca="1"/>
        <v>VOLVO</v>
      </c>
      <c r="H185" s="145">
        <f ca="1"/>
        <v>1</v>
      </c>
      <c r="I185" s="145" t="str">
        <f ca="1"/>
        <v>H</v>
      </c>
      <c r="J185" s="145" t="str">
        <f ca="1"/>
        <v>H</v>
      </c>
      <c r="K185" s="145" t="str">
        <f ca="1"/>
        <v>EC210DL EXCAVATOR</v>
      </c>
      <c r="L185" s="145">
        <f ca="1"/>
        <v>9.69</v>
      </c>
      <c r="M185" s="145">
        <f ca="1"/>
        <v>3.09</v>
      </c>
      <c r="N185" s="145">
        <f ca="1"/>
        <v>2.94</v>
      </c>
      <c r="O185" s="145">
        <f ca="1"/>
        <v>21.608000000000001</v>
      </c>
      <c r="P185" s="145">
        <f ca="1"/>
        <v>21.608000000000001</v>
      </c>
      <c r="Q185" s="158" t="str">
        <f t="shared" ca="1" si="8"/>
        <v>TEV</v>
      </c>
      <c r="R185" s="158" t="str">
        <f t="shared" ca="1" si="9"/>
        <v>MIT</v>
      </c>
      <c r="S185" s="158" t="str">
        <f t="shared" ca="1" si="10"/>
        <v>NB</v>
      </c>
      <c r="T185" s="158" t="str">
        <f t="shared" ca="1" si="11"/>
        <v>NB</v>
      </c>
    </row>
    <row r="186" spans="1:20" x14ac:dyDescent="0.2">
      <c r="A186" s="145" t="str">
        <f ca="1"/>
        <v>NB</v>
      </c>
      <c r="B186" s="145" t="str">
        <f ca="1"/>
        <v>TEV NB</v>
      </c>
      <c r="C186" s="145" t="str">
        <f ca="1"/>
        <v>TEV NB</v>
      </c>
      <c r="D186" s="145" t="str">
        <f ca="1"/>
        <v>PBA NB</v>
      </c>
      <c r="E186" s="145" t="str">
        <f ca="1"/>
        <v>PBA NB</v>
      </c>
      <c r="F186" s="145" t="str">
        <f ca="1"/>
        <v>HONDA</v>
      </c>
      <c r="G186" s="145" t="str">
        <f ca="1"/>
        <v>HONDA BRASIL</v>
      </c>
      <c r="H186" s="145">
        <f ca="1"/>
        <v>0</v>
      </c>
      <c r="I186" s="145" t="str">
        <f ca="1"/>
        <v>C</v>
      </c>
      <c r="J186" s="145" t="str">
        <f ca="1"/>
        <v>C</v>
      </c>
      <c r="K186" s="145" t="str">
        <f ca="1"/>
        <v>WR-V ( 232 REQUESTED)</v>
      </c>
      <c r="L186" s="145">
        <f ca="1"/>
        <v>4.0679999999999996</v>
      </c>
      <c r="M186" s="145">
        <f ca="1"/>
        <v>1.734</v>
      </c>
      <c r="N186" s="145">
        <f ca="1"/>
        <v>1.599</v>
      </c>
      <c r="O186" s="145">
        <f ca="1"/>
        <v>1.123</v>
      </c>
      <c r="P186" s="145">
        <f ca="1"/>
        <v>0</v>
      </c>
      <c r="Q186" s="158" t="str">
        <f t="shared" ca="1" si="8"/>
        <v>TEV</v>
      </c>
      <c r="R186" s="158" t="str">
        <f t="shared" ca="1" si="9"/>
        <v>PBA</v>
      </c>
      <c r="S186" s="158" t="str">
        <f t="shared" ca="1" si="10"/>
        <v>NB</v>
      </c>
      <c r="T186" s="158" t="str">
        <f t="shared" ca="1" si="11"/>
        <v>NB</v>
      </c>
    </row>
    <row r="187" spans="1:20" x14ac:dyDescent="0.2">
      <c r="A187" s="145" t="str">
        <f ca="1"/>
        <v>NB</v>
      </c>
      <c r="B187" s="145" t="str">
        <f ca="1"/>
        <v>TEV NB</v>
      </c>
      <c r="C187" s="145" t="str">
        <f ca="1"/>
        <v>TEV NB</v>
      </c>
      <c r="D187" s="145" t="str">
        <f ca="1"/>
        <v>PBA NB</v>
      </c>
      <c r="E187" s="145" t="str">
        <f ca="1"/>
        <v>PBA NB</v>
      </c>
      <c r="F187" s="145" t="str">
        <f ca="1"/>
        <v>SCANIA</v>
      </c>
      <c r="G187" s="145" t="str">
        <f ca="1"/>
        <v>SCANIA BRASIL</v>
      </c>
      <c r="H187" s="145">
        <f ca="1"/>
        <v>36</v>
      </c>
      <c r="I187" s="145" t="str">
        <f ca="1"/>
        <v>H</v>
      </c>
      <c r="J187" s="145" t="str">
        <f ca="1"/>
        <v>H</v>
      </c>
      <c r="K187" s="145" t="str">
        <f ca="1"/>
        <v>TRUCK</v>
      </c>
      <c r="L187" s="145">
        <f ca="1"/>
        <v>6.79</v>
      </c>
      <c r="M187" s="145">
        <f ca="1"/>
        <v>2.5</v>
      </c>
      <c r="N187" s="145">
        <f ca="1"/>
        <v>3.6</v>
      </c>
      <c r="O187" s="145">
        <f ca="1"/>
        <v>8.85</v>
      </c>
      <c r="P187" s="145">
        <f ca="1"/>
        <v>318.59999999999997</v>
      </c>
      <c r="Q187" s="158" t="str">
        <f t="shared" ca="1" si="8"/>
        <v>TEV</v>
      </c>
      <c r="R187" s="158" t="str">
        <f t="shared" ca="1" si="9"/>
        <v>PBA</v>
      </c>
      <c r="S187" s="158" t="str">
        <f t="shared" ca="1" si="10"/>
        <v>NB</v>
      </c>
      <c r="T187" s="158" t="str">
        <f t="shared" ca="1" si="11"/>
        <v>NB</v>
      </c>
    </row>
    <row r="188" spans="1:20" x14ac:dyDescent="0.2">
      <c r="A188" s="145" t="str">
        <f ca="1"/>
        <v>NB</v>
      </c>
      <c r="B188" s="145" t="str">
        <f ca="1"/>
        <v>TEV NB</v>
      </c>
      <c r="C188" s="145" t="str">
        <f ca="1"/>
        <v>TEV NB</v>
      </c>
      <c r="D188" s="145" t="str">
        <f ca="1"/>
        <v>PBA NB</v>
      </c>
      <c r="E188" s="145" t="str">
        <f ca="1"/>
        <v>PBA NB</v>
      </c>
      <c r="F188" s="145" t="str">
        <f ca="1"/>
        <v>STELLANTIS</v>
      </c>
      <c r="G188" s="145" t="str">
        <f ca="1"/>
        <v>PSA</v>
      </c>
      <c r="H188" s="145">
        <f ca="1"/>
        <v>84</v>
      </c>
      <c r="I188" s="145" t="str">
        <f ca="1"/>
        <v>C</v>
      </c>
      <c r="J188" s="145" t="str">
        <f ca="1"/>
        <v>C</v>
      </c>
      <c r="K188" s="145" t="str">
        <f ca="1"/>
        <v>C4 CACTUS (was 91)</v>
      </c>
      <c r="L188" s="145">
        <f ca="1"/>
        <v>4.17</v>
      </c>
      <c r="M188" s="145">
        <f ca="1"/>
        <v>1.9790000000000001</v>
      </c>
      <c r="N188" s="145">
        <f ca="1"/>
        <v>1.5629999999999999</v>
      </c>
      <c r="O188" s="145">
        <f ca="1"/>
        <v>1.204</v>
      </c>
      <c r="P188" s="145">
        <f ca="1"/>
        <v>101.136</v>
      </c>
      <c r="Q188" s="158" t="str">
        <f t="shared" ca="1" si="8"/>
        <v>TEV</v>
      </c>
      <c r="R188" s="158" t="str">
        <f t="shared" ca="1" si="9"/>
        <v>PBA</v>
      </c>
      <c r="S188" s="158" t="str">
        <f t="shared" ca="1" si="10"/>
        <v>NB</v>
      </c>
      <c r="T188" s="158" t="str">
        <f t="shared" ca="1" si="11"/>
        <v>NB</v>
      </c>
    </row>
    <row r="189" spans="1:20" x14ac:dyDescent="0.2">
      <c r="A189" s="145" t="str">
        <f ca="1"/>
        <v>NB</v>
      </c>
      <c r="B189" s="145" t="str">
        <f ca="1"/>
        <v>TEV NB</v>
      </c>
      <c r="C189" s="145" t="str">
        <f ca="1"/>
        <v>TEV NB</v>
      </c>
      <c r="D189" s="145" t="str">
        <f ca="1"/>
        <v>PBA NB</v>
      </c>
      <c r="E189" s="145" t="str">
        <f ca="1"/>
        <v>PBA NB</v>
      </c>
      <c r="F189" s="145" t="str">
        <f ca="1"/>
        <v>STELLANTIS</v>
      </c>
      <c r="G189" s="145" t="str">
        <f ca="1"/>
        <v>PSA</v>
      </c>
      <c r="H189" s="145">
        <f ca="1"/>
        <v>84</v>
      </c>
      <c r="I189" s="145" t="str">
        <f ca="1"/>
        <v>C</v>
      </c>
      <c r="J189" s="145" t="str">
        <f ca="1"/>
        <v>C</v>
      </c>
      <c r="K189" s="145" t="str">
        <f ca="1"/>
        <v>PEUGEOT 2008 (was 91)</v>
      </c>
      <c r="L189" s="145">
        <f ca="1"/>
        <v>4.1589999999999998</v>
      </c>
      <c r="M189" s="145">
        <f ca="1"/>
        <v>1.7390000000000001</v>
      </c>
      <c r="N189" s="145">
        <f ca="1"/>
        <v>1.583</v>
      </c>
      <c r="O189" s="145">
        <f ca="1"/>
        <v>1.246</v>
      </c>
      <c r="P189" s="145">
        <f ca="1"/>
        <v>104.664</v>
      </c>
      <c r="Q189" s="158" t="str">
        <f t="shared" ca="1" si="8"/>
        <v>TEV</v>
      </c>
      <c r="R189" s="158" t="str">
        <f t="shared" ca="1" si="9"/>
        <v>PBA</v>
      </c>
      <c r="S189" s="158" t="str">
        <f t="shared" ca="1" si="10"/>
        <v>NB</v>
      </c>
      <c r="T189" s="158" t="str">
        <f t="shared" ca="1" si="11"/>
        <v>NB</v>
      </c>
    </row>
    <row r="190" spans="1:20" x14ac:dyDescent="0.2">
      <c r="A190" s="145" t="str">
        <f ca="1"/>
        <v>NB</v>
      </c>
      <c r="B190" s="145" t="str">
        <f ca="1"/>
        <v>TEV NB</v>
      </c>
      <c r="C190" s="145" t="str">
        <f ca="1"/>
        <v>TEV NB</v>
      </c>
      <c r="D190" s="145" t="str">
        <f ca="1"/>
        <v>PBA NB</v>
      </c>
      <c r="E190" s="145" t="str">
        <f ca="1"/>
        <v>PBA NB</v>
      </c>
      <c r="F190" s="145" t="str">
        <f ca="1"/>
        <v>VOLKSWAGEN</v>
      </c>
      <c r="G190" s="145" t="str">
        <f ca="1"/>
        <v>VWB</v>
      </c>
      <c r="H190" s="145">
        <f ca="1"/>
        <v>0</v>
      </c>
      <c r="I190" s="145" t="str">
        <f ca="1"/>
        <v>C</v>
      </c>
      <c r="J190" s="145" t="str">
        <f ca="1"/>
        <v>C</v>
      </c>
      <c r="K190" s="145" t="str">
        <f ca="1"/>
        <v>GOL HATCH</v>
      </c>
      <c r="L190" s="145">
        <f ca="1"/>
        <v>3.8969999999999998</v>
      </c>
      <c r="M190" s="145">
        <f ca="1"/>
        <v>1.738</v>
      </c>
      <c r="N190" s="145">
        <f ca="1"/>
        <v>1.478</v>
      </c>
      <c r="O190" s="145">
        <f ca="1"/>
        <v>1.036</v>
      </c>
      <c r="P190" s="145">
        <f ca="1"/>
        <v>0</v>
      </c>
      <c r="Q190" s="158" t="str">
        <f t="shared" ca="1" si="8"/>
        <v>TEV</v>
      </c>
      <c r="R190" s="158" t="str">
        <f t="shared" ca="1" si="9"/>
        <v>PBA</v>
      </c>
      <c r="S190" s="158" t="str">
        <f t="shared" ca="1" si="10"/>
        <v>NB</v>
      </c>
      <c r="T190" s="158" t="str">
        <f t="shared" ca="1" si="11"/>
        <v>NB</v>
      </c>
    </row>
    <row r="191" spans="1:20" x14ac:dyDescent="0.2">
      <c r="A191" s="145" t="str">
        <f ca="1"/>
        <v>NB</v>
      </c>
      <c r="B191" s="145" t="str">
        <f ca="1"/>
        <v>TEV NB</v>
      </c>
      <c r="C191" s="145" t="str">
        <f ca="1"/>
        <v>TEV NB</v>
      </c>
      <c r="D191" s="145" t="str">
        <f ca="1"/>
        <v>PBA NB</v>
      </c>
      <c r="E191" s="145" t="str">
        <f ca="1"/>
        <v>PBA NB</v>
      </c>
      <c r="F191" s="145" t="str">
        <f ca="1"/>
        <v>VOLKSWAGEN</v>
      </c>
      <c r="G191" s="145" t="str">
        <f ca="1"/>
        <v>VWB</v>
      </c>
      <c r="H191" s="145">
        <f ca="1"/>
        <v>0</v>
      </c>
      <c r="I191" s="145" t="str">
        <f ca="1"/>
        <v>C</v>
      </c>
      <c r="J191" s="145" t="str">
        <f ca="1"/>
        <v>C</v>
      </c>
      <c r="K191" s="145" t="str">
        <f ca="1"/>
        <v>GOL SEDAN</v>
      </c>
      <c r="L191" s="145">
        <f ca="1"/>
        <v>4.218</v>
      </c>
      <c r="M191" s="145">
        <f ca="1"/>
        <v>1.738</v>
      </c>
      <c r="N191" s="145">
        <f ca="1"/>
        <v>1.466</v>
      </c>
      <c r="O191" s="145">
        <f ca="1"/>
        <v>1.054</v>
      </c>
      <c r="P191" s="145">
        <f ca="1"/>
        <v>0</v>
      </c>
      <c r="Q191" s="158" t="str">
        <f t="shared" ca="1" si="8"/>
        <v>TEV</v>
      </c>
      <c r="R191" s="158" t="str">
        <f t="shared" ca="1" si="9"/>
        <v>PBA</v>
      </c>
      <c r="S191" s="158" t="str">
        <f t="shared" ca="1" si="10"/>
        <v>NB</v>
      </c>
      <c r="T191" s="158" t="str">
        <f t="shared" ca="1" si="11"/>
        <v>NB</v>
      </c>
    </row>
    <row r="192" spans="1:20" x14ac:dyDescent="0.2">
      <c r="A192" s="145" t="str">
        <f ca="1"/>
        <v>NB</v>
      </c>
      <c r="B192" s="145" t="str">
        <f ca="1"/>
        <v>TEV NB</v>
      </c>
      <c r="C192" s="145" t="str">
        <f ca="1"/>
        <v>TEV NB</v>
      </c>
      <c r="D192" s="145" t="str">
        <f ca="1"/>
        <v>PBA NB</v>
      </c>
      <c r="E192" s="145" t="str">
        <f ca="1"/>
        <v>PBA NB</v>
      </c>
      <c r="F192" s="145" t="str">
        <f ca="1"/>
        <v>VOLKSWAGEN</v>
      </c>
      <c r="G192" s="145" t="str">
        <f ca="1"/>
        <v>VWB</v>
      </c>
      <c r="H192" s="145">
        <f ca="1"/>
        <v>0</v>
      </c>
      <c r="I192" s="145" t="str">
        <f ca="1"/>
        <v>C</v>
      </c>
      <c r="J192" s="145" t="str">
        <f ca="1"/>
        <v>C</v>
      </c>
      <c r="K192" s="145" t="str">
        <f ca="1"/>
        <v>SAVEIRO</v>
      </c>
      <c r="L192" s="145">
        <f ca="1"/>
        <v>4.4969999999999999</v>
      </c>
      <c r="M192" s="145">
        <f ca="1"/>
        <v>1.738</v>
      </c>
      <c r="N192" s="145">
        <f ca="1"/>
        <v>1.5529999999999999</v>
      </c>
      <c r="O192" s="145">
        <f ca="1"/>
        <v>1.127</v>
      </c>
      <c r="P192" s="145">
        <f ca="1"/>
        <v>0</v>
      </c>
      <c r="Q192" s="158" t="str">
        <f t="shared" ca="1" si="8"/>
        <v>TEV</v>
      </c>
      <c r="R192" s="158" t="str">
        <f t="shared" ca="1" si="9"/>
        <v>PBA</v>
      </c>
      <c r="S192" s="158" t="str">
        <f t="shared" ca="1" si="10"/>
        <v>NB</v>
      </c>
      <c r="T192" s="158" t="str">
        <f t="shared" ca="1" si="11"/>
        <v>NB</v>
      </c>
    </row>
    <row r="193" spans="1:20" x14ac:dyDescent="0.2">
      <c r="A193" s="145" t="str">
        <f ca="1"/>
        <v>NB</v>
      </c>
      <c r="B193" s="145" t="str">
        <f ca="1"/>
        <v>TEV NB</v>
      </c>
      <c r="C193" s="145" t="str">
        <f ca="1"/>
        <v>TEV NB</v>
      </c>
      <c r="D193" s="145" t="str">
        <f ca="1"/>
        <v>PBA NB</v>
      </c>
      <c r="E193" s="145" t="str">
        <f ca="1"/>
        <v>PBA NB</v>
      </c>
      <c r="F193" s="145" t="str">
        <f ca="1"/>
        <v>VOLKSWAGEN</v>
      </c>
      <c r="G193" s="145" t="str">
        <f ca="1"/>
        <v>VWB</v>
      </c>
      <c r="H193" s="145">
        <f ca="1"/>
        <v>0</v>
      </c>
      <c r="I193" s="145" t="str">
        <f ca="1"/>
        <v>C</v>
      </c>
      <c r="J193" s="145" t="str">
        <f ca="1"/>
        <v>C</v>
      </c>
      <c r="K193" s="145" t="str">
        <f ca="1"/>
        <v>POLO</v>
      </c>
      <c r="L193" s="145">
        <f ca="1"/>
        <v>4.0570000000000004</v>
      </c>
      <c r="M193" s="145">
        <f ca="1"/>
        <v>1.786</v>
      </c>
      <c r="N193" s="145">
        <f ca="1"/>
        <v>1.468</v>
      </c>
      <c r="O193" s="145">
        <f ca="1"/>
        <v>1.1539999999999999</v>
      </c>
      <c r="P193" s="145">
        <f ca="1"/>
        <v>0</v>
      </c>
      <c r="Q193" s="158" t="str">
        <f t="shared" ca="1" si="8"/>
        <v>TEV</v>
      </c>
      <c r="R193" s="158" t="str">
        <f t="shared" ca="1" si="9"/>
        <v>PBA</v>
      </c>
      <c r="S193" s="158" t="str">
        <f t="shared" ca="1" si="10"/>
        <v>NB</v>
      </c>
      <c r="T193" s="158" t="str">
        <f t="shared" ca="1" si="11"/>
        <v>NB</v>
      </c>
    </row>
    <row r="194" spans="1:20" x14ac:dyDescent="0.2">
      <c r="A194" s="145" t="str">
        <f ca="1"/>
        <v>NB</v>
      </c>
      <c r="B194" s="145" t="str">
        <f ca="1"/>
        <v>TEV NB</v>
      </c>
      <c r="C194" s="145" t="str">
        <f ca="1"/>
        <v>TEV NB</v>
      </c>
      <c r="D194" s="145" t="str">
        <f ca="1"/>
        <v>PBA NB</v>
      </c>
      <c r="E194" s="145" t="str">
        <f ca="1"/>
        <v>PBA NB</v>
      </c>
      <c r="F194" s="145" t="str">
        <f ca="1"/>
        <v>VOLKSWAGEN</v>
      </c>
      <c r="G194" s="145" t="str">
        <f ca="1"/>
        <v>VWB</v>
      </c>
      <c r="H194" s="145">
        <f ca="1"/>
        <v>0</v>
      </c>
      <c r="I194" s="145" t="str">
        <f ca="1"/>
        <v>C</v>
      </c>
      <c r="J194" s="145" t="str">
        <f ca="1"/>
        <v>C</v>
      </c>
      <c r="K194" s="145" t="str">
        <f ca="1"/>
        <v>VIRTUS</v>
      </c>
      <c r="L194" s="145">
        <f ca="1"/>
        <v>4.4820000000000002</v>
      </c>
      <c r="M194" s="145">
        <f ca="1"/>
        <v>1.786</v>
      </c>
      <c r="N194" s="145">
        <f ca="1"/>
        <v>1.472</v>
      </c>
      <c r="O194" s="145">
        <f ca="1"/>
        <v>1.1859999999999999</v>
      </c>
      <c r="P194" s="145">
        <f ca="1"/>
        <v>0</v>
      </c>
      <c r="Q194" s="158" t="str">
        <f t="shared" ca="1" si="8"/>
        <v>TEV</v>
      </c>
      <c r="R194" s="158" t="str">
        <f t="shared" ca="1" si="9"/>
        <v>PBA</v>
      </c>
      <c r="S194" s="158" t="str">
        <f t="shared" ca="1" si="10"/>
        <v>NB</v>
      </c>
      <c r="T194" s="158" t="str">
        <f t="shared" ca="1" si="11"/>
        <v>NB</v>
      </c>
    </row>
    <row r="195" spans="1:20" x14ac:dyDescent="0.2">
      <c r="A195" s="145" t="str">
        <f ca="1"/>
        <v>NB</v>
      </c>
      <c r="B195" s="145" t="str">
        <f ca="1"/>
        <v>TEV NB</v>
      </c>
      <c r="C195" s="145" t="str">
        <f ca="1"/>
        <v>TEV NB</v>
      </c>
      <c r="D195" s="145" t="str">
        <f ca="1"/>
        <v>PBA NB</v>
      </c>
      <c r="E195" s="145" t="str">
        <f ca="1"/>
        <v>PBA NB</v>
      </c>
      <c r="F195" s="145" t="str">
        <f ca="1"/>
        <v>VOLKSWAGEN</v>
      </c>
      <c r="G195" s="145" t="str">
        <f ca="1"/>
        <v>VWB</v>
      </c>
      <c r="H195" s="145">
        <f ca="1"/>
        <v>0</v>
      </c>
      <c r="I195" s="145" t="str">
        <f ca="1"/>
        <v>C</v>
      </c>
      <c r="J195" s="145" t="str">
        <f ca="1"/>
        <v>C</v>
      </c>
      <c r="K195" s="145" t="str">
        <f ca="1"/>
        <v>NIVUS</v>
      </c>
      <c r="L195" s="145">
        <f ca="1"/>
        <v>4.266</v>
      </c>
      <c r="M195" s="145">
        <f ca="1"/>
        <v>1.8149999999999999</v>
      </c>
      <c r="N195" s="145">
        <f ca="1"/>
        <v>1.5269999999999999</v>
      </c>
      <c r="O195" s="145">
        <f ca="1"/>
        <v>1.2370000000000001</v>
      </c>
      <c r="P195" s="145">
        <f ca="1"/>
        <v>0</v>
      </c>
      <c r="Q195" s="158" t="str">
        <f t="shared" ca="1" si="8"/>
        <v>TEV</v>
      </c>
      <c r="R195" s="158" t="str">
        <f t="shared" ca="1" si="9"/>
        <v>PBA</v>
      </c>
      <c r="S195" s="158" t="str">
        <f t="shared" ca="1" si="10"/>
        <v>NB</v>
      </c>
      <c r="T195" s="158" t="str">
        <f t="shared" ca="1" si="11"/>
        <v>NB</v>
      </c>
    </row>
    <row r="196" spans="1:20" x14ac:dyDescent="0.2">
      <c r="A196" s="145" t="str">
        <f ca="1"/>
        <v>NB</v>
      </c>
      <c r="B196" s="145" t="str">
        <f ca="1"/>
        <v>TEV NB</v>
      </c>
      <c r="C196" s="145" t="str">
        <f ca="1"/>
        <v>TEV NB</v>
      </c>
      <c r="D196" s="145" t="str">
        <f ca="1"/>
        <v>SMR NB</v>
      </c>
      <c r="E196" s="145" t="str">
        <f ca="1"/>
        <v>SMR NB</v>
      </c>
      <c r="F196" s="145" t="str">
        <f ca="1"/>
        <v>STELLANTIS</v>
      </c>
      <c r="G196" s="145" t="str">
        <f ca="1"/>
        <v>FIAT BRASIL</v>
      </c>
      <c r="H196" s="145">
        <f ca="1"/>
        <v>48</v>
      </c>
      <c r="I196" s="145" t="str">
        <f ca="1"/>
        <v>C</v>
      </c>
      <c r="J196" s="145" t="str">
        <f ca="1"/>
        <v>C</v>
      </c>
      <c r="K196" s="145" t="str">
        <f ca="1"/>
        <v>ARGO</v>
      </c>
      <c r="L196" s="145">
        <f ca="1"/>
        <v>3.9990600000000001</v>
      </c>
      <c r="M196" s="145">
        <f ca="1"/>
        <v>1.7325600000000001</v>
      </c>
      <c r="N196" s="145">
        <f ca="1"/>
        <v>1.52515</v>
      </c>
      <c r="O196" s="145">
        <f ca="1"/>
        <v>1.105</v>
      </c>
      <c r="P196" s="145">
        <f ca="1"/>
        <v>53.04</v>
      </c>
      <c r="Q196" s="158" t="str">
        <f t="shared" ca="1" si="8"/>
        <v>TEV</v>
      </c>
      <c r="R196" s="158" t="str">
        <f t="shared" ca="1" si="9"/>
        <v>SMR</v>
      </c>
      <c r="S196" s="158" t="str">
        <f t="shared" ca="1" si="10"/>
        <v>NB</v>
      </c>
      <c r="T196" s="158" t="str">
        <f t="shared" ca="1" si="11"/>
        <v>NB</v>
      </c>
    </row>
    <row r="197" spans="1:20" x14ac:dyDescent="0.2">
      <c r="A197" s="145" t="str">
        <f ca="1"/>
        <v>NB</v>
      </c>
      <c r="B197" s="145" t="str">
        <f ca="1"/>
        <v>TEV NB</v>
      </c>
      <c r="C197" s="145" t="str">
        <f ca="1"/>
        <v>TEV NB</v>
      </c>
      <c r="D197" s="145" t="str">
        <f ca="1"/>
        <v>SMR NB</v>
      </c>
      <c r="E197" s="145" t="str">
        <f ca="1"/>
        <v>SMR NB</v>
      </c>
      <c r="F197" s="145" t="str">
        <f ca="1"/>
        <v>STELLANTIS</v>
      </c>
      <c r="G197" s="145" t="str">
        <f ca="1"/>
        <v>FIAT BRASIL</v>
      </c>
      <c r="H197" s="145">
        <f ca="1"/>
        <v>49</v>
      </c>
      <c r="I197" s="145" t="str">
        <f ca="1"/>
        <v>C</v>
      </c>
      <c r="J197" s="145" t="str">
        <f ca="1"/>
        <v>C</v>
      </c>
      <c r="K197" s="145" t="str">
        <f ca="1"/>
        <v>NOVO UNO</v>
      </c>
      <c r="L197" s="145">
        <f ca="1"/>
        <v>3.8179949999999998</v>
      </c>
      <c r="M197" s="145">
        <f ca="1"/>
        <v>1.9032500000000001</v>
      </c>
      <c r="N197" s="145">
        <f ca="1"/>
        <v>1.4597500000000001</v>
      </c>
      <c r="O197" s="145">
        <f ca="1"/>
        <v>1.0229999999999999</v>
      </c>
      <c r="P197" s="145">
        <f ca="1"/>
        <v>50.126999999999995</v>
      </c>
      <c r="Q197" s="158" t="str">
        <f t="shared" ref="Q197:Q260" ca="1" si="12">LEFT(OFFSET(A197,0,MATCH($Q$2,$3:$3,0)-1),3)</f>
        <v>TEV</v>
      </c>
      <c r="R197" s="158" t="str">
        <f t="shared" ref="R197:R260" ca="1" si="13">LEFT(OFFSET(A197,0,MATCH($R$2,$3:$3,0)-1),3)</f>
        <v>SMR</v>
      </c>
      <c r="S197" s="158" t="str">
        <f t="shared" ref="S197:S260" ca="1" si="14">RIGHT(OFFSET(A197,0,MATCH($S$2,$3:$3,0)-1),2)</f>
        <v>NB</v>
      </c>
      <c r="T197" s="158" t="str">
        <f t="shared" ref="T197:T260" ca="1" si="15">RIGHT(OFFSET(A197,0,MATCH($T$2,$3:$3,0)-1),2)</f>
        <v>NB</v>
      </c>
    </row>
    <row r="198" spans="1:20" x14ac:dyDescent="0.2">
      <c r="A198" s="145" t="str">
        <f ca="1"/>
        <v>NB</v>
      </c>
      <c r="B198" s="145" t="str">
        <f ca="1"/>
        <v>TEV NB</v>
      </c>
      <c r="C198" s="145" t="str">
        <f ca="1"/>
        <v>TEV NB</v>
      </c>
      <c r="D198" s="145" t="str">
        <f ca="1"/>
        <v>SMR NB</v>
      </c>
      <c r="E198" s="145" t="str">
        <f ca="1"/>
        <v>SMR NB</v>
      </c>
      <c r="F198" s="145" t="str">
        <f ca="1"/>
        <v>STELLANTIS</v>
      </c>
      <c r="G198" s="145" t="str">
        <f ca="1"/>
        <v>FIAT BRASIL</v>
      </c>
      <c r="H198" s="145">
        <f ca="1"/>
        <v>49</v>
      </c>
      <c r="I198" s="145" t="str">
        <f ca="1"/>
        <v>C</v>
      </c>
      <c r="J198" s="145" t="str">
        <f ca="1"/>
        <v>C</v>
      </c>
      <c r="K198" s="145" t="str">
        <f ca="1"/>
        <v>MOBI</v>
      </c>
      <c r="L198" s="145">
        <f ca="1"/>
        <v>3.5659999999999998</v>
      </c>
      <c r="M198" s="145">
        <f ca="1"/>
        <v>1.655</v>
      </c>
      <c r="N198" s="145">
        <f ca="1"/>
        <v>1.5233300000000001</v>
      </c>
      <c r="O198" s="145">
        <f ca="1"/>
        <v>0.9</v>
      </c>
      <c r="P198" s="145">
        <f ca="1"/>
        <v>44.1</v>
      </c>
      <c r="Q198" s="158" t="str">
        <f t="shared" ca="1" si="12"/>
        <v>TEV</v>
      </c>
      <c r="R198" s="158" t="str">
        <f t="shared" ca="1" si="13"/>
        <v>SMR</v>
      </c>
      <c r="S198" s="158" t="str">
        <f t="shared" ca="1" si="14"/>
        <v>NB</v>
      </c>
      <c r="T198" s="158" t="str">
        <f t="shared" ca="1" si="15"/>
        <v>NB</v>
      </c>
    </row>
    <row r="199" spans="1:20" x14ac:dyDescent="0.2">
      <c r="A199" s="145" t="str">
        <f ca="1"/>
        <v>NB</v>
      </c>
      <c r="B199" s="145" t="str">
        <f ca="1"/>
        <v>TEV NB</v>
      </c>
      <c r="C199" s="145" t="str">
        <f ca="1"/>
        <v>TEV NB</v>
      </c>
      <c r="D199" s="145" t="str">
        <f ca="1"/>
        <v>SMR NB</v>
      </c>
      <c r="E199" s="145" t="str">
        <f ca="1"/>
        <v>SMR NB</v>
      </c>
      <c r="F199" s="145" t="str">
        <f ca="1"/>
        <v>STELLANTIS</v>
      </c>
      <c r="G199" s="145" t="str">
        <f ca="1"/>
        <v>FIAT BRASIL</v>
      </c>
      <c r="H199" s="145">
        <f ca="1"/>
        <v>49</v>
      </c>
      <c r="I199" s="145" t="str">
        <f ca="1"/>
        <v>C</v>
      </c>
      <c r="J199" s="145" t="str">
        <f ca="1"/>
        <v>C</v>
      </c>
      <c r="K199" s="145" t="str">
        <f ca="1"/>
        <v>PULSE</v>
      </c>
      <c r="L199" s="145">
        <f ca="1"/>
        <v>4.0990000000000002</v>
      </c>
      <c r="M199" s="145">
        <f ca="1"/>
        <v>1.774</v>
      </c>
      <c r="N199" s="145">
        <f ca="1"/>
        <v>1.579</v>
      </c>
      <c r="O199" s="145">
        <f ca="1"/>
        <v>1.2370000000000001</v>
      </c>
      <c r="P199" s="145">
        <f ca="1"/>
        <v>60.613000000000007</v>
      </c>
      <c r="Q199" s="158" t="str">
        <f t="shared" ca="1" si="12"/>
        <v>TEV</v>
      </c>
      <c r="R199" s="158" t="str">
        <f t="shared" ca="1" si="13"/>
        <v>SMR</v>
      </c>
      <c r="S199" s="158" t="str">
        <f t="shared" ca="1" si="14"/>
        <v>NB</v>
      </c>
      <c r="T199" s="158" t="str">
        <f t="shared" ca="1" si="15"/>
        <v>NB</v>
      </c>
    </row>
    <row r="200" spans="1:20" x14ac:dyDescent="0.2">
      <c r="A200" s="145" t="str">
        <f ca="1"/>
        <v>NB</v>
      </c>
      <c r="B200" s="145" t="str">
        <f ca="1"/>
        <v>TEV NB</v>
      </c>
      <c r="C200" s="145" t="str">
        <f ca="1"/>
        <v>TEV NB</v>
      </c>
      <c r="D200" s="145" t="str">
        <f ca="1"/>
        <v>SMR NB</v>
      </c>
      <c r="E200" s="145" t="str">
        <f ca="1"/>
        <v>SMR NB</v>
      </c>
      <c r="F200" s="145" t="str">
        <f ca="1"/>
        <v>STELLANTIS</v>
      </c>
      <c r="G200" s="145" t="str">
        <f ca="1"/>
        <v>FIAT BRASIL</v>
      </c>
      <c r="H200" s="145">
        <f ca="1"/>
        <v>49</v>
      </c>
      <c r="I200" s="145" t="str">
        <f ca="1"/>
        <v>V</v>
      </c>
      <c r="J200" s="145" t="str">
        <f ca="1"/>
        <v>C</v>
      </c>
      <c r="K200" s="145" t="str">
        <f ca="1"/>
        <v xml:space="preserve">FIORINO / RAM 700 RAPID </v>
      </c>
      <c r="L200" s="145">
        <f ca="1"/>
        <v>4.3840000000000003</v>
      </c>
      <c r="M200" s="145">
        <f ca="1"/>
        <v>1.643</v>
      </c>
      <c r="N200" s="145">
        <f ca="1"/>
        <v>1.9</v>
      </c>
      <c r="O200" s="145">
        <f ca="1"/>
        <v>1.1180000000000001</v>
      </c>
      <c r="P200" s="145">
        <f ca="1"/>
        <v>54.782000000000004</v>
      </c>
      <c r="Q200" s="158" t="str">
        <f t="shared" ca="1" si="12"/>
        <v>TEV</v>
      </c>
      <c r="R200" s="158" t="str">
        <f t="shared" ca="1" si="13"/>
        <v>SMR</v>
      </c>
      <c r="S200" s="158" t="str">
        <f t="shared" ca="1" si="14"/>
        <v>NB</v>
      </c>
      <c r="T200" s="158" t="str">
        <f t="shared" ca="1" si="15"/>
        <v>NB</v>
      </c>
    </row>
    <row r="201" spans="1:20" x14ac:dyDescent="0.2">
      <c r="A201" s="145" t="str">
        <f ca="1"/>
        <v>NB</v>
      </c>
      <c r="B201" s="145" t="str">
        <f ca="1"/>
        <v>TEV NB</v>
      </c>
      <c r="C201" s="145" t="str">
        <f ca="1"/>
        <v>TEV NB</v>
      </c>
      <c r="D201" s="145" t="str">
        <f ca="1"/>
        <v>SMR NB</v>
      </c>
      <c r="E201" s="145" t="str">
        <f ca="1"/>
        <v>SMR NB</v>
      </c>
      <c r="F201" s="145" t="str">
        <f ca="1"/>
        <v>STELLANTIS</v>
      </c>
      <c r="G201" s="145" t="str">
        <f ca="1"/>
        <v>FIAT BRASIL</v>
      </c>
      <c r="H201" s="145">
        <f ca="1"/>
        <v>49</v>
      </c>
      <c r="I201" s="145" t="str">
        <f ca="1"/>
        <v>C</v>
      </c>
      <c r="J201" s="145" t="str">
        <f ca="1"/>
        <v>C</v>
      </c>
      <c r="K201" s="145" t="str">
        <f ca="1"/>
        <v>NOVA STRADA / NOVA RAM 700</v>
      </c>
      <c r="L201" s="145">
        <f ca="1"/>
        <v>4.4752000000000001</v>
      </c>
      <c r="M201" s="145">
        <f ca="1"/>
        <v>1.732</v>
      </c>
      <c r="N201" s="145">
        <f ca="1"/>
        <v>1.603</v>
      </c>
      <c r="O201" s="145">
        <f ca="1"/>
        <v>1.258</v>
      </c>
      <c r="P201" s="145">
        <f ca="1"/>
        <v>61.642000000000003</v>
      </c>
      <c r="Q201" s="158" t="str">
        <f t="shared" ca="1" si="12"/>
        <v>TEV</v>
      </c>
      <c r="R201" s="158" t="str">
        <f t="shared" ca="1" si="13"/>
        <v>SMR</v>
      </c>
      <c r="S201" s="158" t="str">
        <f t="shared" ca="1" si="14"/>
        <v>NB</v>
      </c>
      <c r="T201" s="158" t="str">
        <f t="shared" ca="1" si="15"/>
        <v>NB</v>
      </c>
    </row>
    <row r="202" spans="1:20" x14ac:dyDescent="0.2">
      <c r="A202" s="145" t="str">
        <f ca="1"/>
        <v>NB</v>
      </c>
      <c r="B202" s="145" t="str">
        <f ca="1"/>
        <v>TEV NB</v>
      </c>
      <c r="C202" s="145" t="str">
        <f ca="1"/>
        <v>TEV NB</v>
      </c>
      <c r="D202" s="145" t="str">
        <f ca="1"/>
        <v>VCZ</v>
      </c>
      <c r="E202" s="145" t="str">
        <f ca="1"/>
        <v>VCZ</v>
      </c>
      <c r="F202" s="145" t="str">
        <f ca="1"/>
        <v>CATERPILLAR</v>
      </c>
      <c r="G202" s="145" t="str">
        <f ca="1"/>
        <v>CATERPILLAR BRASIL</v>
      </c>
      <c r="H202" s="145">
        <f ca="1"/>
        <v>1</v>
      </c>
      <c r="I202" s="145" t="str">
        <f ca="1"/>
        <v>H</v>
      </c>
      <c r="J202" s="145" t="str">
        <f ca="1"/>
        <v>H</v>
      </c>
      <c r="K202" s="145" t="str">
        <f ca="1"/>
        <v>D4</v>
      </c>
      <c r="L202" s="145">
        <f ca="1"/>
        <v>5.51</v>
      </c>
      <c r="M202" s="145">
        <f ca="1"/>
        <v>2.33</v>
      </c>
      <c r="N202" s="145">
        <f ca="1"/>
        <v>2.99</v>
      </c>
      <c r="O202" s="145">
        <f ca="1"/>
        <v>13.4</v>
      </c>
      <c r="P202" s="145">
        <f ca="1"/>
        <v>13.4</v>
      </c>
      <c r="Q202" s="158" t="str">
        <f t="shared" ca="1" si="12"/>
        <v>TEV</v>
      </c>
      <c r="R202" s="158" t="str">
        <f t="shared" ca="1" si="13"/>
        <v>VCZ</v>
      </c>
      <c r="S202" s="158" t="str">
        <f t="shared" ca="1" si="14"/>
        <v>NB</v>
      </c>
      <c r="T202" s="158" t="str">
        <f t="shared" ca="1" si="15"/>
        <v>CZ</v>
      </c>
    </row>
    <row r="203" spans="1:20" x14ac:dyDescent="0.2">
      <c r="A203" s="145" t="str">
        <f ca="1"/>
        <v>NB</v>
      </c>
      <c r="B203" s="145" t="str">
        <f ca="1"/>
        <v>TEV NB</v>
      </c>
      <c r="C203" s="145" t="str">
        <f ca="1"/>
        <v>TEV NB</v>
      </c>
      <c r="D203" s="145" t="str">
        <f ca="1"/>
        <v>VCZ</v>
      </c>
      <c r="E203" s="145" t="str">
        <f ca="1"/>
        <v>VCZ</v>
      </c>
      <c r="F203" s="145" t="str">
        <f ca="1"/>
        <v>CATERPILLAR</v>
      </c>
      <c r="G203" s="145" t="str">
        <f ca="1"/>
        <v>CATERPILLAR BRASIL</v>
      </c>
      <c r="H203" s="145">
        <f ca="1"/>
        <v>1</v>
      </c>
      <c r="I203" s="145" t="str">
        <f ca="1"/>
        <v>S</v>
      </c>
      <c r="J203" s="145" t="str">
        <f ca="1"/>
        <v>H</v>
      </c>
      <c r="K203" s="145" t="str">
        <f ca="1"/>
        <v>D4 STATICS</v>
      </c>
      <c r="L203" s="145">
        <f ca="1"/>
        <v>3.68</v>
      </c>
      <c r="M203" s="145">
        <f ca="1"/>
        <v>1.49</v>
      </c>
      <c r="N203" s="145">
        <f ca="1"/>
        <v>0.68</v>
      </c>
      <c r="O203" s="145">
        <f ca="1"/>
        <v>1.1100000000000001</v>
      </c>
      <c r="P203" s="145">
        <f ca="1"/>
        <v>1.1100000000000001</v>
      </c>
      <c r="Q203" s="158" t="str">
        <f t="shared" ca="1" si="12"/>
        <v>TEV</v>
      </c>
      <c r="R203" s="158" t="str">
        <f t="shared" ca="1" si="13"/>
        <v>VCZ</v>
      </c>
      <c r="S203" s="158" t="str">
        <f t="shared" ca="1" si="14"/>
        <v>NB</v>
      </c>
      <c r="T203" s="158" t="str">
        <f t="shared" ca="1" si="15"/>
        <v>CZ</v>
      </c>
    </row>
    <row r="204" spans="1:20" x14ac:dyDescent="0.2">
      <c r="A204" s="145" t="str">
        <f ca="1"/>
        <v>NB</v>
      </c>
      <c r="B204" s="145" t="str">
        <f ca="1"/>
        <v>TEV NB</v>
      </c>
      <c r="C204" s="145" t="str">
        <f ca="1"/>
        <v>TEV NB</v>
      </c>
      <c r="D204" s="145" t="str">
        <f ca="1"/>
        <v>VCZ</v>
      </c>
      <c r="E204" s="145" t="str">
        <f ca="1"/>
        <v>VCZ</v>
      </c>
      <c r="F204" s="145" t="str">
        <f ca="1"/>
        <v>CATERPILLAR</v>
      </c>
      <c r="G204" s="145" t="str">
        <f ca="1"/>
        <v>CATERPILLAR BRASIL</v>
      </c>
      <c r="H204" s="145">
        <f ca="1"/>
        <v>1</v>
      </c>
      <c r="I204" s="145" t="str">
        <f ca="1"/>
        <v>H</v>
      </c>
      <c r="J204" s="145" t="str">
        <f ca="1"/>
        <v>H</v>
      </c>
      <c r="K204" s="145" t="str">
        <f ca="1"/>
        <v>D5</v>
      </c>
      <c r="L204" s="145">
        <f ca="1"/>
        <v>5.0199999999999996</v>
      </c>
      <c r="M204" s="145">
        <f ca="1"/>
        <v>2.5099999999999998</v>
      </c>
      <c r="N204" s="145">
        <f ca="1"/>
        <v>3.12</v>
      </c>
      <c r="O204" s="145">
        <f ca="1"/>
        <v>15.77</v>
      </c>
      <c r="P204" s="145">
        <f ca="1"/>
        <v>15.77</v>
      </c>
      <c r="Q204" s="158" t="str">
        <f t="shared" ca="1" si="12"/>
        <v>TEV</v>
      </c>
      <c r="R204" s="158" t="str">
        <f t="shared" ca="1" si="13"/>
        <v>VCZ</v>
      </c>
      <c r="S204" s="158" t="str">
        <f t="shared" ca="1" si="14"/>
        <v>NB</v>
      </c>
      <c r="T204" s="158" t="str">
        <f t="shared" ca="1" si="15"/>
        <v>CZ</v>
      </c>
    </row>
    <row r="205" spans="1:20" x14ac:dyDescent="0.2">
      <c r="A205" s="145" t="str">
        <f ca="1"/>
        <v>NB</v>
      </c>
      <c r="B205" s="145" t="str">
        <f ca="1"/>
        <v>TEV NB</v>
      </c>
      <c r="C205" s="145" t="str">
        <f ca="1"/>
        <v>TEV NB</v>
      </c>
      <c r="D205" s="145" t="str">
        <f ca="1"/>
        <v>VCZ</v>
      </c>
      <c r="E205" s="145" t="str">
        <f ca="1"/>
        <v>VCZ</v>
      </c>
      <c r="F205" s="145" t="str">
        <f ca="1"/>
        <v>CATERPILLAR</v>
      </c>
      <c r="G205" s="145" t="str">
        <f ca="1"/>
        <v>CATERPILLAR BRASIL</v>
      </c>
      <c r="H205" s="145">
        <f ca="1"/>
        <v>1</v>
      </c>
      <c r="I205" s="145" t="str">
        <f ca="1"/>
        <v>S</v>
      </c>
      <c r="J205" s="145" t="str">
        <f ca="1"/>
        <v>H</v>
      </c>
      <c r="K205" s="145" t="str">
        <f ca="1"/>
        <v>D5 STATICS</v>
      </c>
      <c r="L205" s="145">
        <f ca="1"/>
        <v>2.97</v>
      </c>
      <c r="M205" s="145">
        <f ca="1"/>
        <v>0.78</v>
      </c>
      <c r="N205" s="145">
        <f ca="1"/>
        <v>1.7</v>
      </c>
      <c r="O205" s="145">
        <f ca="1"/>
        <v>1.1299999999999999</v>
      </c>
      <c r="P205" s="145">
        <f ca="1"/>
        <v>1.1299999999999999</v>
      </c>
      <c r="Q205" s="158" t="str">
        <f t="shared" ca="1" si="12"/>
        <v>TEV</v>
      </c>
      <c r="R205" s="158" t="str">
        <f t="shared" ca="1" si="13"/>
        <v>VCZ</v>
      </c>
      <c r="S205" s="158" t="str">
        <f t="shared" ca="1" si="14"/>
        <v>NB</v>
      </c>
      <c r="T205" s="158" t="str">
        <f t="shared" ca="1" si="15"/>
        <v>CZ</v>
      </c>
    </row>
    <row r="206" spans="1:20" x14ac:dyDescent="0.2">
      <c r="A206" s="145" t="str">
        <f ca="1"/>
        <v>NB</v>
      </c>
      <c r="B206" s="145" t="str">
        <f ca="1"/>
        <v>TEV NB</v>
      </c>
      <c r="C206" s="145" t="str">
        <f ca="1"/>
        <v>TEV NB</v>
      </c>
      <c r="D206" s="145" t="str">
        <f ca="1"/>
        <v>VCZ</v>
      </c>
      <c r="E206" s="145" t="str">
        <f ca="1"/>
        <v>VCZ</v>
      </c>
      <c r="F206" s="145" t="str">
        <f ca="1"/>
        <v>CATERPILLAR</v>
      </c>
      <c r="G206" s="145" t="str">
        <f ca="1"/>
        <v>CATERPILLAR BRASIL</v>
      </c>
      <c r="H206" s="145">
        <f ca="1"/>
        <v>1</v>
      </c>
      <c r="I206" s="145" t="str">
        <f ca="1"/>
        <v>S</v>
      </c>
      <c r="J206" s="145" t="str">
        <f ca="1"/>
        <v>H</v>
      </c>
      <c r="K206" s="145" t="str">
        <f ca="1"/>
        <v>D5 STATICS</v>
      </c>
      <c r="L206" s="145">
        <f ca="1"/>
        <v>3.15</v>
      </c>
      <c r="M206" s="145">
        <f ca="1"/>
        <v>1.44</v>
      </c>
      <c r="N206" s="145">
        <f ca="1"/>
        <v>0.71</v>
      </c>
      <c r="O206" s="145">
        <f ca="1"/>
        <v>1.07</v>
      </c>
      <c r="P206" s="145">
        <f ca="1"/>
        <v>1.07</v>
      </c>
      <c r="Q206" s="158" t="str">
        <f t="shared" ca="1" si="12"/>
        <v>TEV</v>
      </c>
      <c r="R206" s="158" t="str">
        <f t="shared" ca="1" si="13"/>
        <v>VCZ</v>
      </c>
      <c r="S206" s="158" t="str">
        <f t="shared" ca="1" si="14"/>
        <v>NB</v>
      </c>
      <c r="T206" s="158" t="str">
        <f t="shared" ca="1" si="15"/>
        <v>CZ</v>
      </c>
    </row>
    <row r="207" spans="1:20" x14ac:dyDescent="0.2">
      <c r="A207" s="145" t="str">
        <f ca="1"/>
        <v>NB</v>
      </c>
      <c r="B207" s="145" t="str">
        <f ca="1"/>
        <v>TEV NB</v>
      </c>
      <c r="C207" s="145" t="str">
        <f ca="1"/>
        <v>TEV NB</v>
      </c>
      <c r="D207" s="145" t="str">
        <f ca="1"/>
        <v>VCZ</v>
      </c>
      <c r="E207" s="145" t="str">
        <f ca="1"/>
        <v>VCZ</v>
      </c>
      <c r="F207" s="145" t="str">
        <f ca="1"/>
        <v>CATERPILLAR</v>
      </c>
      <c r="G207" s="145" t="str">
        <f ca="1"/>
        <v>CATERPILLAR BRASIL</v>
      </c>
      <c r="H207" s="145">
        <f ca="1"/>
        <v>1</v>
      </c>
      <c r="I207" s="145" t="str">
        <f ca="1"/>
        <v>H</v>
      </c>
      <c r="J207" s="145" t="str">
        <f ca="1"/>
        <v>H</v>
      </c>
      <c r="K207" s="145" t="str">
        <f ca="1"/>
        <v>D5</v>
      </c>
      <c r="L207" s="145">
        <f ca="1"/>
        <v>5.0199999999999996</v>
      </c>
      <c r="M207" s="145">
        <f ca="1"/>
        <v>2.5099999999999998</v>
      </c>
      <c r="N207" s="145">
        <f ca="1"/>
        <v>3.12</v>
      </c>
      <c r="O207" s="145">
        <f ca="1"/>
        <v>15.77</v>
      </c>
      <c r="P207" s="145">
        <f ca="1"/>
        <v>15.77</v>
      </c>
      <c r="Q207" s="158" t="str">
        <f t="shared" ca="1" si="12"/>
        <v>TEV</v>
      </c>
      <c r="R207" s="158" t="str">
        <f t="shared" ca="1" si="13"/>
        <v>VCZ</v>
      </c>
      <c r="S207" s="158" t="str">
        <f t="shared" ca="1" si="14"/>
        <v>NB</v>
      </c>
      <c r="T207" s="158" t="str">
        <f t="shared" ca="1" si="15"/>
        <v>CZ</v>
      </c>
    </row>
    <row r="208" spans="1:20" x14ac:dyDescent="0.2">
      <c r="A208" s="145" t="str">
        <f ca="1"/>
        <v>NB</v>
      </c>
      <c r="B208" s="145" t="str">
        <f ca="1"/>
        <v>TEV NB</v>
      </c>
      <c r="C208" s="145" t="str">
        <f ca="1"/>
        <v>TEV NB</v>
      </c>
      <c r="D208" s="145" t="str">
        <f ca="1"/>
        <v>VCZ</v>
      </c>
      <c r="E208" s="145" t="str">
        <f ca="1"/>
        <v>VCZ</v>
      </c>
      <c r="F208" s="145" t="str">
        <f ca="1"/>
        <v>CATERPILLAR</v>
      </c>
      <c r="G208" s="145" t="str">
        <f ca="1"/>
        <v>CATERPILLAR BRASIL</v>
      </c>
      <c r="H208" s="145">
        <f ca="1"/>
        <v>1</v>
      </c>
      <c r="I208" s="145" t="str">
        <f ca="1"/>
        <v>S</v>
      </c>
      <c r="J208" s="145" t="str">
        <f ca="1"/>
        <v>H</v>
      </c>
      <c r="K208" s="145" t="str">
        <f ca="1"/>
        <v>D5 STATICS</v>
      </c>
      <c r="L208" s="145">
        <f ca="1"/>
        <v>2.97</v>
      </c>
      <c r="M208" s="145">
        <f ca="1"/>
        <v>0.78</v>
      </c>
      <c r="N208" s="145">
        <f ca="1"/>
        <v>1.7</v>
      </c>
      <c r="O208" s="145">
        <f ca="1"/>
        <v>1.1299999999999999</v>
      </c>
      <c r="P208" s="145">
        <f ca="1"/>
        <v>1.1299999999999999</v>
      </c>
      <c r="Q208" s="158" t="str">
        <f t="shared" ca="1" si="12"/>
        <v>TEV</v>
      </c>
      <c r="R208" s="158" t="str">
        <f t="shared" ca="1" si="13"/>
        <v>VCZ</v>
      </c>
      <c r="S208" s="158" t="str">
        <f t="shared" ca="1" si="14"/>
        <v>NB</v>
      </c>
      <c r="T208" s="158" t="str">
        <f t="shared" ca="1" si="15"/>
        <v>CZ</v>
      </c>
    </row>
    <row r="209" spans="1:20" x14ac:dyDescent="0.2">
      <c r="A209" s="145" t="str">
        <f ca="1"/>
        <v>NB</v>
      </c>
      <c r="B209" s="145" t="str">
        <f ca="1"/>
        <v>TEV NB</v>
      </c>
      <c r="C209" s="145" t="str">
        <f ca="1"/>
        <v>TEV NB</v>
      </c>
      <c r="D209" s="145" t="str">
        <f ca="1"/>
        <v>VCZ</v>
      </c>
      <c r="E209" s="145" t="str">
        <f ca="1"/>
        <v>VCZ</v>
      </c>
      <c r="F209" s="145" t="str">
        <f ca="1"/>
        <v>CATERPILLAR</v>
      </c>
      <c r="G209" s="145" t="str">
        <f ca="1"/>
        <v>CATERPILLAR BRASIL</v>
      </c>
      <c r="H209" s="145">
        <f ca="1"/>
        <v>1</v>
      </c>
      <c r="I209" s="145" t="str">
        <f ca="1"/>
        <v>S</v>
      </c>
      <c r="J209" s="145" t="str">
        <f ca="1"/>
        <v>H</v>
      </c>
      <c r="K209" s="145" t="str">
        <f ca="1"/>
        <v>D5 STATICS</v>
      </c>
      <c r="L209" s="145">
        <f ca="1"/>
        <v>3.15</v>
      </c>
      <c r="M209" s="145">
        <f ca="1"/>
        <v>1.44</v>
      </c>
      <c r="N209" s="145">
        <f ca="1"/>
        <v>0.71</v>
      </c>
      <c r="O209" s="145">
        <f ca="1"/>
        <v>1.07</v>
      </c>
      <c r="P209" s="145">
        <f ca="1"/>
        <v>1.07</v>
      </c>
      <c r="Q209" s="158" t="str">
        <f t="shared" ca="1" si="12"/>
        <v>TEV</v>
      </c>
      <c r="R209" s="158" t="str">
        <f t="shared" ca="1" si="13"/>
        <v>VCZ</v>
      </c>
      <c r="S209" s="158" t="str">
        <f t="shared" ca="1" si="14"/>
        <v>NB</v>
      </c>
      <c r="T209" s="158" t="str">
        <f t="shared" ca="1" si="15"/>
        <v>CZ</v>
      </c>
    </row>
    <row r="210" spans="1:20" x14ac:dyDescent="0.2">
      <c r="A210" s="145" t="str">
        <f ca="1"/>
        <v>NB</v>
      </c>
      <c r="B210" s="145" t="str">
        <f ca="1"/>
        <v>TEV NB</v>
      </c>
      <c r="C210" s="145" t="str">
        <f ca="1"/>
        <v>TEV NB</v>
      </c>
      <c r="D210" s="145" t="str">
        <f ca="1"/>
        <v>VCZ</v>
      </c>
      <c r="E210" s="145" t="str">
        <f ca="1"/>
        <v>VCZ</v>
      </c>
      <c r="F210" s="145" t="str">
        <f ca="1"/>
        <v>CATERPILLAR</v>
      </c>
      <c r="G210" s="145" t="str">
        <f ca="1"/>
        <v>CATERPILLAR BRASIL</v>
      </c>
      <c r="H210" s="145">
        <f ca="1"/>
        <v>1</v>
      </c>
      <c r="I210" s="145" t="str">
        <f ca="1"/>
        <v>H</v>
      </c>
      <c r="J210" s="145" t="str">
        <f ca="1"/>
        <v>H</v>
      </c>
      <c r="K210" s="145" t="str">
        <f ca="1"/>
        <v>D5</v>
      </c>
      <c r="L210" s="145">
        <f ca="1"/>
        <v>5.0199999999999996</v>
      </c>
      <c r="M210" s="145">
        <f ca="1"/>
        <v>2.5099999999999998</v>
      </c>
      <c r="N210" s="145">
        <f ca="1"/>
        <v>3.12</v>
      </c>
      <c r="O210" s="145">
        <f ca="1"/>
        <v>15.77</v>
      </c>
      <c r="P210" s="145">
        <f ca="1"/>
        <v>15.77</v>
      </c>
      <c r="Q210" s="158" t="str">
        <f t="shared" ca="1" si="12"/>
        <v>TEV</v>
      </c>
      <c r="R210" s="158" t="str">
        <f t="shared" ca="1" si="13"/>
        <v>VCZ</v>
      </c>
      <c r="S210" s="158" t="str">
        <f t="shared" ca="1" si="14"/>
        <v>NB</v>
      </c>
      <c r="T210" s="158" t="str">
        <f t="shared" ca="1" si="15"/>
        <v>CZ</v>
      </c>
    </row>
    <row r="211" spans="1:20" x14ac:dyDescent="0.2">
      <c r="A211" s="145" t="str">
        <f ca="1"/>
        <v>NB</v>
      </c>
      <c r="B211" s="145" t="str">
        <f ca="1"/>
        <v>TEV NB</v>
      </c>
      <c r="C211" s="145" t="str">
        <f ca="1"/>
        <v>TEV NB</v>
      </c>
      <c r="D211" s="145" t="str">
        <f ca="1"/>
        <v>VCZ</v>
      </c>
      <c r="E211" s="145" t="str">
        <f ca="1"/>
        <v>VCZ</v>
      </c>
      <c r="F211" s="145" t="str">
        <f ca="1"/>
        <v>CATERPILLAR</v>
      </c>
      <c r="G211" s="145" t="str">
        <f ca="1"/>
        <v>CATERPILLAR BRASIL</v>
      </c>
      <c r="H211" s="145">
        <f ca="1"/>
        <v>1</v>
      </c>
      <c r="I211" s="145" t="str">
        <f ca="1"/>
        <v>S</v>
      </c>
      <c r="J211" s="145" t="str">
        <f ca="1"/>
        <v>H</v>
      </c>
      <c r="K211" s="145" t="str">
        <f ca="1"/>
        <v>D5 STATICS</v>
      </c>
      <c r="L211" s="145">
        <f ca="1"/>
        <v>2.97</v>
      </c>
      <c r="M211" s="145">
        <f ca="1"/>
        <v>0.78</v>
      </c>
      <c r="N211" s="145">
        <f ca="1"/>
        <v>1.7</v>
      </c>
      <c r="O211" s="145">
        <f ca="1"/>
        <v>1.1299999999999999</v>
      </c>
      <c r="P211" s="145">
        <f ca="1"/>
        <v>1.1299999999999999</v>
      </c>
      <c r="Q211" s="158" t="str">
        <f t="shared" ca="1" si="12"/>
        <v>TEV</v>
      </c>
      <c r="R211" s="158" t="str">
        <f t="shared" ca="1" si="13"/>
        <v>VCZ</v>
      </c>
      <c r="S211" s="158" t="str">
        <f t="shared" ca="1" si="14"/>
        <v>NB</v>
      </c>
      <c r="T211" s="158" t="str">
        <f t="shared" ca="1" si="15"/>
        <v>CZ</v>
      </c>
    </row>
    <row r="212" spans="1:20" x14ac:dyDescent="0.2">
      <c r="A212" s="145" t="str">
        <f ca="1"/>
        <v>NB</v>
      </c>
      <c r="B212" s="145" t="str">
        <f ca="1"/>
        <v>TEV NB</v>
      </c>
      <c r="C212" s="145" t="str">
        <f ca="1"/>
        <v>TEV NB</v>
      </c>
      <c r="D212" s="145" t="str">
        <f ca="1"/>
        <v>VCZ</v>
      </c>
      <c r="E212" s="145" t="str">
        <f ca="1"/>
        <v>VCZ</v>
      </c>
      <c r="F212" s="145" t="str">
        <f ca="1"/>
        <v>CATERPILLAR</v>
      </c>
      <c r="G212" s="145" t="str">
        <f ca="1"/>
        <v>CATERPILLAR BRASIL</v>
      </c>
      <c r="H212" s="145">
        <f ca="1"/>
        <v>1</v>
      </c>
      <c r="I212" s="145" t="str">
        <f ca="1"/>
        <v>S</v>
      </c>
      <c r="J212" s="145" t="str">
        <f ca="1"/>
        <v>H</v>
      </c>
      <c r="K212" s="145" t="str">
        <f ca="1"/>
        <v>D5 STATICS</v>
      </c>
      <c r="L212" s="145">
        <f ca="1"/>
        <v>3.15</v>
      </c>
      <c r="M212" s="145">
        <f ca="1"/>
        <v>1.44</v>
      </c>
      <c r="N212" s="145">
        <f ca="1"/>
        <v>0.71</v>
      </c>
      <c r="O212" s="145">
        <f ca="1"/>
        <v>1.07</v>
      </c>
      <c r="P212" s="145">
        <f ca="1"/>
        <v>1.07</v>
      </c>
      <c r="Q212" s="158" t="str">
        <f t="shared" ca="1" si="12"/>
        <v>TEV</v>
      </c>
      <c r="R212" s="158" t="str">
        <f t="shared" ca="1" si="13"/>
        <v>VCZ</v>
      </c>
      <c r="S212" s="158" t="str">
        <f t="shared" ca="1" si="14"/>
        <v>NB</v>
      </c>
      <c r="T212" s="158" t="str">
        <f t="shared" ca="1" si="15"/>
        <v>CZ</v>
      </c>
    </row>
    <row r="213" spans="1:20" x14ac:dyDescent="0.2">
      <c r="A213" s="145" t="str">
        <f ca="1"/>
        <v>NB</v>
      </c>
      <c r="B213" s="145" t="str">
        <f ca="1"/>
        <v>TEV NB</v>
      </c>
      <c r="C213" s="145" t="str">
        <f ca="1"/>
        <v>TEV NB</v>
      </c>
      <c r="D213" s="145" t="str">
        <f ca="1"/>
        <v>VCZ</v>
      </c>
      <c r="E213" s="145" t="str">
        <f ca="1"/>
        <v>VCZ</v>
      </c>
      <c r="F213" s="145" t="str">
        <f ca="1"/>
        <v>CATERPILLAR</v>
      </c>
      <c r="G213" s="145" t="str">
        <f ca="1"/>
        <v>CATERPILLAR BRASIL</v>
      </c>
      <c r="H213" s="145">
        <f ca="1"/>
        <v>1</v>
      </c>
      <c r="I213" s="145" t="str">
        <f ca="1"/>
        <v>H</v>
      </c>
      <c r="J213" s="145" t="str">
        <f ca="1"/>
        <v>H</v>
      </c>
      <c r="K213" s="145" t="str">
        <f ca="1"/>
        <v>D8</v>
      </c>
      <c r="L213" s="145">
        <f ca="1"/>
        <v>6.6</v>
      </c>
      <c r="M213" s="145">
        <f ca="1"/>
        <v>2.74</v>
      </c>
      <c r="N213" s="145">
        <f ca="1"/>
        <v>3.53</v>
      </c>
      <c r="O213" s="145">
        <f ca="1"/>
        <v>33.39</v>
      </c>
      <c r="P213" s="145">
        <f ca="1"/>
        <v>33.39</v>
      </c>
      <c r="Q213" s="158" t="str">
        <f t="shared" ca="1" si="12"/>
        <v>TEV</v>
      </c>
      <c r="R213" s="158" t="str">
        <f t="shared" ca="1" si="13"/>
        <v>VCZ</v>
      </c>
      <c r="S213" s="158" t="str">
        <f t="shared" ca="1" si="14"/>
        <v>NB</v>
      </c>
      <c r="T213" s="158" t="str">
        <f t="shared" ca="1" si="15"/>
        <v>CZ</v>
      </c>
    </row>
    <row r="214" spans="1:20" x14ac:dyDescent="0.2">
      <c r="A214" s="145" t="str">
        <f ca="1"/>
        <v>NB</v>
      </c>
      <c r="B214" s="145" t="str">
        <f ca="1"/>
        <v>TEV NB</v>
      </c>
      <c r="C214" s="145" t="str">
        <f ca="1"/>
        <v>TEV NB</v>
      </c>
      <c r="D214" s="145" t="str">
        <f ca="1"/>
        <v>VCZ</v>
      </c>
      <c r="E214" s="145" t="str">
        <f ca="1"/>
        <v>VCZ</v>
      </c>
      <c r="F214" s="145" t="str">
        <f ca="1"/>
        <v>CATERPILLAR</v>
      </c>
      <c r="G214" s="145" t="str">
        <f ca="1"/>
        <v>CATERPILLAR BRASIL</v>
      </c>
      <c r="H214" s="145">
        <f ca="1"/>
        <v>1</v>
      </c>
      <c r="I214" s="145" t="str">
        <f ca="1"/>
        <v>S</v>
      </c>
      <c r="J214" s="145" t="str">
        <f ca="1"/>
        <v>H</v>
      </c>
      <c r="K214" s="145" t="str">
        <f ca="1"/>
        <v>D8 STATICS</v>
      </c>
      <c r="L214" s="145">
        <f ca="1"/>
        <v>3.7</v>
      </c>
      <c r="M214" s="145">
        <f ca="1"/>
        <v>1.39</v>
      </c>
      <c r="N214" s="145">
        <f ca="1"/>
        <v>0.35</v>
      </c>
      <c r="O214" s="145">
        <f ca="1"/>
        <v>0.995</v>
      </c>
      <c r="P214" s="145">
        <f ca="1"/>
        <v>0.995</v>
      </c>
      <c r="Q214" s="158" t="str">
        <f t="shared" ca="1" si="12"/>
        <v>TEV</v>
      </c>
      <c r="R214" s="158" t="str">
        <f t="shared" ca="1" si="13"/>
        <v>VCZ</v>
      </c>
      <c r="S214" s="158" t="str">
        <f t="shared" ca="1" si="14"/>
        <v>NB</v>
      </c>
      <c r="T214" s="158" t="str">
        <f t="shared" ca="1" si="15"/>
        <v>CZ</v>
      </c>
    </row>
    <row r="215" spans="1:20" x14ac:dyDescent="0.2">
      <c r="A215" s="145" t="str">
        <f ca="1"/>
        <v>NB</v>
      </c>
      <c r="B215" s="145" t="str">
        <f ca="1"/>
        <v>TEV NB</v>
      </c>
      <c r="C215" s="145" t="str">
        <f ca="1"/>
        <v>TEV NB</v>
      </c>
      <c r="D215" s="145" t="str">
        <f ca="1"/>
        <v>VCZ</v>
      </c>
      <c r="E215" s="145" t="str">
        <f ca="1"/>
        <v>VCZ</v>
      </c>
      <c r="F215" s="145" t="str">
        <f ca="1"/>
        <v>CATERPILLAR</v>
      </c>
      <c r="G215" s="145" t="str">
        <f ca="1"/>
        <v>CATERPILLAR BRASIL</v>
      </c>
      <c r="H215" s="145">
        <f ca="1"/>
        <v>1</v>
      </c>
      <c r="I215" s="145" t="str">
        <f ca="1"/>
        <v>S</v>
      </c>
      <c r="J215" s="145" t="str">
        <f ca="1"/>
        <v>H</v>
      </c>
      <c r="K215" s="145" t="str">
        <f ca="1"/>
        <v>D8 STATICS</v>
      </c>
      <c r="L215" s="145">
        <f ca="1"/>
        <v>2.31</v>
      </c>
      <c r="M215" s="145">
        <f ca="1"/>
        <v>0.76</v>
      </c>
      <c r="N215" s="145">
        <f ca="1"/>
        <v>0.45</v>
      </c>
      <c r="O215" s="145">
        <f ca="1"/>
        <v>0.69899999999999995</v>
      </c>
      <c r="P215" s="145">
        <f ca="1"/>
        <v>0.69899999999999995</v>
      </c>
      <c r="Q215" s="158" t="str">
        <f t="shared" ca="1" si="12"/>
        <v>TEV</v>
      </c>
      <c r="R215" s="158" t="str">
        <f t="shared" ca="1" si="13"/>
        <v>VCZ</v>
      </c>
      <c r="S215" s="158" t="str">
        <f t="shared" ca="1" si="14"/>
        <v>NB</v>
      </c>
      <c r="T215" s="158" t="str">
        <f t="shared" ca="1" si="15"/>
        <v>CZ</v>
      </c>
    </row>
    <row r="216" spans="1:20" x14ac:dyDescent="0.2">
      <c r="A216" s="145" t="str">
        <f ca="1"/>
        <v>NB</v>
      </c>
      <c r="B216" s="145" t="str">
        <f ca="1"/>
        <v>TEV NB</v>
      </c>
      <c r="C216" s="145" t="str">
        <f ca="1"/>
        <v>TEV NB</v>
      </c>
      <c r="D216" s="145" t="str">
        <f ca="1"/>
        <v>VCZ</v>
      </c>
      <c r="E216" s="145" t="str">
        <f ca="1"/>
        <v>VCZ</v>
      </c>
      <c r="F216" s="145" t="str">
        <f ca="1"/>
        <v>CATERPILLAR</v>
      </c>
      <c r="G216" s="145" t="str">
        <f ca="1"/>
        <v>CATERPILLAR BRASIL</v>
      </c>
      <c r="H216" s="145">
        <f ca="1"/>
        <v>1</v>
      </c>
      <c r="I216" s="145" t="str">
        <f ca="1"/>
        <v>S</v>
      </c>
      <c r="J216" s="145" t="str">
        <f ca="1"/>
        <v>H</v>
      </c>
      <c r="K216" s="145" t="str">
        <f ca="1"/>
        <v>D8 STATICS</v>
      </c>
      <c r="L216" s="145">
        <f ca="1"/>
        <v>4.0599999999999996</v>
      </c>
      <c r="M216" s="145">
        <f ca="1"/>
        <v>1.9</v>
      </c>
      <c r="N216" s="145">
        <f ca="1"/>
        <v>1.32</v>
      </c>
      <c r="O216" s="145">
        <f ca="1"/>
        <v>2.83</v>
      </c>
      <c r="P216" s="145">
        <f ca="1"/>
        <v>2.83</v>
      </c>
      <c r="Q216" s="158" t="str">
        <f t="shared" ca="1" si="12"/>
        <v>TEV</v>
      </c>
      <c r="R216" s="158" t="str">
        <f t="shared" ca="1" si="13"/>
        <v>VCZ</v>
      </c>
      <c r="S216" s="158" t="str">
        <f t="shared" ca="1" si="14"/>
        <v>NB</v>
      </c>
      <c r="T216" s="158" t="str">
        <f t="shared" ca="1" si="15"/>
        <v>CZ</v>
      </c>
    </row>
    <row r="217" spans="1:20" x14ac:dyDescent="0.2">
      <c r="A217" s="145" t="str">
        <f ca="1"/>
        <v>NB</v>
      </c>
      <c r="B217" s="145" t="str">
        <f ca="1"/>
        <v>TEV NB</v>
      </c>
      <c r="C217" s="145" t="str">
        <f ca="1"/>
        <v>TEV NB</v>
      </c>
      <c r="D217" s="145" t="str">
        <f ca="1"/>
        <v>VCZ</v>
      </c>
      <c r="E217" s="145" t="str">
        <f ca="1"/>
        <v>VCZ</v>
      </c>
      <c r="F217" s="145" t="str">
        <f ca="1"/>
        <v>CATERPILLAR</v>
      </c>
      <c r="G217" s="145" t="str">
        <f ca="1"/>
        <v>CATERPILLAR BRASIL</v>
      </c>
      <c r="H217" s="145">
        <f ca="1"/>
        <v>1</v>
      </c>
      <c r="I217" s="145" t="str">
        <f ca="1"/>
        <v>H</v>
      </c>
      <c r="J217" s="145" t="str">
        <f ca="1"/>
        <v>H</v>
      </c>
      <c r="K217" s="145" t="str">
        <f ca="1"/>
        <v>D8</v>
      </c>
      <c r="L217" s="145">
        <f ca="1"/>
        <v>6.6</v>
      </c>
      <c r="M217" s="145">
        <f ca="1"/>
        <v>2.74</v>
      </c>
      <c r="N217" s="145">
        <f ca="1"/>
        <v>3.53</v>
      </c>
      <c r="O217" s="145">
        <f ca="1"/>
        <v>33.39</v>
      </c>
      <c r="P217" s="145">
        <f ca="1"/>
        <v>33.39</v>
      </c>
      <c r="Q217" s="158" t="str">
        <f t="shared" ca="1" si="12"/>
        <v>TEV</v>
      </c>
      <c r="R217" s="158" t="str">
        <f t="shared" ca="1" si="13"/>
        <v>VCZ</v>
      </c>
      <c r="S217" s="158" t="str">
        <f t="shared" ca="1" si="14"/>
        <v>NB</v>
      </c>
      <c r="T217" s="158" t="str">
        <f t="shared" ca="1" si="15"/>
        <v>CZ</v>
      </c>
    </row>
    <row r="218" spans="1:20" x14ac:dyDescent="0.2">
      <c r="A218" s="145" t="str">
        <f ca="1"/>
        <v>NB</v>
      </c>
      <c r="B218" s="145" t="str">
        <f ca="1"/>
        <v>TEV NB</v>
      </c>
      <c r="C218" s="145" t="str">
        <f ca="1"/>
        <v>TEV NB</v>
      </c>
      <c r="D218" s="145" t="str">
        <f ca="1"/>
        <v>VCZ</v>
      </c>
      <c r="E218" s="145" t="str">
        <f ca="1"/>
        <v>VCZ</v>
      </c>
      <c r="F218" s="145" t="str">
        <f ca="1"/>
        <v>CATERPILLAR</v>
      </c>
      <c r="G218" s="145" t="str">
        <f ca="1"/>
        <v>CATERPILLAR BRASIL</v>
      </c>
      <c r="H218" s="145">
        <f ca="1"/>
        <v>1</v>
      </c>
      <c r="I218" s="145" t="str">
        <f ca="1"/>
        <v>S</v>
      </c>
      <c r="J218" s="145" t="str">
        <f ca="1"/>
        <v>H</v>
      </c>
      <c r="K218" s="145" t="str">
        <f ca="1"/>
        <v>D8 STATICS</v>
      </c>
      <c r="L218" s="145">
        <f ca="1"/>
        <v>2.31</v>
      </c>
      <c r="M218" s="145">
        <f ca="1"/>
        <v>0.76</v>
      </c>
      <c r="N218" s="145">
        <f ca="1"/>
        <v>0.45</v>
      </c>
      <c r="O218" s="145">
        <f ca="1"/>
        <v>0.69899999999999995</v>
      </c>
      <c r="P218" s="145">
        <f ca="1"/>
        <v>0.69899999999999995</v>
      </c>
      <c r="Q218" s="158" t="str">
        <f t="shared" ca="1" si="12"/>
        <v>TEV</v>
      </c>
      <c r="R218" s="158" t="str">
        <f t="shared" ca="1" si="13"/>
        <v>VCZ</v>
      </c>
      <c r="S218" s="158" t="str">
        <f t="shared" ca="1" si="14"/>
        <v>NB</v>
      </c>
      <c r="T218" s="158" t="str">
        <f t="shared" ca="1" si="15"/>
        <v>CZ</v>
      </c>
    </row>
    <row r="219" spans="1:20" x14ac:dyDescent="0.2">
      <c r="A219" s="145" t="str">
        <f ca="1"/>
        <v>NB</v>
      </c>
      <c r="B219" s="145" t="str">
        <f ca="1"/>
        <v>TEV NB</v>
      </c>
      <c r="C219" s="145" t="str">
        <f ca="1"/>
        <v>TEV NB</v>
      </c>
      <c r="D219" s="145" t="str">
        <f ca="1"/>
        <v>VCZ</v>
      </c>
      <c r="E219" s="145" t="str">
        <f ca="1"/>
        <v>VCZ</v>
      </c>
      <c r="F219" s="145" t="str">
        <f ca="1"/>
        <v>CATERPILLAR</v>
      </c>
      <c r="G219" s="145" t="str">
        <f ca="1"/>
        <v>CATERPILLAR BRASIL</v>
      </c>
      <c r="H219" s="145">
        <f ca="1"/>
        <v>1</v>
      </c>
      <c r="I219" s="145" t="str">
        <f ca="1"/>
        <v>S</v>
      </c>
      <c r="J219" s="145" t="str">
        <f ca="1"/>
        <v>H</v>
      </c>
      <c r="K219" s="145" t="str">
        <f ca="1"/>
        <v>D8 STATICS</v>
      </c>
      <c r="L219" s="145">
        <f ca="1"/>
        <v>3.7</v>
      </c>
      <c r="M219" s="145">
        <f ca="1"/>
        <v>1.39</v>
      </c>
      <c r="N219" s="145">
        <f ca="1"/>
        <v>0.35</v>
      </c>
      <c r="O219" s="145">
        <f ca="1"/>
        <v>0.995</v>
      </c>
      <c r="P219" s="145">
        <f ca="1"/>
        <v>0.995</v>
      </c>
      <c r="Q219" s="158" t="str">
        <f t="shared" ca="1" si="12"/>
        <v>TEV</v>
      </c>
      <c r="R219" s="158" t="str">
        <f t="shared" ca="1" si="13"/>
        <v>VCZ</v>
      </c>
      <c r="S219" s="158" t="str">
        <f t="shared" ca="1" si="14"/>
        <v>NB</v>
      </c>
      <c r="T219" s="158" t="str">
        <f t="shared" ca="1" si="15"/>
        <v>CZ</v>
      </c>
    </row>
    <row r="220" spans="1:20" x14ac:dyDescent="0.2">
      <c r="A220" s="145" t="str">
        <f ca="1"/>
        <v>NB</v>
      </c>
      <c r="B220" s="145" t="str">
        <f ca="1"/>
        <v>TEV NB</v>
      </c>
      <c r="C220" s="145" t="str">
        <f ca="1"/>
        <v>TEV NB</v>
      </c>
      <c r="D220" s="145" t="str">
        <f ca="1"/>
        <v>VCZ</v>
      </c>
      <c r="E220" s="145" t="str">
        <f ca="1"/>
        <v>VCZ</v>
      </c>
      <c r="F220" s="145" t="str">
        <f ca="1"/>
        <v>CATERPILLAR</v>
      </c>
      <c r="G220" s="145" t="str">
        <f ca="1"/>
        <v>CATERPILLAR BRASIL</v>
      </c>
      <c r="H220" s="145">
        <f ca="1"/>
        <v>1</v>
      </c>
      <c r="I220" s="145" t="str">
        <f ca="1"/>
        <v>S</v>
      </c>
      <c r="J220" s="145" t="str">
        <f ca="1"/>
        <v>H</v>
      </c>
      <c r="K220" s="145" t="str">
        <f ca="1"/>
        <v>D8 STATICS</v>
      </c>
      <c r="L220" s="145">
        <f ca="1"/>
        <v>4.0599999999999996</v>
      </c>
      <c r="M220" s="145">
        <f ca="1"/>
        <v>1.9</v>
      </c>
      <c r="N220" s="145">
        <f ca="1"/>
        <v>1.32</v>
      </c>
      <c r="O220" s="145">
        <f ca="1"/>
        <v>2.83</v>
      </c>
      <c r="P220" s="145">
        <f ca="1"/>
        <v>2.83</v>
      </c>
      <c r="Q220" s="158" t="str">
        <f t="shared" ca="1" si="12"/>
        <v>TEV</v>
      </c>
      <c r="R220" s="158" t="str">
        <f t="shared" ca="1" si="13"/>
        <v>VCZ</v>
      </c>
      <c r="S220" s="158" t="str">
        <f t="shared" ca="1" si="14"/>
        <v>NB</v>
      </c>
      <c r="T220" s="158" t="str">
        <f t="shared" ca="1" si="15"/>
        <v>CZ</v>
      </c>
    </row>
    <row r="221" spans="1:20" x14ac:dyDescent="0.2">
      <c r="A221" s="145" t="str">
        <f ca="1"/>
        <v>NB</v>
      </c>
      <c r="B221" s="145" t="str">
        <f ca="1"/>
        <v>TEV NB</v>
      </c>
      <c r="C221" s="145" t="str">
        <f ca="1"/>
        <v>TEV NB</v>
      </c>
      <c r="D221" s="145" t="str">
        <f ca="1"/>
        <v>VCZ</v>
      </c>
      <c r="E221" s="145" t="str">
        <f ca="1"/>
        <v>VCZ</v>
      </c>
      <c r="F221" s="145" t="str">
        <f ca="1"/>
        <v>CATERPILLAR</v>
      </c>
      <c r="G221" s="145" t="str">
        <f ca="1"/>
        <v>CATERPILLAR BRASIL</v>
      </c>
      <c r="H221" s="145">
        <f ca="1"/>
        <v>1</v>
      </c>
      <c r="I221" s="145" t="str">
        <f ca="1"/>
        <v>H</v>
      </c>
      <c r="J221" s="145" t="str">
        <f ca="1"/>
        <v>H</v>
      </c>
      <c r="K221" s="145" t="str">
        <f ca="1"/>
        <v>D8</v>
      </c>
      <c r="L221" s="145">
        <f ca="1"/>
        <v>6.6</v>
      </c>
      <c r="M221" s="145">
        <f ca="1"/>
        <v>2.74</v>
      </c>
      <c r="N221" s="145">
        <f ca="1"/>
        <v>3.53</v>
      </c>
      <c r="O221" s="145">
        <f ca="1"/>
        <v>33.39</v>
      </c>
      <c r="P221" s="145">
        <f ca="1"/>
        <v>33.39</v>
      </c>
      <c r="Q221" s="158" t="str">
        <f t="shared" ca="1" si="12"/>
        <v>TEV</v>
      </c>
      <c r="R221" s="158" t="str">
        <f t="shared" ca="1" si="13"/>
        <v>VCZ</v>
      </c>
      <c r="S221" s="158" t="str">
        <f t="shared" ca="1" si="14"/>
        <v>NB</v>
      </c>
      <c r="T221" s="158" t="str">
        <f t="shared" ca="1" si="15"/>
        <v>CZ</v>
      </c>
    </row>
    <row r="222" spans="1:20" x14ac:dyDescent="0.2">
      <c r="A222" s="145" t="str">
        <f ca="1"/>
        <v>NB</v>
      </c>
      <c r="B222" s="145" t="str">
        <f ca="1"/>
        <v>TEV NB</v>
      </c>
      <c r="C222" s="145" t="str">
        <f ca="1"/>
        <v>TEV NB</v>
      </c>
      <c r="D222" s="145" t="str">
        <f ca="1"/>
        <v>VCZ</v>
      </c>
      <c r="E222" s="145" t="str">
        <f ca="1"/>
        <v>VCZ</v>
      </c>
      <c r="F222" s="145" t="str">
        <f ca="1"/>
        <v>CATERPILLAR</v>
      </c>
      <c r="G222" s="145" t="str">
        <f ca="1"/>
        <v>CATERPILLAR BRASIL</v>
      </c>
      <c r="H222" s="145">
        <f ca="1"/>
        <v>1</v>
      </c>
      <c r="I222" s="145" t="str">
        <f ca="1"/>
        <v>S</v>
      </c>
      <c r="J222" s="145" t="str">
        <f ca="1"/>
        <v>H</v>
      </c>
      <c r="K222" s="145" t="str">
        <f ca="1"/>
        <v>D8 STATICS</v>
      </c>
      <c r="L222" s="145">
        <f ca="1"/>
        <v>2.31</v>
      </c>
      <c r="M222" s="145">
        <f ca="1"/>
        <v>0.76</v>
      </c>
      <c r="N222" s="145">
        <f ca="1"/>
        <v>0.45</v>
      </c>
      <c r="O222" s="145">
        <f ca="1"/>
        <v>0.69899999999999995</v>
      </c>
      <c r="P222" s="145">
        <f ca="1"/>
        <v>0.69899999999999995</v>
      </c>
      <c r="Q222" s="158" t="str">
        <f t="shared" ca="1" si="12"/>
        <v>TEV</v>
      </c>
      <c r="R222" s="158" t="str">
        <f t="shared" ca="1" si="13"/>
        <v>VCZ</v>
      </c>
      <c r="S222" s="158" t="str">
        <f t="shared" ca="1" si="14"/>
        <v>NB</v>
      </c>
      <c r="T222" s="158" t="str">
        <f t="shared" ca="1" si="15"/>
        <v>CZ</v>
      </c>
    </row>
    <row r="223" spans="1:20" x14ac:dyDescent="0.2">
      <c r="A223" s="145" t="str">
        <f ca="1"/>
        <v>NB</v>
      </c>
      <c r="B223" s="145" t="str">
        <f ca="1"/>
        <v>TEV NB</v>
      </c>
      <c r="C223" s="145" t="str">
        <f ca="1"/>
        <v>TEV NB</v>
      </c>
      <c r="D223" s="145" t="str">
        <f ca="1"/>
        <v>VCZ</v>
      </c>
      <c r="E223" s="145" t="str">
        <f ca="1"/>
        <v>VCZ</v>
      </c>
      <c r="F223" s="145" t="str">
        <f ca="1"/>
        <v>CATERPILLAR</v>
      </c>
      <c r="G223" s="145" t="str">
        <f ca="1"/>
        <v>CATERPILLAR BRASIL</v>
      </c>
      <c r="H223" s="145">
        <f ca="1"/>
        <v>1</v>
      </c>
      <c r="I223" s="145" t="str">
        <f ca="1"/>
        <v>S</v>
      </c>
      <c r="J223" s="145" t="str">
        <f ca="1"/>
        <v>H</v>
      </c>
      <c r="K223" s="145" t="str">
        <f ca="1"/>
        <v>D8 STATICS</v>
      </c>
      <c r="L223" s="145">
        <f ca="1"/>
        <v>3.7</v>
      </c>
      <c r="M223" s="145">
        <f ca="1"/>
        <v>1.39</v>
      </c>
      <c r="N223" s="145">
        <f ca="1"/>
        <v>0.35</v>
      </c>
      <c r="O223" s="145">
        <f ca="1"/>
        <v>0.995</v>
      </c>
      <c r="P223" s="145">
        <f ca="1"/>
        <v>0.995</v>
      </c>
      <c r="Q223" s="158" t="str">
        <f t="shared" ca="1" si="12"/>
        <v>TEV</v>
      </c>
      <c r="R223" s="158" t="str">
        <f t="shared" ca="1" si="13"/>
        <v>VCZ</v>
      </c>
      <c r="S223" s="158" t="str">
        <f t="shared" ca="1" si="14"/>
        <v>NB</v>
      </c>
      <c r="T223" s="158" t="str">
        <f t="shared" ca="1" si="15"/>
        <v>CZ</v>
      </c>
    </row>
    <row r="224" spans="1:20" x14ac:dyDescent="0.2">
      <c r="A224" s="145" t="str">
        <f ca="1"/>
        <v>NB</v>
      </c>
      <c r="B224" s="145" t="str">
        <f ca="1"/>
        <v>TEV NB</v>
      </c>
      <c r="C224" s="145" t="str">
        <f ca="1"/>
        <v>TEV NB</v>
      </c>
      <c r="D224" s="145" t="str">
        <f ca="1"/>
        <v>VCZ</v>
      </c>
      <c r="E224" s="145" t="str">
        <f ca="1"/>
        <v>VCZ</v>
      </c>
      <c r="F224" s="145" t="str">
        <f ca="1"/>
        <v>CATERPILLAR</v>
      </c>
      <c r="G224" s="145" t="str">
        <f ca="1"/>
        <v>CATERPILLAR BRASIL</v>
      </c>
      <c r="H224" s="145">
        <f ca="1"/>
        <v>1</v>
      </c>
      <c r="I224" s="145" t="str">
        <f ca="1"/>
        <v>S</v>
      </c>
      <c r="J224" s="145" t="str">
        <f ca="1"/>
        <v>H</v>
      </c>
      <c r="K224" s="145" t="str">
        <f ca="1"/>
        <v>D8 STATICS</v>
      </c>
      <c r="L224" s="145">
        <f ca="1"/>
        <v>4.0599999999999996</v>
      </c>
      <c r="M224" s="145">
        <f ca="1"/>
        <v>1.9</v>
      </c>
      <c r="N224" s="145">
        <f ca="1"/>
        <v>1.32</v>
      </c>
      <c r="O224" s="145">
        <f ca="1"/>
        <v>2.83</v>
      </c>
      <c r="P224" s="145">
        <f ca="1"/>
        <v>2.83</v>
      </c>
      <c r="Q224" s="158" t="str">
        <f t="shared" ca="1" si="12"/>
        <v>TEV</v>
      </c>
      <c r="R224" s="158" t="str">
        <f t="shared" ca="1" si="13"/>
        <v>VCZ</v>
      </c>
      <c r="S224" s="158" t="str">
        <f t="shared" ca="1" si="14"/>
        <v>NB</v>
      </c>
      <c r="T224" s="158" t="str">
        <f t="shared" ca="1" si="15"/>
        <v>CZ</v>
      </c>
    </row>
    <row r="225" spans="1:20" x14ac:dyDescent="0.2">
      <c r="A225" s="145" t="str">
        <f ca="1"/>
        <v>NB</v>
      </c>
      <c r="B225" s="145" t="str">
        <f ca="1"/>
        <v>TEV NB</v>
      </c>
      <c r="C225" s="145" t="str">
        <f ca="1"/>
        <v>TEV NB</v>
      </c>
      <c r="D225" s="145" t="str">
        <f ca="1"/>
        <v>VCZ</v>
      </c>
      <c r="E225" s="145" t="str">
        <f ca="1"/>
        <v>VCZ</v>
      </c>
      <c r="F225" s="145" t="str">
        <f ca="1"/>
        <v>CATERPILLAR</v>
      </c>
      <c r="G225" s="145" t="str">
        <f ca="1"/>
        <v>CATERPILLAR BRASIL</v>
      </c>
      <c r="H225" s="145">
        <f ca="1"/>
        <v>1</v>
      </c>
      <c r="I225" s="145" t="str">
        <f ca="1"/>
        <v>H</v>
      </c>
      <c r="J225" s="145" t="str">
        <f ca="1"/>
        <v>H</v>
      </c>
      <c r="K225" s="145" t="str">
        <f ca="1"/>
        <v>D8</v>
      </c>
      <c r="L225" s="145">
        <f ca="1"/>
        <v>6.6</v>
      </c>
      <c r="M225" s="145">
        <f ca="1"/>
        <v>2.74</v>
      </c>
      <c r="N225" s="145">
        <f ca="1"/>
        <v>3.53</v>
      </c>
      <c r="O225" s="145">
        <f ca="1"/>
        <v>33.39</v>
      </c>
      <c r="P225" s="145">
        <f ca="1"/>
        <v>33.39</v>
      </c>
      <c r="Q225" s="158" t="str">
        <f t="shared" ca="1" si="12"/>
        <v>TEV</v>
      </c>
      <c r="R225" s="158" t="str">
        <f t="shared" ca="1" si="13"/>
        <v>VCZ</v>
      </c>
      <c r="S225" s="158" t="str">
        <f t="shared" ca="1" si="14"/>
        <v>NB</v>
      </c>
      <c r="T225" s="158" t="str">
        <f t="shared" ca="1" si="15"/>
        <v>CZ</v>
      </c>
    </row>
    <row r="226" spans="1:20" x14ac:dyDescent="0.2">
      <c r="A226" s="145" t="str">
        <f ca="1"/>
        <v>NB</v>
      </c>
      <c r="B226" s="145" t="str">
        <f ca="1"/>
        <v>TEV NB</v>
      </c>
      <c r="C226" s="145" t="str">
        <f ca="1"/>
        <v>TEV NB</v>
      </c>
      <c r="D226" s="145" t="str">
        <f ca="1"/>
        <v>VCZ</v>
      </c>
      <c r="E226" s="145" t="str">
        <f ca="1"/>
        <v>VCZ</v>
      </c>
      <c r="F226" s="145" t="str">
        <f ca="1"/>
        <v>CATERPILLAR</v>
      </c>
      <c r="G226" s="145" t="str">
        <f ca="1"/>
        <v>CATERPILLAR BRASIL</v>
      </c>
      <c r="H226" s="145">
        <f ca="1"/>
        <v>1</v>
      </c>
      <c r="I226" s="145" t="str">
        <f ca="1"/>
        <v>S</v>
      </c>
      <c r="J226" s="145" t="str">
        <f ca="1"/>
        <v>H</v>
      </c>
      <c r="K226" s="145" t="str">
        <f ca="1"/>
        <v>D8 STATICS</v>
      </c>
      <c r="L226" s="145">
        <f ca="1"/>
        <v>2.31</v>
      </c>
      <c r="M226" s="145">
        <f ca="1"/>
        <v>0.76</v>
      </c>
      <c r="N226" s="145">
        <f ca="1"/>
        <v>0.45</v>
      </c>
      <c r="O226" s="145">
        <f ca="1"/>
        <v>0.69899999999999995</v>
      </c>
      <c r="P226" s="145">
        <f ca="1"/>
        <v>0.69899999999999995</v>
      </c>
      <c r="Q226" s="158" t="str">
        <f t="shared" ca="1" si="12"/>
        <v>TEV</v>
      </c>
      <c r="R226" s="158" t="str">
        <f t="shared" ca="1" si="13"/>
        <v>VCZ</v>
      </c>
      <c r="S226" s="158" t="str">
        <f t="shared" ca="1" si="14"/>
        <v>NB</v>
      </c>
      <c r="T226" s="158" t="str">
        <f t="shared" ca="1" si="15"/>
        <v>CZ</v>
      </c>
    </row>
    <row r="227" spans="1:20" x14ac:dyDescent="0.2">
      <c r="A227" s="145" t="str">
        <f ca="1"/>
        <v>NB</v>
      </c>
      <c r="B227" s="145" t="str">
        <f ca="1"/>
        <v>TEV NB</v>
      </c>
      <c r="C227" s="145" t="str">
        <f ca="1"/>
        <v>TEV NB</v>
      </c>
      <c r="D227" s="145" t="str">
        <f ca="1"/>
        <v>VCZ</v>
      </c>
      <c r="E227" s="145" t="str">
        <f ca="1"/>
        <v>VCZ</v>
      </c>
      <c r="F227" s="145" t="str">
        <f ca="1"/>
        <v>CATERPILLAR</v>
      </c>
      <c r="G227" s="145" t="str">
        <f ca="1"/>
        <v>CATERPILLAR BRASIL</v>
      </c>
      <c r="H227" s="145">
        <f ca="1"/>
        <v>1</v>
      </c>
      <c r="I227" s="145" t="str">
        <f ca="1"/>
        <v>S</v>
      </c>
      <c r="J227" s="145" t="str">
        <f ca="1"/>
        <v>H</v>
      </c>
      <c r="K227" s="145" t="str">
        <f ca="1"/>
        <v>D8 STATICS</v>
      </c>
      <c r="L227" s="145">
        <f ca="1"/>
        <v>3.7</v>
      </c>
      <c r="M227" s="145">
        <f ca="1"/>
        <v>1.39</v>
      </c>
      <c r="N227" s="145">
        <f ca="1"/>
        <v>0.35</v>
      </c>
      <c r="O227" s="145">
        <f ca="1"/>
        <v>0.995</v>
      </c>
      <c r="P227" s="145">
        <f ca="1"/>
        <v>0.995</v>
      </c>
      <c r="Q227" s="158" t="str">
        <f t="shared" ca="1" si="12"/>
        <v>TEV</v>
      </c>
      <c r="R227" s="158" t="str">
        <f t="shared" ca="1" si="13"/>
        <v>VCZ</v>
      </c>
      <c r="S227" s="158" t="str">
        <f t="shared" ca="1" si="14"/>
        <v>NB</v>
      </c>
      <c r="T227" s="158" t="str">
        <f t="shared" ca="1" si="15"/>
        <v>CZ</v>
      </c>
    </row>
    <row r="228" spans="1:20" x14ac:dyDescent="0.2">
      <c r="A228" s="145" t="str">
        <f ca="1"/>
        <v>NB</v>
      </c>
      <c r="B228" s="145" t="str">
        <f ca="1"/>
        <v>TEV NB</v>
      </c>
      <c r="C228" s="145" t="str">
        <f ca="1"/>
        <v>TEV NB</v>
      </c>
      <c r="D228" s="145" t="str">
        <f ca="1"/>
        <v>VCZ</v>
      </c>
      <c r="E228" s="145" t="str">
        <f ca="1"/>
        <v>VCZ</v>
      </c>
      <c r="F228" s="145" t="str">
        <f ca="1"/>
        <v>CATERPILLAR</v>
      </c>
      <c r="G228" s="145" t="str">
        <f ca="1"/>
        <v>CATERPILLAR BRASIL</v>
      </c>
      <c r="H228" s="145">
        <f ca="1"/>
        <v>1</v>
      </c>
      <c r="I228" s="145" t="str">
        <f ca="1"/>
        <v>S</v>
      </c>
      <c r="J228" s="145" t="str">
        <f ca="1"/>
        <v>H</v>
      </c>
      <c r="K228" s="145" t="str">
        <f ca="1"/>
        <v>D8 STATICS</v>
      </c>
      <c r="L228" s="145">
        <f ca="1"/>
        <v>4.0599999999999996</v>
      </c>
      <c r="M228" s="145">
        <f ca="1"/>
        <v>1.9</v>
      </c>
      <c r="N228" s="145">
        <f ca="1"/>
        <v>1.32</v>
      </c>
      <c r="O228" s="145">
        <f ca="1"/>
        <v>2.83</v>
      </c>
      <c r="P228" s="145">
        <f ca="1"/>
        <v>2.83</v>
      </c>
      <c r="Q228" s="158" t="str">
        <f t="shared" ca="1" si="12"/>
        <v>TEV</v>
      </c>
      <c r="R228" s="158" t="str">
        <f t="shared" ca="1" si="13"/>
        <v>VCZ</v>
      </c>
      <c r="S228" s="158" t="str">
        <f t="shared" ca="1" si="14"/>
        <v>NB</v>
      </c>
      <c r="T228" s="158" t="str">
        <f t="shared" ca="1" si="15"/>
        <v>CZ</v>
      </c>
    </row>
    <row r="229" spans="1:20" x14ac:dyDescent="0.2">
      <c r="A229" s="145" t="str">
        <f ca="1"/>
        <v>NB</v>
      </c>
      <c r="B229" s="145" t="str">
        <f ca="1"/>
        <v>TEV NB</v>
      </c>
      <c r="C229" s="145" t="str">
        <f ca="1"/>
        <v>TEV NB</v>
      </c>
      <c r="D229" s="145" t="str">
        <f ca="1"/>
        <v>SDQ</v>
      </c>
      <c r="E229" s="145" t="str">
        <f ca="1"/>
        <v>SDQ</v>
      </c>
      <c r="F229" s="145" t="str">
        <f ca="1"/>
        <v>CATERPILLAR</v>
      </c>
      <c r="G229" s="145" t="str">
        <f ca="1"/>
        <v>CATERPILLAR BRASIL</v>
      </c>
      <c r="H229" s="145">
        <f ca="1"/>
        <v>1</v>
      </c>
      <c r="I229" s="145" t="str">
        <f ca="1"/>
        <v>H</v>
      </c>
      <c r="J229" s="145" t="str">
        <f ca="1"/>
        <v>H</v>
      </c>
      <c r="K229" s="145" t="str">
        <f ca="1"/>
        <v>D6T</v>
      </c>
      <c r="L229" s="145">
        <f ca="1"/>
        <v>5.56</v>
      </c>
      <c r="M229" s="145">
        <f ca="1"/>
        <v>2.4300000000000002</v>
      </c>
      <c r="N229" s="145">
        <f ca="1"/>
        <v>3.2</v>
      </c>
      <c r="O229" s="145">
        <f ca="1"/>
        <v>19.36</v>
      </c>
      <c r="P229" s="145">
        <f ca="1"/>
        <v>19.36</v>
      </c>
      <c r="Q229" s="158" t="str">
        <f t="shared" ca="1" si="12"/>
        <v>TEV</v>
      </c>
      <c r="R229" s="158" t="str">
        <f t="shared" ca="1" si="13"/>
        <v>SDQ</v>
      </c>
      <c r="S229" s="158" t="str">
        <f t="shared" ca="1" si="14"/>
        <v>NB</v>
      </c>
      <c r="T229" s="158" t="str">
        <f t="shared" ca="1" si="15"/>
        <v>DQ</v>
      </c>
    </row>
    <row r="230" spans="1:20" x14ac:dyDescent="0.2">
      <c r="A230" s="145" t="str">
        <f ca="1"/>
        <v>NB</v>
      </c>
      <c r="B230" s="145" t="str">
        <f ca="1"/>
        <v>TEV NB</v>
      </c>
      <c r="C230" s="145" t="str">
        <f ca="1"/>
        <v>TEV NB</v>
      </c>
      <c r="D230" s="145" t="str">
        <f ca="1"/>
        <v>SDQ</v>
      </c>
      <c r="E230" s="145" t="str">
        <f ca="1"/>
        <v>SDQ</v>
      </c>
      <c r="F230" s="145" t="str">
        <f ca="1"/>
        <v>CATERPILLAR</v>
      </c>
      <c r="G230" s="145" t="str">
        <f ca="1"/>
        <v>CATERPILLAR BRASIL</v>
      </c>
      <c r="H230" s="145">
        <f ca="1"/>
        <v>1</v>
      </c>
      <c r="I230" s="145" t="str">
        <f ca="1"/>
        <v>S</v>
      </c>
      <c r="J230" s="145" t="str">
        <f ca="1"/>
        <v>H</v>
      </c>
      <c r="K230" s="145" t="str">
        <f ca="1"/>
        <v>D6T STATICS</v>
      </c>
      <c r="L230" s="145">
        <f ca="1"/>
        <v>3.3</v>
      </c>
      <c r="M230" s="145">
        <f ca="1"/>
        <v>0.81</v>
      </c>
      <c r="N230" s="145">
        <f ca="1"/>
        <v>1.7</v>
      </c>
      <c r="O230" s="145">
        <f ca="1"/>
        <v>1.23</v>
      </c>
      <c r="P230" s="145">
        <f ca="1"/>
        <v>1.23</v>
      </c>
      <c r="Q230" s="158" t="str">
        <f t="shared" ca="1" si="12"/>
        <v>TEV</v>
      </c>
      <c r="R230" s="158" t="str">
        <f t="shared" ca="1" si="13"/>
        <v>SDQ</v>
      </c>
      <c r="S230" s="158" t="str">
        <f t="shared" ca="1" si="14"/>
        <v>NB</v>
      </c>
      <c r="T230" s="158" t="str">
        <f t="shared" ca="1" si="15"/>
        <v>DQ</v>
      </c>
    </row>
    <row r="231" spans="1:20" x14ac:dyDescent="0.2">
      <c r="A231" s="145" t="str">
        <f ca="1"/>
        <v>NB</v>
      </c>
      <c r="B231" s="145" t="str">
        <f ca="1"/>
        <v>TEV NB</v>
      </c>
      <c r="C231" s="145" t="str">
        <f ca="1"/>
        <v>TEV NB</v>
      </c>
      <c r="D231" s="145" t="str">
        <f ca="1"/>
        <v>SDQ</v>
      </c>
      <c r="E231" s="145" t="str">
        <f ca="1"/>
        <v>SDQ</v>
      </c>
      <c r="F231" s="145" t="str">
        <f ca="1"/>
        <v>CATERPILLAR</v>
      </c>
      <c r="G231" s="145" t="str">
        <f ca="1"/>
        <v>CATERPILLAR BRASIL</v>
      </c>
      <c r="H231" s="145">
        <f ca="1"/>
        <v>1</v>
      </c>
      <c r="I231" s="145" t="str">
        <f ca="1"/>
        <v>S</v>
      </c>
      <c r="J231" s="145" t="str">
        <f ca="1"/>
        <v>H</v>
      </c>
      <c r="K231" s="145" t="str">
        <f ca="1"/>
        <v>D6T STATICS</v>
      </c>
      <c r="L231" s="145">
        <f ca="1"/>
        <v>3.25</v>
      </c>
      <c r="M231" s="145">
        <f ca="1"/>
        <v>1.52</v>
      </c>
      <c r="N231" s="145">
        <f ca="1"/>
        <v>0.78</v>
      </c>
      <c r="O231" s="145">
        <f ca="1"/>
        <v>1.26</v>
      </c>
      <c r="P231" s="145">
        <f ca="1"/>
        <v>1.26</v>
      </c>
      <c r="Q231" s="158" t="str">
        <f t="shared" ca="1" si="12"/>
        <v>TEV</v>
      </c>
      <c r="R231" s="158" t="str">
        <f t="shared" ca="1" si="13"/>
        <v>SDQ</v>
      </c>
      <c r="S231" s="158" t="str">
        <f t="shared" ca="1" si="14"/>
        <v>NB</v>
      </c>
      <c r="T231" s="158" t="str">
        <f t="shared" ca="1" si="15"/>
        <v>DQ</v>
      </c>
    </row>
    <row r="232" spans="1:20" x14ac:dyDescent="0.2">
      <c r="A232" s="145" t="str">
        <f ca="1"/>
        <v>NB</v>
      </c>
      <c r="B232" s="145" t="str">
        <f ca="1"/>
        <v>TEV NB</v>
      </c>
      <c r="C232" s="145" t="str">
        <f ca="1"/>
        <v>TEV NB</v>
      </c>
      <c r="D232" s="145" t="str">
        <f ca="1"/>
        <v>VCZ</v>
      </c>
      <c r="E232" s="145" t="str">
        <f ca="1"/>
        <v>VCZ</v>
      </c>
      <c r="F232" s="145" t="str">
        <f ca="1"/>
        <v>MAN</v>
      </c>
      <c r="G232" s="145" t="str">
        <f ca="1"/>
        <v>MAN TRUCK</v>
      </c>
      <c r="H232" s="145">
        <f ca="1"/>
        <v>0</v>
      </c>
      <c r="I232" s="145" t="str">
        <f ca="1"/>
        <v>H</v>
      </c>
      <c r="J232" s="145" t="str">
        <f ca="1"/>
        <v>H</v>
      </c>
      <c r="K232" s="145" t="str">
        <f ca="1"/>
        <v>11.180 CUM E5 ( 60 REQUESTED)</v>
      </c>
      <c r="L232" s="145">
        <f ca="1"/>
        <v>8.4849999999999994</v>
      </c>
      <c r="M232" s="145">
        <f ca="1"/>
        <v>2.15</v>
      </c>
      <c r="N232" s="145">
        <f ca="1"/>
        <v>2.452</v>
      </c>
      <c r="O232" s="145">
        <f ca="1"/>
        <v>3.31</v>
      </c>
      <c r="P232" s="145">
        <f ca="1"/>
        <v>0</v>
      </c>
      <c r="Q232" s="158" t="str">
        <f t="shared" ca="1" si="12"/>
        <v>TEV</v>
      </c>
      <c r="R232" s="158" t="str">
        <f t="shared" ca="1" si="13"/>
        <v>VCZ</v>
      </c>
      <c r="S232" s="158" t="str">
        <f t="shared" ca="1" si="14"/>
        <v>NB</v>
      </c>
      <c r="T232" s="158" t="str">
        <f t="shared" ca="1" si="15"/>
        <v>CZ</v>
      </c>
    </row>
    <row r="233" spans="1:20" x14ac:dyDescent="0.2">
      <c r="A233" s="145" t="str">
        <f ca="1"/>
        <v>NB</v>
      </c>
      <c r="B233" s="145" t="str">
        <f ca="1"/>
        <v>TEV NB</v>
      </c>
      <c r="C233" s="145" t="str">
        <f ca="1"/>
        <v>TEV NB</v>
      </c>
      <c r="D233" s="145" t="str">
        <f ca="1"/>
        <v>VCZ</v>
      </c>
      <c r="E233" s="145" t="str">
        <f ca="1"/>
        <v>VCZ</v>
      </c>
      <c r="F233" s="145" t="str">
        <f ca="1"/>
        <v>VOLKSWAGEN</v>
      </c>
      <c r="G233" s="145" t="str">
        <f ca="1"/>
        <v>VWB</v>
      </c>
      <c r="H233" s="145">
        <f ca="1"/>
        <v>78</v>
      </c>
      <c r="I233" s="145" t="str">
        <f ca="1"/>
        <v>C</v>
      </c>
      <c r="J233" s="145" t="str">
        <f ca="1"/>
        <v>C</v>
      </c>
      <c r="K233" s="145" t="str">
        <f ca="1"/>
        <v>SAVEIRO</v>
      </c>
      <c r="L233" s="145">
        <f ca="1"/>
        <v>4.4969999999999999</v>
      </c>
      <c r="M233" s="145">
        <f ca="1"/>
        <v>1.738</v>
      </c>
      <c r="N233" s="145">
        <f ca="1"/>
        <v>1.5529999999999999</v>
      </c>
      <c r="O233" s="145">
        <f ca="1"/>
        <v>1.127</v>
      </c>
      <c r="P233" s="145">
        <f ca="1"/>
        <v>87.906000000000006</v>
      </c>
      <c r="Q233" s="158" t="str">
        <f t="shared" ca="1" si="12"/>
        <v>TEV</v>
      </c>
      <c r="R233" s="158" t="str">
        <f t="shared" ca="1" si="13"/>
        <v>VCZ</v>
      </c>
      <c r="S233" s="158" t="str">
        <f t="shared" ca="1" si="14"/>
        <v>NB</v>
      </c>
      <c r="T233" s="158" t="str">
        <f t="shared" ca="1" si="15"/>
        <v>CZ</v>
      </c>
    </row>
    <row r="234" spans="1:20" x14ac:dyDescent="0.2">
      <c r="A234" s="145" t="str">
        <f ca="1"/>
        <v>NB</v>
      </c>
      <c r="B234" s="145" t="str">
        <f ca="1"/>
        <v>TEV NB</v>
      </c>
      <c r="C234" s="145" t="str">
        <f ca="1"/>
        <v>TEV NB</v>
      </c>
      <c r="D234" s="145" t="str">
        <f ca="1"/>
        <v>VCZ</v>
      </c>
      <c r="E234" s="145" t="str">
        <f ca="1"/>
        <v>VCZ</v>
      </c>
      <c r="F234" s="145" t="str">
        <f ca="1"/>
        <v>VOLKSWAGEN</v>
      </c>
      <c r="G234" s="145" t="str">
        <f ca="1"/>
        <v>VWB</v>
      </c>
      <c r="H234" s="145">
        <f ca="1"/>
        <v>78</v>
      </c>
      <c r="I234" s="145" t="str">
        <f ca="1"/>
        <v>C</v>
      </c>
      <c r="J234" s="145" t="str">
        <f ca="1"/>
        <v>C</v>
      </c>
      <c r="K234" s="145" t="str">
        <f ca="1"/>
        <v>POLO</v>
      </c>
      <c r="L234" s="145">
        <f ca="1"/>
        <v>4.0570000000000004</v>
      </c>
      <c r="M234" s="145">
        <f ca="1"/>
        <v>1.786</v>
      </c>
      <c r="N234" s="145">
        <f ca="1"/>
        <v>1.468</v>
      </c>
      <c r="O234" s="145">
        <f ca="1"/>
        <v>1.1539999999999999</v>
      </c>
      <c r="P234" s="145">
        <f ca="1"/>
        <v>90.012</v>
      </c>
      <c r="Q234" s="158" t="str">
        <f t="shared" ca="1" si="12"/>
        <v>TEV</v>
      </c>
      <c r="R234" s="158" t="str">
        <f t="shared" ca="1" si="13"/>
        <v>VCZ</v>
      </c>
      <c r="S234" s="158" t="str">
        <f t="shared" ca="1" si="14"/>
        <v>NB</v>
      </c>
      <c r="T234" s="158" t="str">
        <f t="shared" ca="1" si="15"/>
        <v>CZ</v>
      </c>
    </row>
    <row r="235" spans="1:20" x14ac:dyDescent="0.2">
      <c r="A235" s="145" t="str">
        <f ca="1"/>
        <v>NB</v>
      </c>
      <c r="B235" s="145" t="str">
        <f ca="1"/>
        <v>TEV NB</v>
      </c>
      <c r="C235" s="145" t="str">
        <f ca="1"/>
        <v>TEV NB</v>
      </c>
      <c r="D235" s="145" t="str">
        <f ca="1"/>
        <v>VCZ</v>
      </c>
      <c r="E235" s="145" t="str">
        <f ca="1"/>
        <v>VCZ</v>
      </c>
      <c r="F235" s="145" t="str">
        <f ca="1"/>
        <v>VOLKSWAGEN</v>
      </c>
      <c r="G235" s="145" t="str">
        <f ca="1"/>
        <v>VWB</v>
      </c>
      <c r="H235" s="145">
        <f ca="1"/>
        <v>78</v>
      </c>
      <c r="I235" s="145" t="str">
        <f ca="1"/>
        <v>C</v>
      </c>
      <c r="J235" s="145" t="str">
        <f ca="1"/>
        <v>C</v>
      </c>
      <c r="K235" s="145" t="str">
        <f ca="1"/>
        <v>NIVUS</v>
      </c>
      <c r="L235" s="145">
        <f ca="1"/>
        <v>4.266</v>
      </c>
      <c r="M235" s="145">
        <f ca="1"/>
        <v>1.8149999999999999</v>
      </c>
      <c r="N235" s="145">
        <f ca="1"/>
        <v>1.5269999999999999</v>
      </c>
      <c r="O235" s="145">
        <f ca="1"/>
        <v>1.2370000000000001</v>
      </c>
      <c r="P235" s="145">
        <f ca="1"/>
        <v>96.486000000000004</v>
      </c>
      <c r="Q235" s="158" t="str">
        <f t="shared" ca="1" si="12"/>
        <v>TEV</v>
      </c>
      <c r="R235" s="158" t="str">
        <f t="shared" ca="1" si="13"/>
        <v>VCZ</v>
      </c>
      <c r="S235" s="158" t="str">
        <f t="shared" ca="1" si="14"/>
        <v>NB</v>
      </c>
      <c r="T235" s="158" t="str">
        <f t="shared" ca="1" si="15"/>
        <v>CZ</v>
      </c>
    </row>
    <row r="236" spans="1:20" x14ac:dyDescent="0.2">
      <c r="A236" s="145" t="str">
        <f ca="1"/>
        <v>NB</v>
      </c>
      <c r="B236" s="145" t="str">
        <f ca="1"/>
        <v>TEV NB</v>
      </c>
      <c r="C236" s="145" t="str">
        <f ca="1"/>
        <v>TEV NB</v>
      </c>
      <c r="D236" s="145" t="str">
        <f ca="1"/>
        <v>VCZ</v>
      </c>
      <c r="E236" s="145" t="str">
        <f ca="1"/>
        <v>VCZ</v>
      </c>
      <c r="F236" s="145" t="str">
        <f ca="1"/>
        <v>VOLKSWAGEN</v>
      </c>
      <c r="G236" s="145" t="str">
        <f ca="1"/>
        <v>VWB</v>
      </c>
      <c r="H236" s="145">
        <f ca="1"/>
        <v>78</v>
      </c>
      <c r="I236" s="145" t="str">
        <f ca="1"/>
        <v>C</v>
      </c>
      <c r="J236" s="145" t="str">
        <f ca="1"/>
        <v>C</v>
      </c>
      <c r="K236" s="145" t="str">
        <f ca="1"/>
        <v>VIRTUS</v>
      </c>
      <c r="L236" s="145">
        <f ca="1"/>
        <v>4.4820000000000002</v>
      </c>
      <c r="M236" s="145">
        <f ca="1"/>
        <v>1.786</v>
      </c>
      <c r="N236" s="145">
        <f ca="1"/>
        <v>1.472</v>
      </c>
      <c r="O236" s="145">
        <f ca="1"/>
        <v>1.1859999999999999</v>
      </c>
      <c r="P236" s="145">
        <f ca="1"/>
        <v>92.507999999999996</v>
      </c>
      <c r="Q236" s="158" t="str">
        <f t="shared" ca="1" si="12"/>
        <v>TEV</v>
      </c>
      <c r="R236" s="158" t="str">
        <f t="shared" ca="1" si="13"/>
        <v>VCZ</v>
      </c>
      <c r="S236" s="158" t="str">
        <f t="shared" ca="1" si="14"/>
        <v>NB</v>
      </c>
      <c r="T236" s="158" t="str">
        <f t="shared" ca="1" si="15"/>
        <v>CZ</v>
      </c>
    </row>
    <row r="237" spans="1:20" x14ac:dyDescent="0.2">
      <c r="A237" s="145" t="str">
        <f ca="1"/>
        <v>NB</v>
      </c>
      <c r="B237" s="145" t="str">
        <f ca="1"/>
        <v>SUA NB</v>
      </c>
      <c r="C237" s="145" t="str">
        <f ca="1"/>
        <v>SUA NB</v>
      </c>
      <c r="D237" s="145" t="str">
        <f ca="1"/>
        <v>MIT NB</v>
      </c>
      <c r="E237" s="145" t="str">
        <f ca="1"/>
        <v>MIT NB</v>
      </c>
      <c r="F237" s="145" t="str">
        <f ca="1"/>
        <v>STELLANTIS</v>
      </c>
      <c r="G237" s="145" t="str">
        <f ca="1"/>
        <v>JEEP BRASIL</v>
      </c>
      <c r="H237" s="145">
        <f ca="1"/>
        <v>13</v>
      </c>
      <c r="I237" s="145" t="str">
        <f ca="1"/>
        <v>V</v>
      </c>
      <c r="J237" s="145" t="str">
        <f ca="1"/>
        <v>C</v>
      </c>
      <c r="K237" s="145" t="str">
        <f ca="1"/>
        <v>JEEP RENEGADE</v>
      </c>
      <c r="L237" s="145">
        <f ca="1"/>
        <v>4.242</v>
      </c>
      <c r="M237" s="145">
        <f ca="1"/>
        <v>1.804</v>
      </c>
      <c r="N237" s="145">
        <f ca="1"/>
        <v>1.681</v>
      </c>
      <c r="O237" s="145">
        <f ca="1"/>
        <v>1.47</v>
      </c>
      <c r="P237" s="145">
        <f ca="1"/>
        <v>19.11</v>
      </c>
      <c r="Q237" s="158" t="str">
        <f t="shared" ca="1" si="12"/>
        <v>SUA</v>
      </c>
      <c r="R237" s="158" t="str">
        <f t="shared" ca="1" si="13"/>
        <v>MIT</v>
      </c>
      <c r="S237" s="158" t="str">
        <f t="shared" ca="1" si="14"/>
        <v>NB</v>
      </c>
      <c r="T237" s="158" t="str">
        <f t="shared" ca="1" si="15"/>
        <v>NB</v>
      </c>
    </row>
    <row r="238" spans="1:20" x14ac:dyDescent="0.2">
      <c r="A238" s="145" t="str">
        <f ca="1"/>
        <v>NB</v>
      </c>
      <c r="B238" s="145" t="str">
        <f ca="1"/>
        <v>SUA NB</v>
      </c>
      <c r="C238" s="145" t="str">
        <f ca="1"/>
        <v>SUA NB</v>
      </c>
      <c r="D238" s="145" t="str">
        <f ca="1"/>
        <v>MIT NB</v>
      </c>
      <c r="E238" s="145" t="str">
        <f ca="1"/>
        <v>MIT NB</v>
      </c>
      <c r="F238" s="145" t="str">
        <f ca="1"/>
        <v>STELLANTIS</v>
      </c>
      <c r="G238" s="145" t="str">
        <f ca="1"/>
        <v>JEEP BRASIL</v>
      </c>
      <c r="H238" s="145">
        <f ca="1"/>
        <v>13</v>
      </c>
      <c r="I238" s="145" t="str">
        <f ca="1"/>
        <v>C</v>
      </c>
      <c r="J238" s="145" t="str">
        <f ca="1"/>
        <v>C</v>
      </c>
      <c r="K238" s="145" t="str">
        <f ca="1"/>
        <v>COMPASS</v>
      </c>
      <c r="L238" s="145">
        <f ca="1"/>
        <v>4.3940000000000001</v>
      </c>
      <c r="M238" s="145">
        <f ca="1"/>
        <v>1.819</v>
      </c>
      <c r="N238" s="145">
        <f ca="1"/>
        <v>1.641</v>
      </c>
      <c r="O238" s="145">
        <f ca="1"/>
        <v>1.6</v>
      </c>
      <c r="P238" s="145">
        <f ca="1"/>
        <v>20.8</v>
      </c>
      <c r="Q238" s="158" t="str">
        <f t="shared" ca="1" si="12"/>
        <v>SUA</v>
      </c>
      <c r="R238" s="158" t="str">
        <f t="shared" ca="1" si="13"/>
        <v>MIT</v>
      </c>
      <c r="S238" s="158" t="str">
        <f t="shared" ca="1" si="14"/>
        <v>NB</v>
      </c>
      <c r="T238" s="158" t="str">
        <f t="shared" ca="1" si="15"/>
        <v>NB</v>
      </c>
    </row>
    <row r="239" spans="1:20" x14ac:dyDescent="0.2">
      <c r="A239" s="145" t="str">
        <f ca="1"/>
        <v>NB</v>
      </c>
      <c r="B239" s="145" t="str">
        <f ca="1"/>
        <v>SUA NB</v>
      </c>
      <c r="C239" s="145" t="str">
        <f ca="1"/>
        <v>SUA NB</v>
      </c>
      <c r="D239" s="145" t="str">
        <f ca="1"/>
        <v>MIT NB</v>
      </c>
      <c r="E239" s="145" t="str">
        <f ca="1"/>
        <v>MIT NB</v>
      </c>
      <c r="F239" s="145" t="str">
        <f ca="1"/>
        <v>STELLANTIS</v>
      </c>
      <c r="G239" s="145" t="str">
        <f ca="1"/>
        <v>JEEP BRASIL</v>
      </c>
      <c r="H239" s="145">
        <f ca="1"/>
        <v>14</v>
      </c>
      <c r="I239" s="145" t="str">
        <f ca="1"/>
        <v>V</v>
      </c>
      <c r="J239" s="145" t="str">
        <f ca="1"/>
        <v>C</v>
      </c>
      <c r="K239" s="145" t="str">
        <f ca="1"/>
        <v>TORO / RAM 1000</v>
      </c>
      <c r="L239" s="145">
        <f ca="1"/>
        <v>4.8849999999999998</v>
      </c>
      <c r="M239" s="145">
        <f ca="1"/>
        <v>1.84</v>
      </c>
      <c r="N239" s="145">
        <f ca="1"/>
        <v>1.706</v>
      </c>
      <c r="O239" s="145">
        <f ca="1"/>
        <v>1.74</v>
      </c>
      <c r="P239" s="145">
        <f ca="1"/>
        <v>24.36</v>
      </c>
      <c r="Q239" s="158" t="str">
        <f t="shared" ca="1" si="12"/>
        <v>SUA</v>
      </c>
      <c r="R239" s="158" t="str">
        <f t="shared" ca="1" si="13"/>
        <v>MIT</v>
      </c>
      <c r="S239" s="158" t="str">
        <f t="shared" ca="1" si="14"/>
        <v>NB</v>
      </c>
      <c r="T239" s="158" t="str">
        <f t="shared" ca="1" si="15"/>
        <v>NB</v>
      </c>
    </row>
    <row r="240" spans="1:20" x14ac:dyDescent="0.2">
      <c r="A240" s="145" t="str">
        <f ca="1"/>
        <v>NB</v>
      </c>
      <c r="B240" s="145" t="str">
        <f ca="1"/>
        <v>SUA NB</v>
      </c>
      <c r="C240" s="145" t="str">
        <f ca="1"/>
        <v>SUA NB</v>
      </c>
      <c r="D240" s="145" t="str">
        <f ca="1"/>
        <v>MIT NB</v>
      </c>
      <c r="E240" s="145" t="str">
        <f ca="1"/>
        <v>MIT NB</v>
      </c>
      <c r="F240" s="145" t="str">
        <f ca="1"/>
        <v>STELLANTIS</v>
      </c>
      <c r="G240" s="145" t="str">
        <f ca="1"/>
        <v>JEEP BRASIL</v>
      </c>
      <c r="H240" s="145">
        <f ca="1"/>
        <v>14</v>
      </c>
      <c r="I240" s="145" t="str">
        <f ca="1"/>
        <v>V</v>
      </c>
      <c r="J240" s="145" t="str">
        <f ca="1"/>
        <v>C</v>
      </c>
      <c r="K240" s="145" t="str">
        <f ca="1"/>
        <v>COMMANDER</v>
      </c>
      <c r="L240" s="145">
        <f ca="1"/>
        <v>4.7690000000000001</v>
      </c>
      <c r="M240" s="145">
        <f ca="1"/>
        <v>1.859</v>
      </c>
      <c r="N240" s="145">
        <f ca="1"/>
        <v>1.7</v>
      </c>
      <c r="O240" s="145">
        <f ca="1"/>
        <v>1.9079999999999999</v>
      </c>
      <c r="P240" s="145">
        <f ca="1"/>
        <v>26.712</v>
      </c>
      <c r="Q240" s="158" t="str">
        <f t="shared" ca="1" si="12"/>
        <v>SUA</v>
      </c>
      <c r="R240" s="158" t="str">
        <f t="shared" ca="1" si="13"/>
        <v>MIT</v>
      </c>
      <c r="S240" s="158" t="str">
        <f t="shared" ca="1" si="14"/>
        <v>NB</v>
      </c>
      <c r="T240" s="158" t="str">
        <f t="shared" ca="1" si="15"/>
        <v>NB</v>
      </c>
    </row>
    <row r="241" spans="1:20" x14ac:dyDescent="0.2">
      <c r="A241" s="145" t="str">
        <f ca="1"/>
        <v>NB</v>
      </c>
      <c r="B241" s="145" t="str">
        <f ca="1"/>
        <v>SUA NB</v>
      </c>
      <c r="C241" s="145" t="str">
        <f ca="1"/>
        <v>SUA NB</v>
      </c>
      <c r="D241" s="145" t="str">
        <f ca="1"/>
        <v>MIT NB</v>
      </c>
      <c r="E241" s="145" t="str">
        <f ca="1"/>
        <v>PLM</v>
      </c>
      <c r="F241" s="145" t="str">
        <f ca="1"/>
        <v>STELLANTIS</v>
      </c>
      <c r="G241" s="145" t="str">
        <f ca="1"/>
        <v>JEEP BRASIL</v>
      </c>
      <c r="H241" s="145">
        <f ca="1"/>
        <v>8</v>
      </c>
      <c r="I241" s="145" t="str">
        <f ca="1"/>
        <v>V</v>
      </c>
      <c r="J241" s="145" t="str">
        <f ca="1"/>
        <v>C</v>
      </c>
      <c r="K241" s="145" t="str">
        <f ca="1"/>
        <v>JEEP RENEGADE</v>
      </c>
      <c r="L241" s="145">
        <f ca="1"/>
        <v>4.242</v>
      </c>
      <c r="M241" s="145">
        <f ca="1"/>
        <v>1.804</v>
      </c>
      <c r="N241" s="145">
        <f ca="1"/>
        <v>1.681</v>
      </c>
      <c r="O241" s="145">
        <f ca="1"/>
        <v>1.47</v>
      </c>
      <c r="P241" s="145">
        <f ca="1"/>
        <v>11.76</v>
      </c>
      <c r="Q241" s="158" t="str">
        <f t="shared" ca="1" si="12"/>
        <v>SUA</v>
      </c>
      <c r="R241" s="158" t="str">
        <f t="shared" ca="1" si="13"/>
        <v>MIT</v>
      </c>
      <c r="S241" s="158" t="str">
        <f t="shared" ca="1" si="14"/>
        <v>NB</v>
      </c>
      <c r="T241" s="158" t="str">
        <f t="shared" ca="1" si="15"/>
        <v>NB</v>
      </c>
    </row>
    <row r="242" spans="1:20" x14ac:dyDescent="0.2">
      <c r="A242" s="145" t="str">
        <f ca="1"/>
        <v>NB</v>
      </c>
      <c r="B242" s="145" t="str">
        <f ca="1"/>
        <v>SUA NB</v>
      </c>
      <c r="C242" s="145" t="str">
        <f ca="1"/>
        <v>SUA NB</v>
      </c>
      <c r="D242" s="145" t="str">
        <f ca="1"/>
        <v>MIT NB</v>
      </c>
      <c r="E242" s="145" t="str">
        <f ca="1"/>
        <v>PLM</v>
      </c>
      <c r="F242" s="145" t="str">
        <f ca="1"/>
        <v>STELLANTIS</v>
      </c>
      <c r="G242" s="145" t="str">
        <f ca="1"/>
        <v>JEEP BRASIL</v>
      </c>
      <c r="H242" s="145">
        <f ca="1"/>
        <v>8</v>
      </c>
      <c r="I242" s="145" t="str">
        <f ca="1"/>
        <v>C</v>
      </c>
      <c r="J242" s="145" t="str">
        <f ca="1"/>
        <v>C</v>
      </c>
      <c r="K242" s="145" t="str">
        <f ca="1"/>
        <v>COMPASS</v>
      </c>
      <c r="L242" s="145">
        <f ca="1"/>
        <v>4.3940000000000001</v>
      </c>
      <c r="M242" s="145">
        <f ca="1"/>
        <v>1.819</v>
      </c>
      <c r="N242" s="145">
        <f ca="1"/>
        <v>1.641</v>
      </c>
      <c r="O242" s="145">
        <f ca="1"/>
        <v>1.6</v>
      </c>
      <c r="P242" s="145">
        <f ca="1"/>
        <v>12.8</v>
      </c>
      <c r="Q242" s="158" t="str">
        <f t="shared" ca="1" si="12"/>
        <v>SUA</v>
      </c>
      <c r="R242" s="158" t="str">
        <f t="shared" ca="1" si="13"/>
        <v>MIT</v>
      </c>
      <c r="S242" s="158" t="str">
        <f t="shared" ca="1" si="14"/>
        <v>NB</v>
      </c>
      <c r="T242" s="158" t="str">
        <f t="shared" ca="1" si="15"/>
        <v>NB</v>
      </c>
    </row>
    <row r="243" spans="1:20" x14ac:dyDescent="0.2">
      <c r="A243" s="145" t="str">
        <f ca="1"/>
        <v>NB</v>
      </c>
      <c r="B243" s="145" t="str">
        <f ca="1"/>
        <v>SUA NB</v>
      </c>
      <c r="C243" s="145" t="str">
        <f ca="1"/>
        <v>SUA NB</v>
      </c>
      <c r="D243" s="145" t="str">
        <f ca="1"/>
        <v>MIT NB</v>
      </c>
      <c r="E243" s="145" t="str">
        <f ca="1"/>
        <v>PLM</v>
      </c>
      <c r="F243" s="145" t="str">
        <f ca="1"/>
        <v>STELLANTIS</v>
      </c>
      <c r="G243" s="145" t="str">
        <f ca="1"/>
        <v>JEEP BRASIL</v>
      </c>
      <c r="H243" s="145">
        <f ca="1"/>
        <v>8</v>
      </c>
      <c r="I243" s="145" t="str">
        <f ca="1"/>
        <v>V</v>
      </c>
      <c r="J243" s="145" t="str">
        <f ca="1"/>
        <v>C</v>
      </c>
      <c r="K243" s="145" t="str">
        <f ca="1"/>
        <v>TORO / RAM 1000</v>
      </c>
      <c r="L243" s="145">
        <f ca="1"/>
        <v>4.8849999999999998</v>
      </c>
      <c r="M243" s="145">
        <f ca="1"/>
        <v>1.84</v>
      </c>
      <c r="N243" s="145">
        <f ca="1"/>
        <v>1.706</v>
      </c>
      <c r="O243" s="145">
        <f ca="1"/>
        <v>1.74</v>
      </c>
      <c r="P243" s="145">
        <f ca="1"/>
        <v>13.92</v>
      </c>
      <c r="Q243" s="158" t="str">
        <f t="shared" ca="1" si="12"/>
        <v>SUA</v>
      </c>
      <c r="R243" s="158" t="str">
        <f t="shared" ca="1" si="13"/>
        <v>MIT</v>
      </c>
      <c r="S243" s="158" t="str">
        <f t="shared" ca="1" si="14"/>
        <v>NB</v>
      </c>
      <c r="T243" s="158" t="str">
        <f t="shared" ca="1" si="15"/>
        <v>NB</v>
      </c>
    </row>
    <row r="244" spans="1:20" x14ac:dyDescent="0.2">
      <c r="A244" s="145" t="str">
        <f ca="1"/>
        <v>NB</v>
      </c>
      <c r="B244" s="145" t="str">
        <f ca="1"/>
        <v>SUA NB</v>
      </c>
      <c r="C244" s="145" t="str">
        <f ca="1"/>
        <v>SUA NB</v>
      </c>
      <c r="D244" s="145" t="str">
        <f ca="1"/>
        <v>MIT NB</v>
      </c>
      <c r="E244" s="145" t="str">
        <f ca="1"/>
        <v>PLM</v>
      </c>
      <c r="F244" s="145" t="str">
        <f ca="1"/>
        <v>STELLANTIS</v>
      </c>
      <c r="G244" s="145" t="str">
        <f ca="1"/>
        <v>JEEP BRASIL</v>
      </c>
      <c r="H244" s="145">
        <f ca="1"/>
        <v>8</v>
      </c>
      <c r="I244" s="145" t="str">
        <f ca="1"/>
        <v>V</v>
      </c>
      <c r="J244" s="145" t="str">
        <f ca="1"/>
        <v>C</v>
      </c>
      <c r="K244" s="145" t="str">
        <f ca="1"/>
        <v>COMMANDER</v>
      </c>
      <c r="L244" s="145">
        <f ca="1"/>
        <v>4.7690000000000001</v>
      </c>
      <c r="M244" s="145">
        <f ca="1"/>
        <v>1.859</v>
      </c>
      <c r="N244" s="145">
        <f ca="1"/>
        <v>1.7</v>
      </c>
      <c r="O244" s="145">
        <f ca="1"/>
        <v>1.9079999999999999</v>
      </c>
      <c r="P244" s="145">
        <f ca="1"/>
        <v>15.263999999999999</v>
      </c>
      <c r="Q244" s="158" t="str">
        <f t="shared" ca="1" si="12"/>
        <v>SUA</v>
      </c>
      <c r="R244" s="158" t="str">
        <f t="shared" ca="1" si="13"/>
        <v>MIT</v>
      </c>
      <c r="S244" s="158" t="str">
        <f t="shared" ca="1" si="14"/>
        <v>NB</v>
      </c>
      <c r="T244" s="158" t="str">
        <f t="shared" ca="1" si="15"/>
        <v>NB</v>
      </c>
    </row>
    <row r="245" spans="1:20" x14ac:dyDescent="0.2">
      <c r="A245" s="145" t="str">
        <f ca="1"/>
        <v>NB</v>
      </c>
      <c r="B245" s="145" t="str">
        <f ca="1"/>
        <v>SUA NB</v>
      </c>
      <c r="C245" s="145" t="str">
        <f ca="1"/>
        <v>SUA NB</v>
      </c>
      <c r="D245" s="145" t="str">
        <f ca="1"/>
        <v>MIT NB</v>
      </c>
      <c r="E245" s="145" t="str">
        <f ca="1"/>
        <v>STC</v>
      </c>
      <c r="F245" s="145" t="str">
        <f ca="1"/>
        <v>STELLANTIS</v>
      </c>
      <c r="G245" s="145" t="str">
        <f ca="1"/>
        <v>JEEP BRASIL</v>
      </c>
      <c r="H245" s="145">
        <f ca="1"/>
        <v>2</v>
      </c>
      <c r="I245" s="145" t="str">
        <f ca="1"/>
        <v>V</v>
      </c>
      <c r="J245" s="145" t="str">
        <f ca="1"/>
        <v>C</v>
      </c>
      <c r="K245" s="145" t="str">
        <f ca="1"/>
        <v>JEEP RENEGADE</v>
      </c>
      <c r="L245" s="145">
        <f ca="1"/>
        <v>4.242</v>
      </c>
      <c r="M245" s="145">
        <f ca="1"/>
        <v>1.804</v>
      </c>
      <c r="N245" s="145">
        <f ca="1"/>
        <v>1.681</v>
      </c>
      <c r="O245" s="145">
        <f ca="1"/>
        <v>1.47</v>
      </c>
      <c r="P245" s="145">
        <f ca="1"/>
        <v>2.94</v>
      </c>
      <c r="Q245" s="158" t="str">
        <f t="shared" ca="1" si="12"/>
        <v>SUA</v>
      </c>
      <c r="R245" s="158" t="str">
        <f t="shared" ca="1" si="13"/>
        <v>MIT</v>
      </c>
      <c r="S245" s="158" t="str">
        <f t="shared" ca="1" si="14"/>
        <v>NB</v>
      </c>
      <c r="T245" s="158" t="str">
        <f t="shared" ca="1" si="15"/>
        <v>NB</v>
      </c>
    </row>
    <row r="246" spans="1:20" x14ac:dyDescent="0.2">
      <c r="A246" s="145" t="str">
        <f ca="1"/>
        <v>NB</v>
      </c>
      <c r="B246" s="145" t="str">
        <f ca="1"/>
        <v>SUA NB</v>
      </c>
      <c r="C246" s="145" t="str">
        <f ca="1"/>
        <v>SUA NB</v>
      </c>
      <c r="D246" s="145" t="str">
        <f ca="1"/>
        <v>MIT NB</v>
      </c>
      <c r="E246" s="145" t="str">
        <f ca="1"/>
        <v>STC</v>
      </c>
      <c r="F246" s="145" t="str">
        <f ca="1"/>
        <v>STELLANTIS</v>
      </c>
      <c r="G246" s="145" t="str">
        <f ca="1"/>
        <v>JEEP BRASIL</v>
      </c>
      <c r="H246" s="145">
        <f ca="1"/>
        <v>3</v>
      </c>
      <c r="I246" s="145" t="str">
        <f ca="1"/>
        <v>C</v>
      </c>
      <c r="J246" s="145" t="str">
        <f ca="1"/>
        <v>C</v>
      </c>
      <c r="K246" s="145" t="str">
        <f ca="1"/>
        <v>COMPASS</v>
      </c>
      <c r="L246" s="145">
        <f ca="1"/>
        <v>4.3940000000000001</v>
      </c>
      <c r="M246" s="145">
        <f ca="1"/>
        <v>1.819</v>
      </c>
      <c r="N246" s="145">
        <f ca="1"/>
        <v>1.641</v>
      </c>
      <c r="O246" s="145">
        <f ca="1"/>
        <v>1.6</v>
      </c>
      <c r="P246" s="145">
        <f ca="1"/>
        <v>4.8000000000000007</v>
      </c>
      <c r="Q246" s="158" t="str">
        <f t="shared" ca="1" si="12"/>
        <v>SUA</v>
      </c>
      <c r="R246" s="158" t="str">
        <f t="shared" ca="1" si="13"/>
        <v>MIT</v>
      </c>
      <c r="S246" s="158" t="str">
        <f t="shared" ca="1" si="14"/>
        <v>NB</v>
      </c>
      <c r="T246" s="158" t="str">
        <f t="shared" ca="1" si="15"/>
        <v>NB</v>
      </c>
    </row>
    <row r="247" spans="1:20" x14ac:dyDescent="0.2">
      <c r="A247" s="145" t="str">
        <f ca="1"/>
        <v>NB</v>
      </c>
      <c r="B247" s="145" t="str">
        <f ca="1"/>
        <v>SUA NB</v>
      </c>
      <c r="C247" s="145" t="str">
        <f ca="1"/>
        <v>SUA NB</v>
      </c>
      <c r="D247" s="145" t="str">
        <f ca="1"/>
        <v>MIT NB</v>
      </c>
      <c r="E247" s="145" t="str">
        <f ca="1"/>
        <v>STC</v>
      </c>
      <c r="F247" s="145" t="str">
        <f ca="1"/>
        <v>STELLANTIS</v>
      </c>
      <c r="G247" s="145" t="str">
        <f ca="1"/>
        <v>JEEP BRASIL</v>
      </c>
      <c r="H247" s="145">
        <f ca="1"/>
        <v>3</v>
      </c>
      <c r="I247" s="145" t="str">
        <f ca="1"/>
        <v>V</v>
      </c>
      <c r="J247" s="145" t="str">
        <f ca="1"/>
        <v>C</v>
      </c>
      <c r="K247" s="145" t="str">
        <f ca="1"/>
        <v>TORO / RAM 1000</v>
      </c>
      <c r="L247" s="145">
        <f ca="1"/>
        <v>4.8849999999999998</v>
      </c>
      <c r="M247" s="145">
        <f ca="1"/>
        <v>1.84</v>
      </c>
      <c r="N247" s="145">
        <f ca="1"/>
        <v>1.706</v>
      </c>
      <c r="O247" s="145">
        <f ca="1"/>
        <v>1.74</v>
      </c>
      <c r="P247" s="145">
        <f ca="1"/>
        <v>5.22</v>
      </c>
      <c r="Q247" s="158" t="str">
        <f t="shared" ca="1" si="12"/>
        <v>SUA</v>
      </c>
      <c r="R247" s="158" t="str">
        <f t="shared" ca="1" si="13"/>
        <v>MIT</v>
      </c>
      <c r="S247" s="158" t="str">
        <f t="shared" ca="1" si="14"/>
        <v>NB</v>
      </c>
      <c r="T247" s="158" t="str">
        <f t="shared" ca="1" si="15"/>
        <v>NB</v>
      </c>
    </row>
    <row r="248" spans="1:20" x14ac:dyDescent="0.2">
      <c r="A248" s="145" t="str">
        <f ca="1"/>
        <v>NB</v>
      </c>
      <c r="B248" s="145" t="str">
        <f ca="1"/>
        <v>SUA NB</v>
      </c>
      <c r="C248" s="145" t="str">
        <f ca="1"/>
        <v>SUA NB</v>
      </c>
      <c r="D248" s="145" t="str">
        <f ca="1"/>
        <v>MIT NB</v>
      </c>
      <c r="E248" s="145" t="str">
        <f ca="1"/>
        <v>STC</v>
      </c>
      <c r="F248" s="145" t="str">
        <f ca="1"/>
        <v>STELLANTIS</v>
      </c>
      <c r="G248" s="145" t="str">
        <f ca="1"/>
        <v>JEEP BRASIL</v>
      </c>
      <c r="H248" s="145">
        <f ca="1"/>
        <v>3</v>
      </c>
      <c r="I248" s="145" t="str">
        <f ca="1"/>
        <v>V</v>
      </c>
      <c r="J248" s="145" t="str">
        <f ca="1"/>
        <v>C</v>
      </c>
      <c r="K248" s="145" t="str">
        <f ca="1"/>
        <v>COMMANDER</v>
      </c>
      <c r="L248" s="145">
        <f ca="1"/>
        <v>4.7690000000000001</v>
      </c>
      <c r="M248" s="145">
        <f ca="1"/>
        <v>1.859</v>
      </c>
      <c r="N248" s="145">
        <f ca="1"/>
        <v>1.7</v>
      </c>
      <c r="O248" s="145">
        <f ca="1"/>
        <v>1.9079999999999999</v>
      </c>
      <c r="P248" s="145">
        <f ca="1"/>
        <v>5.7240000000000002</v>
      </c>
      <c r="Q248" s="158" t="str">
        <f t="shared" ca="1" si="12"/>
        <v>SUA</v>
      </c>
      <c r="R248" s="158" t="str">
        <f t="shared" ca="1" si="13"/>
        <v>MIT</v>
      </c>
      <c r="S248" s="158" t="str">
        <f t="shared" ca="1" si="14"/>
        <v>NB</v>
      </c>
      <c r="T248" s="158" t="str">
        <f t="shared" ca="1" si="15"/>
        <v>NB</v>
      </c>
    </row>
    <row r="249" spans="1:20" x14ac:dyDescent="0.2">
      <c r="A249" s="145" t="str">
        <f ca="1"/>
        <v>NB</v>
      </c>
      <c r="B249" s="145" t="str">
        <f ca="1"/>
        <v>SUA NB</v>
      </c>
      <c r="C249" s="145" t="str">
        <f ca="1"/>
        <v>SUA NB</v>
      </c>
      <c r="D249" s="145" t="str">
        <f ca="1"/>
        <v>SMR NB</v>
      </c>
      <c r="E249" s="145" t="str">
        <f ca="1"/>
        <v>SMR NB</v>
      </c>
      <c r="F249" s="145" t="str">
        <f ca="1"/>
        <v>STELLANTIS</v>
      </c>
      <c r="G249" s="145" t="str">
        <f ca="1"/>
        <v>JEEP BRASIL</v>
      </c>
      <c r="H249" s="145">
        <f ca="1"/>
        <v>24</v>
      </c>
      <c r="I249" s="145" t="str">
        <f ca="1"/>
        <v>V</v>
      </c>
      <c r="J249" s="145" t="str">
        <f ca="1"/>
        <v>C</v>
      </c>
      <c r="K249" s="145" t="str">
        <f ca="1"/>
        <v>JEEP RENEGADE</v>
      </c>
      <c r="L249" s="145">
        <f ca="1"/>
        <v>4.242</v>
      </c>
      <c r="M249" s="145">
        <f ca="1"/>
        <v>1.804</v>
      </c>
      <c r="N249" s="145">
        <f ca="1"/>
        <v>1.681</v>
      </c>
      <c r="O249" s="145">
        <f ca="1"/>
        <v>1.47</v>
      </c>
      <c r="P249" s="145">
        <f ca="1"/>
        <v>35.28</v>
      </c>
      <c r="Q249" s="158" t="str">
        <f t="shared" ca="1" si="12"/>
        <v>SUA</v>
      </c>
      <c r="R249" s="158" t="str">
        <f t="shared" ca="1" si="13"/>
        <v>SMR</v>
      </c>
      <c r="S249" s="158" t="str">
        <f t="shared" ca="1" si="14"/>
        <v>NB</v>
      </c>
      <c r="T249" s="158" t="str">
        <f t="shared" ca="1" si="15"/>
        <v>NB</v>
      </c>
    </row>
    <row r="250" spans="1:20" x14ac:dyDescent="0.2">
      <c r="A250" s="145" t="str">
        <f ca="1"/>
        <v>NB</v>
      </c>
      <c r="B250" s="145" t="str">
        <f ca="1"/>
        <v>SUA NB</v>
      </c>
      <c r="C250" s="145" t="str">
        <f ca="1"/>
        <v>SUA NB</v>
      </c>
      <c r="D250" s="145" t="str">
        <f ca="1"/>
        <v>SMR NB</v>
      </c>
      <c r="E250" s="145" t="str">
        <f ca="1"/>
        <v>SMR NB</v>
      </c>
      <c r="F250" s="145" t="str">
        <f ca="1"/>
        <v>STELLANTIS</v>
      </c>
      <c r="G250" s="145" t="str">
        <f ca="1"/>
        <v>JEEP BRASIL</v>
      </c>
      <c r="H250" s="145">
        <f ca="1"/>
        <v>25</v>
      </c>
      <c r="I250" s="145" t="str">
        <f ca="1"/>
        <v>C</v>
      </c>
      <c r="J250" s="145" t="str">
        <f ca="1"/>
        <v>C</v>
      </c>
      <c r="K250" s="145" t="str">
        <f ca="1"/>
        <v>COMPASS</v>
      </c>
      <c r="L250" s="145">
        <f ca="1"/>
        <v>4.3940000000000001</v>
      </c>
      <c r="M250" s="145">
        <f ca="1"/>
        <v>1.819</v>
      </c>
      <c r="N250" s="145">
        <f ca="1"/>
        <v>1.641</v>
      </c>
      <c r="O250" s="145">
        <f ca="1"/>
        <v>1.6</v>
      </c>
      <c r="P250" s="145">
        <f ca="1"/>
        <v>40</v>
      </c>
      <c r="Q250" s="158" t="str">
        <f t="shared" ca="1" si="12"/>
        <v>SUA</v>
      </c>
      <c r="R250" s="158" t="str">
        <f t="shared" ca="1" si="13"/>
        <v>SMR</v>
      </c>
      <c r="S250" s="158" t="str">
        <f t="shared" ca="1" si="14"/>
        <v>NB</v>
      </c>
      <c r="T250" s="158" t="str">
        <f t="shared" ca="1" si="15"/>
        <v>NB</v>
      </c>
    </row>
    <row r="251" spans="1:20" x14ac:dyDescent="0.2">
      <c r="A251" s="145" t="str">
        <f ca="1"/>
        <v>NB</v>
      </c>
      <c r="B251" s="145" t="str">
        <f ca="1"/>
        <v>SUA NB</v>
      </c>
      <c r="C251" s="145" t="str">
        <f ca="1"/>
        <v>SUA NB</v>
      </c>
      <c r="D251" s="145" t="str">
        <f ca="1"/>
        <v>SMR NB</v>
      </c>
      <c r="E251" s="145" t="str">
        <f ca="1"/>
        <v>SMR NB</v>
      </c>
      <c r="F251" s="145" t="str">
        <f ca="1"/>
        <v>STELLANTIS</v>
      </c>
      <c r="G251" s="145" t="str">
        <f ca="1"/>
        <v>JEEP BRASIL</v>
      </c>
      <c r="H251" s="145">
        <f ca="1"/>
        <v>25</v>
      </c>
      <c r="I251" s="145" t="str">
        <f ca="1"/>
        <v>V</v>
      </c>
      <c r="J251" s="145" t="str">
        <f ca="1"/>
        <v>C</v>
      </c>
      <c r="K251" s="145" t="str">
        <f ca="1"/>
        <v>TORO / RAM 1000</v>
      </c>
      <c r="L251" s="145">
        <f ca="1"/>
        <v>4.8849999999999998</v>
      </c>
      <c r="M251" s="145">
        <f ca="1"/>
        <v>1.84</v>
      </c>
      <c r="N251" s="145">
        <f ca="1"/>
        <v>1.706</v>
      </c>
      <c r="O251" s="145">
        <f ca="1"/>
        <v>1.74</v>
      </c>
      <c r="P251" s="145">
        <f ca="1"/>
        <v>43.5</v>
      </c>
      <c r="Q251" s="158" t="str">
        <f t="shared" ca="1" si="12"/>
        <v>SUA</v>
      </c>
      <c r="R251" s="158" t="str">
        <f t="shared" ca="1" si="13"/>
        <v>SMR</v>
      </c>
      <c r="S251" s="158" t="str">
        <f t="shared" ca="1" si="14"/>
        <v>NB</v>
      </c>
      <c r="T251" s="158" t="str">
        <f t="shared" ca="1" si="15"/>
        <v>NB</v>
      </c>
    </row>
    <row r="252" spans="1:20" x14ac:dyDescent="0.2">
      <c r="A252" s="145" t="str">
        <f ca="1"/>
        <v>NB</v>
      </c>
      <c r="B252" s="145" t="str">
        <f ca="1"/>
        <v>SUA NB</v>
      </c>
      <c r="C252" s="145" t="str">
        <f ca="1"/>
        <v>SUA NB</v>
      </c>
      <c r="D252" s="145" t="str">
        <f ca="1"/>
        <v>SMR NB</v>
      </c>
      <c r="E252" s="145" t="str">
        <f ca="1"/>
        <v>SMR NB</v>
      </c>
      <c r="F252" s="145" t="str">
        <f ca="1"/>
        <v>STELLANTIS</v>
      </c>
      <c r="G252" s="145" t="str">
        <f ca="1"/>
        <v>JEEP BRASIL</v>
      </c>
      <c r="H252" s="145">
        <f ca="1"/>
        <v>25</v>
      </c>
      <c r="I252" s="145" t="str">
        <f ca="1"/>
        <v>V</v>
      </c>
      <c r="J252" s="145" t="str">
        <f ca="1"/>
        <v>C</v>
      </c>
      <c r="K252" s="145" t="str">
        <f ca="1"/>
        <v>COMMANDER</v>
      </c>
      <c r="L252" s="145">
        <f ca="1"/>
        <v>4.7690000000000001</v>
      </c>
      <c r="M252" s="145">
        <f ca="1"/>
        <v>1.859</v>
      </c>
      <c r="N252" s="145">
        <f ca="1"/>
        <v>1.7</v>
      </c>
      <c r="O252" s="145">
        <f ca="1"/>
        <v>1.9079999999999999</v>
      </c>
      <c r="P252" s="145">
        <f ca="1"/>
        <v>47.699999999999996</v>
      </c>
      <c r="Q252" s="158" t="str">
        <f t="shared" ca="1" si="12"/>
        <v>SUA</v>
      </c>
      <c r="R252" s="158" t="str">
        <f t="shared" ca="1" si="13"/>
        <v>SMR</v>
      </c>
      <c r="S252" s="158" t="str">
        <f t="shared" ca="1" si="14"/>
        <v>NB</v>
      </c>
      <c r="T252" s="158" t="str">
        <f t="shared" ca="1" si="15"/>
        <v>NB</v>
      </c>
    </row>
    <row r="253" spans="1:20" x14ac:dyDescent="0.2">
      <c r="A253" s="145" t="str">
        <f ca="1"/>
        <v>NB</v>
      </c>
      <c r="B253" s="145" t="str">
        <f ca="1"/>
        <v>SUA NB</v>
      </c>
      <c r="C253" s="145" t="str">
        <f ca="1"/>
        <v>SUA NB</v>
      </c>
      <c r="D253" s="145" t="str">
        <f ca="1"/>
        <v>VCZ</v>
      </c>
      <c r="E253" s="145" t="str">
        <f ca="1"/>
        <v>VCZ</v>
      </c>
      <c r="F253" s="145" t="str">
        <f ca="1"/>
        <v>STELLANTIS</v>
      </c>
      <c r="G253" s="145" t="str">
        <f ca="1"/>
        <v>FIAT BRASIL</v>
      </c>
      <c r="H253" s="145">
        <f ca="1"/>
        <v>20</v>
      </c>
      <c r="I253" s="145" t="str">
        <f ca="1"/>
        <v>C</v>
      </c>
      <c r="J253" s="145" t="str">
        <f ca="1"/>
        <v>C</v>
      </c>
      <c r="K253" s="145" t="str">
        <f ca="1"/>
        <v>ARGO (450 REQUESTED)</v>
      </c>
      <c r="L253" s="145">
        <f ca="1"/>
        <v>3.9990600000000001</v>
      </c>
      <c r="M253" s="145">
        <f ca="1"/>
        <v>1.7325600000000001</v>
      </c>
      <c r="N253" s="145">
        <f ca="1"/>
        <v>1.52515</v>
      </c>
      <c r="O253" s="145">
        <f ca="1"/>
        <v>1.105</v>
      </c>
      <c r="P253" s="145">
        <f ca="1"/>
        <v>22.1</v>
      </c>
      <c r="Q253" s="158" t="str">
        <f t="shared" ca="1" si="12"/>
        <v>SUA</v>
      </c>
      <c r="R253" s="158" t="str">
        <f t="shared" ca="1" si="13"/>
        <v>VCZ</v>
      </c>
      <c r="S253" s="158" t="str">
        <f t="shared" ca="1" si="14"/>
        <v>NB</v>
      </c>
      <c r="T253" s="158" t="str">
        <f t="shared" ca="1" si="15"/>
        <v>CZ</v>
      </c>
    </row>
    <row r="254" spans="1:20" x14ac:dyDescent="0.2">
      <c r="A254" s="145" t="str">
        <f ca="1"/>
        <v>NB</v>
      </c>
      <c r="B254" s="145" t="str">
        <f ca="1"/>
        <v>SUA NB</v>
      </c>
      <c r="C254" s="145" t="str">
        <f ca="1"/>
        <v>SUA NB</v>
      </c>
      <c r="D254" s="145" t="str">
        <f ca="1"/>
        <v>VCZ</v>
      </c>
      <c r="E254" s="145" t="str">
        <f ca="1"/>
        <v>VCZ</v>
      </c>
      <c r="F254" s="145" t="str">
        <f ca="1"/>
        <v>STELLANTIS</v>
      </c>
      <c r="G254" s="145" t="str">
        <f ca="1"/>
        <v>FIAT BRASIL</v>
      </c>
      <c r="H254" s="145">
        <f ca="1"/>
        <v>20</v>
      </c>
      <c r="I254" s="145" t="str">
        <f ca="1"/>
        <v>C</v>
      </c>
      <c r="J254" s="145" t="str">
        <f ca="1"/>
        <v>C</v>
      </c>
      <c r="K254" s="145" t="str">
        <f ca="1"/>
        <v>NOVO UNO</v>
      </c>
      <c r="L254" s="145">
        <f ca="1"/>
        <v>3.8179949999999998</v>
      </c>
      <c r="M254" s="145">
        <f ca="1"/>
        <v>1.9032500000000001</v>
      </c>
      <c r="N254" s="145">
        <f ca="1"/>
        <v>1.4597500000000001</v>
      </c>
      <c r="O254" s="145">
        <f ca="1"/>
        <v>1.0229999999999999</v>
      </c>
      <c r="P254" s="145">
        <f ca="1"/>
        <v>20.459999999999997</v>
      </c>
      <c r="Q254" s="158" t="str">
        <f t="shared" ca="1" si="12"/>
        <v>SUA</v>
      </c>
      <c r="R254" s="158" t="str">
        <f t="shared" ca="1" si="13"/>
        <v>VCZ</v>
      </c>
      <c r="S254" s="158" t="str">
        <f t="shared" ca="1" si="14"/>
        <v>NB</v>
      </c>
      <c r="T254" s="158" t="str">
        <f t="shared" ca="1" si="15"/>
        <v>CZ</v>
      </c>
    </row>
    <row r="255" spans="1:20" x14ac:dyDescent="0.2">
      <c r="A255" s="145" t="str">
        <f ca="1"/>
        <v>NB</v>
      </c>
      <c r="B255" s="145" t="str">
        <f ca="1"/>
        <v>SUA NB</v>
      </c>
      <c r="C255" s="145" t="str">
        <f ca="1"/>
        <v>SUA NB</v>
      </c>
      <c r="D255" s="145" t="str">
        <f ca="1"/>
        <v>VCZ</v>
      </c>
      <c r="E255" s="145" t="str">
        <f ca="1"/>
        <v>VCZ</v>
      </c>
      <c r="F255" s="145" t="str">
        <f ca="1"/>
        <v>STELLANTIS</v>
      </c>
      <c r="G255" s="145" t="str">
        <f ca="1"/>
        <v>FIAT BRASIL</v>
      </c>
      <c r="H255" s="145">
        <f ca="1"/>
        <v>20</v>
      </c>
      <c r="I255" s="145" t="str">
        <f ca="1"/>
        <v>C</v>
      </c>
      <c r="J255" s="145" t="str">
        <f ca="1"/>
        <v>C</v>
      </c>
      <c r="K255" s="145" t="str">
        <f ca="1"/>
        <v>MOBI</v>
      </c>
      <c r="L255" s="145">
        <f ca="1"/>
        <v>3.5659999999999998</v>
      </c>
      <c r="M255" s="145">
        <f ca="1"/>
        <v>1.655</v>
      </c>
      <c r="N255" s="145">
        <f ca="1"/>
        <v>1.5233300000000001</v>
      </c>
      <c r="O255" s="145">
        <f ca="1"/>
        <v>0.9</v>
      </c>
      <c r="P255" s="145">
        <f ca="1"/>
        <v>18</v>
      </c>
      <c r="Q255" s="158" t="str">
        <f t="shared" ca="1" si="12"/>
        <v>SUA</v>
      </c>
      <c r="R255" s="158" t="str">
        <f t="shared" ca="1" si="13"/>
        <v>VCZ</v>
      </c>
      <c r="S255" s="158" t="str">
        <f t="shared" ca="1" si="14"/>
        <v>NB</v>
      </c>
      <c r="T255" s="158" t="str">
        <f t="shared" ca="1" si="15"/>
        <v>CZ</v>
      </c>
    </row>
    <row r="256" spans="1:20" x14ac:dyDescent="0.2">
      <c r="A256" s="145" t="str">
        <f ca="1"/>
        <v>NB</v>
      </c>
      <c r="B256" s="145" t="str">
        <f ca="1"/>
        <v>SUA NB</v>
      </c>
      <c r="C256" s="145" t="str">
        <f ca="1"/>
        <v>SUA NB</v>
      </c>
      <c r="D256" s="145" t="str">
        <f ca="1"/>
        <v>VCZ</v>
      </c>
      <c r="E256" s="145" t="str">
        <f ca="1"/>
        <v>VCZ</v>
      </c>
      <c r="F256" s="145" t="str">
        <f ca="1"/>
        <v>STELLANTIS</v>
      </c>
      <c r="G256" s="145" t="str">
        <f ca="1"/>
        <v>FIAT BRASIL</v>
      </c>
      <c r="H256" s="145">
        <f ca="1"/>
        <v>20</v>
      </c>
      <c r="I256" s="145" t="str">
        <f ca="1"/>
        <v>C</v>
      </c>
      <c r="J256" s="145" t="str">
        <f ca="1"/>
        <v>C</v>
      </c>
      <c r="K256" s="145" t="str">
        <f ca="1"/>
        <v>PULSE</v>
      </c>
      <c r="L256" s="145">
        <f ca="1"/>
        <v>4.0990000000000002</v>
      </c>
      <c r="M256" s="145">
        <f ca="1"/>
        <v>1.774</v>
      </c>
      <c r="N256" s="145">
        <f ca="1"/>
        <v>1.579</v>
      </c>
      <c r="O256" s="145">
        <f ca="1"/>
        <v>1.2370000000000001</v>
      </c>
      <c r="P256" s="145">
        <f ca="1"/>
        <v>24.740000000000002</v>
      </c>
      <c r="Q256" s="158" t="str">
        <f t="shared" ca="1" si="12"/>
        <v>SUA</v>
      </c>
      <c r="R256" s="158" t="str">
        <f t="shared" ca="1" si="13"/>
        <v>VCZ</v>
      </c>
      <c r="S256" s="158" t="str">
        <f t="shared" ca="1" si="14"/>
        <v>NB</v>
      </c>
      <c r="T256" s="158" t="str">
        <f t="shared" ca="1" si="15"/>
        <v>CZ</v>
      </c>
    </row>
    <row r="257" spans="1:20" x14ac:dyDescent="0.2">
      <c r="A257" s="145" t="str">
        <f ca="1"/>
        <v>NB</v>
      </c>
      <c r="B257" s="145" t="str">
        <f ca="1"/>
        <v>SUA NB</v>
      </c>
      <c r="C257" s="145" t="str">
        <f ca="1"/>
        <v>SUA NB</v>
      </c>
      <c r="D257" s="145" t="str">
        <f ca="1"/>
        <v>VCZ</v>
      </c>
      <c r="E257" s="145" t="str">
        <f ca="1"/>
        <v>VCZ</v>
      </c>
      <c r="F257" s="145" t="str">
        <f ca="1"/>
        <v>STELLANTIS</v>
      </c>
      <c r="G257" s="145" t="str">
        <f ca="1"/>
        <v>FIAT BRASIL</v>
      </c>
      <c r="H257" s="145">
        <f ca="1"/>
        <v>20</v>
      </c>
      <c r="I257" s="145" t="str">
        <f ca="1"/>
        <v>V</v>
      </c>
      <c r="J257" s="145" t="str">
        <f ca="1"/>
        <v>C</v>
      </c>
      <c r="K257" s="145" t="str">
        <f ca="1"/>
        <v xml:space="preserve">FIORINO / RAM 700 RAPID </v>
      </c>
      <c r="L257" s="145">
        <f ca="1"/>
        <v>4.3840000000000003</v>
      </c>
      <c r="M257" s="145">
        <f ca="1"/>
        <v>1.643</v>
      </c>
      <c r="N257" s="145">
        <f ca="1"/>
        <v>1.9</v>
      </c>
      <c r="O257" s="145">
        <f ca="1"/>
        <v>1.1180000000000001</v>
      </c>
      <c r="P257" s="145">
        <f ca="1"/>
        <v>22.360000000000003</v>
      </c>
      <c r="Q257" s="158" t="str">
        <f t="shared" ca="1" si="12"/>
        <v>SUA</v>
      </c>
      <c r="R257" s="158" t="str">
        <f t="shared" ca="1" si="13"/>
        <v>VCZ</v>
      </c>
      <c r="S257" s="158" t="str">
        <f t="shared" ca="1" si="14"/>
        <v>NB</v>
      </c>
      <c r="T257" s="158" t="str">
        <f t="shared" ca="1" si="15"/>
        <v>CZ</v>
      </c>
    </row>
    <row r="258" spans="1:20" x14ac:dyDescent="0.2">
      <c r="A258" s="145" t="str">
        <f ca="1"/>
        <v>NB</v>
      </c>
      <c r="B258" s="145" t="str">
        <f ca="1"/>
        <v>SUA NB</v>
      </c>
      <c r="C258" s="145" t="str">
        <f ca="1"/>
        <v>SUA NB</v>
      </c>
      <c r="D258" s="145" t="str">
        <f ca="1"/>
        <v>VCZ</v>
      </c>
      <c r="E258" s="145" t="str">
        <f ca="1"/>
        <v>VCZ</v>
      </c>
      <c r="F258" s="145" t="str">
        <f ca="1"/>
        <v>STELLANTIS</v>
      </c>
      <c r="G258" s="145" t="str">
        <f ca="1"/>
        <v>FIAT BRASIL</v>
      </c>
      <c r="H258" s="145">
        <f ca="1"/>
        <v>20</v>
      </c>
      <c r="I258" s="145" t="str">
        <f ca="1"/>
        <v>C</v>
      </c>
      <c r="J258" s="145" t="str">
        <f ca="1"/>
        <v>C</v>
      </c>
      <c r="K258" s="145" t="str">
        <f ca="1"/>
        <v>NOVA STRADA / NOVA RAM 700</v>
      </c>
      <c r="L258" s="145">
        <f ca="1"/>
        <v>4.4752000000000001</v>
      </c>
      <c r="M258" s="145">
        <f ca="1"/>
        <v>1.732</v>
      </c>
      <c r="N258" s="145">
        <f ca="1"/>
        <v>1.603</v>
      </c>
      <c r="O258" s="145">
        <f ca="1"/>
        <v>1.258</v>
      </c>
      <c r="P258" s="145">
        <f ca="1"/>
        <v>25.16</v>
      </c>
      <c r="Q258" s="158" t="str">
        <f t="shared" ca="1" si="12"/>
        <v>SUA</v>
      </c>
      <c r="R258" s="158" t="str">
        <f t="shared" ca="1" si="13"/>
        <v>VCZ</v>
      </c>
      <c r="S258" s="158" t="str">
        <f t="shared" ca="1" si="14"/>
        <v>NB</v>
      </c>
      <c r="T258" s="158" t="str">
        <f t="shared" ca="1" si="15"/>
        <v>CZ</v>
      </c>
    </row>
    <row r="259" spans="1:20" x14ac:dyDescent="0.2">
      <c r="A259" s="145" t="str">
        <f ca="1"/>
        <v>NB</v>
      </c>
      <c r="B259" s="145" t="str">
        <f ca="1"/>
        <v>SUA NB</v>
      </c>
      <c r="C259" s="145" t="str">
        <f ca="1"/>
        <v>SUA NB</v>
      </c>
      <c r="D259" s="145" t="str">
        <f ca="1"/>
        <v>VCZ</v>
      </c>
      <c r="E259" s="145" t="str">
        <f ca="1"/>
        <v>VCZ</v>
      </c>
      <c r="F259" s="145" t="str">
        <f ca="1"/>
        <v>STELLANTIS</v>
      </c>
      <c r="G259" s="145" t="str">
        <f ca="1"/>
        <v>JEEP BRASIL</v>
      </c>
      <c r="H259" s="145">
        <f ca="1"/>
        <v>25</v>
      </c>
      <c r="I259" s="145" t="str">
        <f ca="1"/>
        <v>V</v>
      </c>
      <c r="J259" s="145" t="str">
        <f ca="1"/>
        <v>C</v>
      </c>
      <c r="K259" s="145" t="str">
        <f ca="1"/>
        <v>JEEP RENEGADE (200 REQUESTED)</v>
      </c>
      <c r="L259" s="145">
        <f ca="1"/>
        <v>4.242</v>
      </c>
      <c r="M259" s="145">
        <f ca="1"/>
        <v>1.804</v>
      </c>
      <c r="N259" s="145">
        <f ca="1"/>
        <v>1.681</v>
      </c>
      <c r="O259" s="145">
        <f ca="1"/>
        <v>1.47</v>
      </c>
      <c r="P259" s="145">
        <f ca="1"/>
        <v>36.75</v>
      </c>
      <c r="Q259" s="158" t="str">
        <f t="shared" ca="1" si="12"/>
        <v>SUA</v>
      </c>
      <c r="R259" s="158" t="str">
        <f t="shared" ca="1" si="13"/>
        <v>VCZ</v>
      </c>
      <c r="S259" s="158" t="str">
        <f t="shared" ca="1" si="14"/>
        <v>NB</v>
      </c>
      <c r="T259" s="158" t="str">
        <f t="shared" ca="1" si="15"/>
        <v>CZ</v>
      </c>
    </row>
    <row r="260" spans="1:20" x14ac:dyDescent="0.2">
      <c r="A260" s="145" t="str">
        <f ca="1"/>
        <v>NB</v>
      </c>
      <c r="B260" s="145" t="str">
        <f ca="1"/>
        <v>SUA NB</v>
      </c>
      <c r="C260" s="145" t="str">
        <f ca="1"/>
        <v>SUA NB</v>
      </c>
      <c r="D260" s="145" t="str">
        <f ca="1"/>
        <v>VCZ</v>
      </c>
      <c r="E260" s="145" t="str">
        <f ca="1"/>
        <v>VCZ</v>
      </c>
      <c r="F260" s="145" t="str">
        <f ca="1"/>
        <v>STELLANTIS</v>
      </c>
      <c r="G260" s="145" t="str">
        <f ca="1"/>
        <v>JEEP BRASIL</v>
      </c>
      <c r="H260" s="145">
        <f ca="1"/>
        <v>25</v>
      </c>
      <c r="I260" s="145" t="str">
        <f ca="1"/>
        <v>C</v>
      </c>
      <c r="J260" s="145" t="str">
        <f ca="1"/>
        <v>C</v>
      </c>
      <c r="K260" s="145" t="str">
        <f ca="1"/>
        <v>COMPASS</v>
      </c>
      <c r="L260" s="145">
        <f ca="1"/>
        <v>4.3940000000000001</v>
      </c>
      <c r="M260" s="145">
        <f ca="1"/>
        <v>1.819</v>
      </c>
      <c r="N260" s="145">
        <f ca="1"/>
        <v>1.641</v>
      </c>
      <c r="O260" s="145">
        <f ca="1"/>
        <v>1.6</v>
      </c>
      <c r="P260" s="145">
        <f ca="1"/>
        <v>40</v>
      </c>
      <c r="Q260" s="158" t="str">
        <f t="shared" ca="1" si="12"/>
        <v>SUA</v>
      </c>
      <c r="R260" s="158" t="str">
        <f t="shared" ca="1" si="13"/>
        <v>VCZ</v>
      </c>
      <c r="S260" s="158" t="str">
        <f t="shared" ca="1" si="14"/>
        <v>NB</v>
      </c>
      <c r="T260" s="158" t="str">
        <f t="shared" ca="1" si="15"/>
        <v>CZ</v>
      </c>
    </row>
    <row r="261" spans="1:20" x14ac:dyDescent="0.2">
      <c r="A261" s="145" t="str">
        <f ca="1"/>
        <v>NB</v>
      </c>
      <c r="B261" s="145" t="str">
        <f ca="1"/>
        <v>SUA NB</v>
      </c>
      <c r="C261" s="145" t="str">
        <f ca="1"/>
        <v>SUA NB</v>
      </c>
      <c r="D261" s="145" t="str">
        <f ca="1"/>
        <v>VCZ</v>
      </c>
      <c r="E261" s="145" t="str">
        <f ca="1"/>
        <v>VCZ</v>
      </c>
      <c r="F261" s="145" t="str">
        <f ca="1"/>
        <v>STELLANTIS</v>
      </c>
      <c r="G261" s="145" t="str">
        <f ca="1"/>
        <v>JEEP BRASIL</v>
      </c>
      <c r="H261" s="145">
        <f ca="1"/>
        <v>25</v>
      </c>
      <c r="I261" s="145" t="str">
        <f ca="1"/>
        <v>V</v>
      </c>
      <c r="J261" s="145" t="str">
        <f ca="1"/>
        <v>C</v>
      </c>
      <c r="K261" s="145" t="str">
        <f ca="1"/>
        <v>TORO / RAM 1000</v>
      </c>
      <c r="L261" s="145">
        <f ca="1"/>
        <v>4.8849999999999998</v>
      </c>
      <c r="M261" s="145">
        <f ca="1"/>
        <v>1.84</v>
      </c>
      <c r="N261" s="145">
        <f ca="1"/>
        <v>1.706</v>
      </c>
      <c r="O261" s="145">
        <f ca="1"/>
        <v>1.74</v>
      </c>
      <c r="P261" s="145">
        <f ca="1"/>
        <v>43.5</v>
      </c>
      <c r="Q261" s="158" t="str">
        <f t="shared" ref="Q261:Q324" ca="1" si="16">LEFT(OFFSET(A261,0,MATCH($Q$2,$3:$3,0)-1),3)</f>
        <v>SUA</v>
      </c>
      <c r="R261" s="158" t="str">
        <f t="shared" ref="R261:R324" ca="1" si="17">LEFT(OFFSET(A261,0,MATCH($R$2,$3:$3,0)-1),3)</f>
        <v>VCZ</v>
      </c>
      <c r="S261" s="158" t="str">
        <f t="shared" ref="S261:S324" ca="1" si="18">RIGHT(OFFSET(A261,0,MATCH($S$2,$3:$3,0)-1),2)</f>
        <v>NB</v>
      </c>
      <c r="T261" s="158" t="str">
        <f t="shared" ref="T261:T324" ca="1" si="19">RIGHT(OFFSET(A261,0,MATCH($T$2,$3:$3,0)-1),2)</f>
        <v>CZ</v>
      </c>
    </row>
    <row r="262" spans="1:20" x14ac:dyDescent="0.2">
      <c r="A262" s="145" t="str">
        <f ca="1"/>
        <v>NB</v>
      </c>
      <c r="B262" s="145" t="str">
        <f ca="1"/>
        <v>SUA NB</v>
      </c>
      <c r="C262" s="145" t="str">
        <f ca="1"/>
        <v>SUA NB</v>
      </c>
      <c r="D262" s="145" t="str">
        <f ca="1"/>
        <v>VCZ</v>
      </c>
      <c r="E262" s="145" t="str">
        <f ca="1"/>
        <v>VCZ</v>
      </c>
      <c r="F262" s="145" t="str">
        <f ca="1"/>
        <v>STELLANTIS</v>
      </c>
      <c r="G262" s="145" t="str">
        <f ca="1"/>
        <v>JEEP BRASIL</v>
      </c>
      <c r="H262" s="145">
        <f ca="1"/>
        <v>25</v>
      </c>
      <c r="I262" s="145" t="str">
        <f ca="1"/>
        <v>V</v>
      </c>
      <c r="J262" s="145" t="str">
        <f ca="1"/>
        <v>C</v>
      </c>
      <c r="K262" s="145" t="str">
        <f ca="1"/>
        <v>COMMANDER</v>
      </c>
      <c r="L262" s="145">
        <f ca="1"/>
        <v>4.7690000000000001</v>
      </c>
      <c r="M262" s="145">
        <f ca="1"/>
        <v>1.859</v>
      </c>
      <c r="N262" s="145">
        <f ca="1"/>
        <v>1.7</v>
      </c>
      <c r="O262" s="145">
        <f ca="1"/>
        <v>1.9079999999999999</v>
      </c>
      <c r="P262" s="145">
        <f ca="1"/>
        <v>47.699999999999996</v>
      </c>
      <c r="Q262" s="158" t="str">
        <f t="shared" ca="1" si="16"/>
        <v>SUA</v>
      </c>
      <c r="R262" s="158" t="str">
        <f t="shared" ca="1" si="17"/>
        <v>VCZ</v>
      </c>
      <c r="S262" s="158" t="str">
        <f t="shared" ca="1" si="18"/>
        <v>NB</v>
      </c>
      <c r="T262" s="158" t="str">
        <f t="shared" ca="1" si="19"/>
        <v>CZ</v>
      </c>
    </row>
    <row r="263" spans="1:20" x14ac:dyDescent="0.2">
      <c r="A263" s="145" t="str">
        <f ca="1"/>
        <v>SB</v>
      </c>
      <c r="B263" s="145" t="str">
        <f ca="1"/>
        <v>FRP</v>
      </c>
      <c r="C263" s="145" t="str">
        <f ca="1"/>
        <v>FRP</v>
      </c>
      <c r="D263" s="145" t="str">
        <f ca="1"/>
        <v>TEV NB</v>
      </c>
      <c r="E263" s="145" t="str">
        <f ca="1"/>
        <v>CLL</v>
      </c>
      <c r="F263" s="145" t="str">
        <f ca="1"/>
        <v>SPOT HH</v>
      </c>
      <c r="G263" s="145" t="str">
        <f ca="1"/>
        <v>MAHANAIM SHIPPING LINE</v>
      </c>
      <c r="H263" s="145">
        <f ca="1"/>
        <v>1</v>
      </c>
      <c r="I263" s="145" t="str">
        <f ca="1"/>
        <v>H</v>
      </c>
      <c r="J263" s="145" t="str">
        <f ca="1"/>
        <v>H</v>
      </c>
      <c r="K263" s="145" t="str">
        <f ca="1"/>
        <v>THOR MOTORHOME</v>
      </c>
      <c r="L263" s="145">
        <f ca="1"/>
        <v>8.1</v>
      </c>
      <c r="M263" s="145">
        <f ca="1"/>
        <v>2.87</v>
      </c>
      <c r="N263" s="145">
        <f ca="1"/>
        <v>3.35</v>
      </c>
      <c r="O263" s="145">
        <f ca="1"/>
        <v>4.0999999999999996</v>
      </c>
      <c r="P263" s="145">
        <f ca="1"/>
        <v>4.0999999999999996</v>
      </c>
      <c r="Q263" s="158" t="str">
        <f t="shared" ca="1" si="16"/>
        <v>FRP</v>
      </c>
      <c r="R263" s="158" t="str">
        <f t="shared" ca="1" si="17"/>
        <v>TEV</v>
      </c>
      <c r="S263" s="158" t="str">
        <f t="shared" ca="1" si="18"/>
        <v>RP</v>
      </c>
      <c r="T263" s="158" t="str">
        <f t="shared" ca="1" si="19"/>
        <v>NB</v>
      </c>
    </row>
    <row r="264" spans="1:20" x14ac:dyDescent="0.2">
      <c r="A264" s="145" t="str">
        <f ca="1"/>
        <v>SB</v>
      </c>
      <c r="B264" s="145" t="str">
        <f ca="1"/>
        <v>FRP</v>
      </c>
      <c r="C264" s="145" t="str">
        <f ca="1"/>
        <v>FRP</v>
      </c>
      <c r="D264" s="145" t="str">
        <f ca="1"/>
        <v>ZAR SB</v>
      </c>
      <c r="E264" s="145" t="str">
        <f ca="1"/>
        <v>ASU</v>
      </c>
      <c r="F264" s="145" t="str">
        <f ca="1"/>
        <v>SPOT HH</v>
      </c>
      <c r="G264" s="145" t="str">
        <f ca="1"/>
        <v>Tejas Freight Forwarding, Inc.</v>
      </c>
      <c r="H264" s="145">
        <f ca="1"/>
        <v>1</v>
      </c>
      <c r="I264" s="145" t="str">
        <f ca="1"/>
        <v>H</v>
      </c>
      <c r="J264" s="145" t="str">
        <f ca="1"/>
        <v>H</v>
      </c>
      <c r="K264" s="145" t="str">
        <f ca="1"/>
        <v>cotton harveste</v>
      </c>
      <c r="L264" s="145">
        <f ca="1"/>
        <v>11.89</v>
      </c>
      <c r="M264" s="145">
        <f ca="1"/>
        <v>3.96</v>
      </c>
      <c r="N264" s="145">
        <f ca="1"/>
        <v>4.4400000000000004</v>
      </c>
      <c r="O264" s="145">
        <f ca="1"/>
        <v>24.021000000000001</v>
      </c>
      <c r="P264" s="145">
        <f ca="1"/>
        <v>24.021000000000001</v>
      </c>
      <c r="Q264" s="158" t="str">
        <f t="shared" ca="1" si="16"/>
        <v>FRP</v>
      </c>
      <c r="R264" s="158" t="str">
        <f t="shared" ca="1" si="17"/>
        <v>ZAR</v>
      </c>
      <c r="S264" s="158" t="str">
        <f t="shared" ca="1" si="18"/>
        <v>RP</v>
      </c>
      <c r="T264" s="158" t="str">
        <f t="shared" ca="1" si="19"/>
        <v>SB</v>
      </c>
    </row>
    <row r="265" spans="1:20" x14ac:dyDescent="0.2">
      <c r="A265" s="145" t="str">
        <f ca="1"/>
        <v>SB</v>
      </c>
      <c r="B265" s="145" t="str">
        <f ca="1"/>
        <v>FRP</v>
      </c>
      <c r="C265" s="145" t="str">
        <f ca="1"/>
        <v>FRP</v>
      </c>
      <c r="D265" s="145" t="str">
        <f ca="1"/>
        <v>TEV NB</v>
      </c>
      <c r="E265" s="145" t="str">
        <f ca="1"/>
        <v>IQQ</v>
      </c>
      <c r="F265" s="145" t="str">
        <f ca="1"/>
        <v>SPOT HH</v>
      </c>
      <c r="G265" s="145" t="str">
        <f ca="1"/>
        <v>BENNETT INT'L. TRANSPORT INC.</v>
      </c>
      <c r="H265" s="145">
        <f ca="1"/>
        <v>1</v>
      </c>
      <c r="I265" s="145" t="str">
        <f ca="1"/>
        <v>H</v>
      </c>
      <c r="J265" s="145" t="str">
        <f ca="1"/>
        <v>H</v>
      </c>
      <c r="K265" s="145" t="str">
        <f ca="1"/>
        <v>loaded trl</v>
      </c>
      <c r="L265" s="145">
        <f ca="1"/>
        <v>16.38</v>
      </c>
      <c r="M265" s="145">
        <f ca="1"/>
        <v>2.54</v>
      </c>
      <c r="N265" s="145">
        <f ca="1"/>
        <v>4.04</v>
      </c>
      <c r="O265" s="145">
        <f ca="1"/>
        <v>14</v>
      </c>
      <c r="P265" s="145">
        <f ca="1"/>
        <v>14</v>
      </c>
      <c r="Q265" s="158" t="str">
        <f t="shared" ca="1" si="16"/>
        <v>FRP</v>
      </c>
      <c r="R265" s="158" t="str">
        <f t="shared" ca="1" si="17"/>
        <v>TEV</v>
      </c>
      <c r="S265" s="158" t="str">
        <f t="shared" ca="1" si="18"/>
        <v>RP</v>
      </c>
      <c r="T265" s="158" t="str">
        <f t="shared" ca="1" si="19"/>
        <v>NB</v>
      </c>
    </row>
    <row r="266" spans="1:20" x14ac:dyDescent="0.2">
      <c r="A266" s="145" t="str">
        <f ca="1"/>
        <v>SB</v>
      </c>
      <c r="B266" s="145" t="str">
        <f ca="1"/>
        <v>FRP</v>
      </c>
      <c r="C266" s="145" t="str">
        <f ca="1"/>
        <v>FRP</v>
      </c>
      <c r="D266" s="145" t="str">
        <f ca="1"/>
        <v>ZAR SB</v>
      </c>
      <c r="E266" s="145" t="str">
        <f ca="1"/>
        <v>ZAR SB</v>
      </c>
      <c r="F266" s="145" t="str">
        <f ca="1"/>
        <v>SPOT HH</v>
      </c>
      <c r="G266" s="145" t="str">
        <f ca="1"/>
        <v>JUST IN TIME SERVICES INC</v>
      </c>
      <c r="H266" s="145">
        <f ca="1"/>
        <v>3</v>
      </c>
      <c r="I266" s="145" t="str">
        <f ca="1"/>
        <v>H</v>
      </c>
      <c r="J266" s="145" t="str">
        <f ca="1"/>
        <v>H</v>
      </c>
      <c r="K266" s="145" t="str">
        <f ca="1"/>
        <v>tadano gr350</v>
      </c>
      <c r="L266" s="145">
        <f ca="1"/>
        <v>11.25</v>
      </c>
      <c r="M266" s="145">
        <f ca="1"/>
        <v>2.69</v>
      </c>
      <c r="N266" s="145">
        <f ca="1"/>
        <v>3.48</v>
      </c>
      <c r="O266" s="145">
        <f ca="1"/>
        <v>27.4</v>
      </c>
      <c r="P266" s="145">
        <f ca="1"/>
        <v>82.199999999999989</v>
      </c>
      <c r="Q266" s="158" t="str">
        <f t="shared" ca="1" si="16"/>
        <v>FRP</v>
      </c>
      <c r="R266" s="158" t="str">
        <f t="shared" ca="1" si="17"/>
        <v>ZAR</v>
      </c>
      <c r="S266" s="158" t="str">
        <f t="shared" ca="1" si="18"/>
        <v>RP</v>
      </c>
      <c r="T266" s="158" t="str">
        <f t="shared" ca="1" si="19"/>
        <v>SB</v>
      </c>
    </row>
    <row r="267" spans="1:20" x14ac:dyDescent="0.2">
      <c r="A267" s="145" t="str">
        <f ca="1"/>
        <v>SB</v>
      </c>
      <c r="B267" s="145" t="str">
        <f ca="1"/>
        <v>FRP</v>
      </c>
      <c r="C267" s="145" t="str">
        <f ca="1"/>
        <v>FRP</v>
      </c>
      <c r="D267" s="145" t="str">
        <f ca="1"/>
        <v>ZAR SB</v>
      </c>
      <c r="E267" s="145" t="str">
        <f ca="1"/>
        <v>ZAR SB</v>
      </c>
      <c r="F267" s="145" t="str">
        <f ca="1"/>
        <v>SPOT HH</v>
      </c>
      <c r="G267" s="145" t="str">
        <f ca="1"/>
        <v>EXPRESS INTERNATIONAL FREIGHT</v>
      </c>
      <c r="H267" s="145">
        <f ca="1"/>
        <v>2</v>
      </c>
      <c r="I267" s="145" t="str">
        <f ca="1"/>
        <v>H</v>
      </c>
      <c r="J267" s="145" t="str">
        <f ca="1"/>
        <v>H</v>
      </c>
      <c r="K267" s="145" t="str">
        <f ca="1"/>
        <v>jd combine</v>
      </c>
      <c r="L267" s="145">
        <f ca="1"/>
        <v>9.91</v>
      </c>
      <c r="M267" s="145">
        <f ca="1"/>
        <v>4.16</v>
      </c>
      <c r="N267" s="145">
        <f ca="1"/>
        <v>3.96</v>
      </c>
      <c r="O267" s="145">
        <f ca="1"/>
        <v>14.981999999999999</v>
      </c>
      <c r="P267" s="145">
        <f ca="1"/>
        <v>29.963999999999999</v>
      </c>
      <c r="Q267" s="158" t="str">
        <f t="shared" ca="1" si="16"/>
        <v>FRP</v>
      </c>
      <c r="R267" s="158" t="str">
        <f t="shared" ca="1" si="17"/>
        <v>ZAR</v>
      </c>
      <c r="S267" s="158" t="str">
        <f t="shared" ca="1" si="18"/>
        <v>RP</v>
      </c>
      <c r="T267" s="158" t="str">
        <f t="shared" ca="1" si="19"/>
        <v>SB</v>
      </c>
    </row>
    <row r="268" spans="1:20" x14ac:dyDescent="0.2">
      <c r="A268" s="145" t="str">
        <f ca="1"/>
        <v>SB</v>
      </c>
      <c r="B268" s="145" t="str">
        <f ca="1"/>
        <v>FRP</v>
      </c>
      <c r="C268" s="145" t="str">
        <f ca="1"/>
        <v>FRP</v>
      </c>
      <c r="D268" s="145" t="str">
        <f ca="1"/>
        <v>ZAR SB</v>
      </c>
      <c r="E268" s="145" t="str">
        <f ca="1"/>
        <v>ZAR SB</v>
      </c>
      <c r="F268" s="145" t="str">
        <f ca="1"/>
        <v>SPOT HH</v>
      </c>
      <c r="G268" s="145" t="str">
        <f ca="1"/>
        <v>EXPRESS INTERNATIONAL FREIGHT</v>
      </c>
      <c r="H268" s="145">
        <f ca="1"/>
        <v>2</v>
      </c>
      <c r="I268" s="145" t="str">
        <f ca="1"/>
        <v>S</v>
      </c>
      <c r="J268" s="145" t="str">
        <f ca="1"/>
        <v>H</v>
      </c>
      <c r="K268" s="145" t="str">
        <f ca="1"/>
        <v>DUAL TIRES</v>
      </c>
      <c r="L268" s="145">
        <f ca="1"/>
        <v>1.93</v>
      </c>
      <c r="M268" s="145">
        <f ca="1"/>
        <v>2.13</v>
      </c>
      <c r="N268" s="145">
        <f ca="1"/>
        <v>1.22</v>
      </c>
      <c r="O268" s="145">
        <f ca="1"/>
        <v>0.22700000000000001</v>
      </c>
      <c r="P268" s="145">
        <f ca="1"/>
        <v>0.45400000000000001</v>
      </c>
      <c r="Q268" s="158" t="str">
        <f t="shared" ca="1" si="16"/>
        <v>FRP</v>
      </c>
      <c r="R268" s="158" t="str">
        <f t="shared" ca="1" si="17"/>
        <v>ZAR</v>
      </c>
      <c r="S268" s="158" t="str">
        <f t="shared" ca="1" si="18"/>
        <v>RP</v>
      </c>
      <c r="T268" s="158" t="str">
        <f t="shared" ca="1" si="19"/>
        <v>SB</v>
      </c>
    </row>
    <row r="269" spans="1:20" x14ac:dyDescent="0.2">
      <c r="A269" s="145" t="str">
        <f ca="1"/>
        <v>SB</v>
      </c>
      <c r="B269" s="145" t="str">
        <f ca="1"/>
        <v>FRP</v>
      </c>
      <c r="C269" s="145" t="str">
        <f ca="1"/>
        <v>FRP</v>
      </c>
      <c r="D269" s="145" t="str">
        <f ca="1"/>
        <v>ZAR SB</v>
      </c>
      <c r="E269" s="145" t="str">
        <f ca="1"/>
        <v>MVD</v>
      </c>
      <c r="F269" s="145" t="str">
        <f ca="1"/>
        <v>SPOT HH</v>
      </c>
      <c r="G269" s="145" t="str">
        <f ca="1"/>
        <v>UNIWORLD INTERNATIONAL INC.</v>
      </c>
      <c r="H269" s="145">
        <f ca="1"/>
        <v>1</v>
      </c>
      <c r="I269" s="145" t="str">
        <f ca="1"/>
        <v>C</v>
      </c>
      <c r="J269" s="145" t="str">
        <f ca="1"/>
        <v>C</v>
      </c>
      <c r="K269" s="145" t="str">
        <f ca="1"/>
        <v>Mercedes-Benz C</v>
      </c>
      <c r="L269" s="145">
        <f ca="1"/>
        <v>4.5469999999999997</v>
      </c>
      <c r="M269" s="145">
        <f ca="1"/>
        <v>1.7270000000000001</v>
      </c>
      <c r="N269" s="145">
        <f ca="1"/>
        <v>1.448</v>
      </c>
      <c r="O269" s="145">
        <f ca="1"/>
        <v>1.575</v>
      </c>
      <c r="P269" s="145">
        <f ca="1"/>
        <v>1.575</v>
      </c>
      <c r="Q269" s="158" t="str">
        <f t="shared" ca="1" si="16"/>
        <v>FRP</v>
      </c>
      <c r="R269" s="158" t="str">
        <f t="shared" ca="1" si="17"/>
        <v>ZAR</v>
      </c>
      <c r="S269" s="158" t="str">
        <f t="shared" ca="1" si="18"/>
        <v>RP</v>
      </c>
      <c r="T269" s="158" t="str">
        <f t="shared" ca="1" si="19"/>
        <v>SB</v>
      </c>
    </row>
    <row r="270" spans="1:20" x14ac:dyDescent="0.2">
      <c r="A270" s="145" t="str">
        <f ca="1"/>
        <v>SB</v>
      </c>
      <c r="B270" s="145" t="str">
        <f ca="1"/>
        <v>FRP</v>
      </c>
      <c r="C270" s="145" t="str">
        <f ca="1"/>
        <v>FRP</v>
      </c>
      <c r="D270" s="145" t="str">
        <f ca="1"/>
        <v>ZAR SB</v>
      </c>
      <c r="E270" s="145" t="str">
        <f ca="1"/>
        <v>ZAR SB</v>
      </c>
      <c r="F270" s="145" t="str">
        <f ca="1"/>
        <v>SPOT HH</v>
      </c>
      <c r="G270" s="145" t="str">
        <f ca="1"/>
        <v>GEODIS USA LLC</v>
      </c>
      <c r="H270" s="145">
        <f ca="1"/>
        <v>1</v>
      </c>
      <c r="I270" s="145" t="str">
        <f ca="1"/>
        <v>S</v>
      </c>
      <c r="J270" s="145" t="str">
        <f ca="1"/>
        <v>H</v>
      </c>
      <c r="K270" s="145" t="str">
        <f ca="1"/>
        <v>COOLER BOX</v>
      </c>
      <c r="L270" s="145">
        <f ca="1"/>
        <v>3.89</v>
      </c>
      <c r="M270" s="145">
        <f ca="1"/>
        <v>2.36</v>
      </c>
      <c r="N270" s="145">
        <f ca="1"/>
        <v>2.72</v>
      </c>
      <c r="O270" s="145">
        <f ca="1"/>
        <v>0.34</v>
      </c>
      <c r="P270" s="145">
        <f ca="1"/>
        <v>0.34</v>
      </c>
      <c r="Q270" s="158" t="str">
        <f t="shared" ca="1" si="16"/>
        <v>FRP</v>
      </c>
      <c r="R270" s="158" t="str">
        <f t="shared" ca="1" si="17"/>
        <v>ZAR</v>
      </c>
      <c r="S270" s="158" t="str">
        <f t="shared" ca="1" si="18"/>
        <v>RP</v>
      </c>
      <c r="T270" s="158" t="str">
        <f t="shared" ca="1" si="19"/>
        <v>SB</v>
      </c>
    </row>
    <row r="271" spans="1:20" x14ac:dyDescent="0.2">
      <c r="A271" s="145" t="str">
        <f ca="1"/>
        <v>SB</v>
      </c>
      <c r="B271" s="145" t="str">
        <f ca="1"/>
        <v>FRP</v>
      </c>
      <c r="C271" s="145" t="str">
        <f ca="1"/>
        <v>FRP</v>
      </c>
      <c r="D271" s="145" t="str">
        <f ca="1"/>
        <v>ZAR SB</v>
      </c>
      <c r="E271" s="145" t="str">
        <f ca="1"/>
        <v>ZAR SB</v>
      </c>
      <c r="F271" s="145" t="str">
        <f ca="1"/>
        <v>SPOT HH</v>
      </c>
      <c r="G271" s="145" t="str">
        <f ca="1"/>
        <v>GEODIS USA LLC</v>
      </c>
      <c r="H271" s="145">
        <f ca="1"/>
        <v>1</v>
      </c>
      <c r="I271" s="145" t="str">
        <f ca="1"/>
        <v>S</v>
      </c>
      <c r="J271" s="145" t="str">
        <f ca="1"/>
        <v>H</v>
      </c>
      <c r="K271" s="145" t="str">
        <f ca="1"/>
        <v>CONTROL CONSOLE BOX</v>
      </c>
      <c r="L271" s="145">
        <f ca="1"/>
        <v>2.74</v>
      </c>
      <c r="M271" s="145">
        <f ca="1"/>
        <v>1.0900000000000001</v>
      </c>
      <c r="N271" s="145">
        <f ca="1"/>
        <v>1.19</v>
      </c>
      <c r="O271" s="145">
        <f ca="1"/>
        <v>0.34699999999999998</v>
      </c>
      <c r="P271" s="145">
        <f ca="1"/>
        <v>0.34699999999999998</v>
      </c>
      <c r="Q271" s="158" t="str">
        <f t="shared" ca="1" si="16"/>
        <v>FRP</v>
      </c>
      <c r="R271" s="158" t="str">
        <f t="shared" ca="1" si="17"/>
        <v>ZAR</v>
      </c>
      <c r="S271" s="158" t="str">
        <f t="shared" ca="1" si="18"/>
        <v>RP</v>
      </c>
      <c r="T271" s="158" t="str">
        <f t="shared" ca="1" si="19"/>
        <v>SB</v>
      </c>
    </row>
    <row r="272" spans="1:20" x14ac:dyDescent="0.2">
      <c r="A272" s="145" t="str">
        <f ca="1"/>
        <v>SB</v>
      </c>
      <c r="B272" s="145" t="str">
        <f ca="1"/>
        <v>FRP</v>
      </c>
      <c r="C272" s="145" t="str">
        <f ca="1"/>
        <v>FRP</v>
      </c>
      <c r="D272" s="145" t="str">
        <f ca="1"/>
        <v>ZAR SB</v>
      </c>
      <c r="E272" s="145" t="str">
        <f ca="1"/>
        <v>ZAR SB</v>
      </c>
      <c r="F272" s="145" t="str">
        <f ca="1"/>
        <v>SPOT HH</v>
      </c>
      <c r="G272" s="145" t="str">
        <f ca="1"/>
        <v>GEODIS USA LLC</v>
      </c>
      <c r="H272" s="145">
        <f ca="1"/>
        <v>1</v>
      </c>
      <c r="I272" s="145" t="str">
        <f ca="1"/>
        <v>S</v>
      </c>
      <c r="J272" s="145" t="str">
        <f ca="1"/>
        <v>H</v>
      </c>
      <c r="K272" s="145" t="str">
        <f ca="1"/>
        <v>FAN ASSEMBLY BOX</v>
      </c>
      <c r="L272" s="145">
        <f ca="1"/>
        <v>1.27</v>
      </c>
      <c r="M272" s="145">
        <f ca="1"/>
        <v>1.5</v>
      </c>
      <c r="N272" s="145">
        <f ca="1"/>
        <v>1.6</v>
      </c>
      <c r="O272" s="145">
        <f ca="1"/>
        <v>1.7000000000000001E-2</v>
      </c>
      <c r="P272" s="145">
        <f ca="1"/>
        <v>1.7000000000000001E-2</v>
      </c>
      <c r="Q272" s="158" t="str">
        <f t="shared" ca="1" si="16"/>
        <v>FRP</v>
      </c>
      <c r="R272" s="158" t="str">
        <f t="shared" ca="1" si="17"/>
        <v>ZAR</v>
      </c>
      <c r="S272" s="158" t="str">
        <f t="shared" ca="1" si="18"/>
        <v>RP</v>
      </c>
      <c r="T272" s="158" t="str">
        <f t="shared" ca="1" si="19"/>
        <v>SB</v>
      </c>
    </row>
    <row r="273" spans="1:20" x14ac:dyDescent="0.2">
      <c r="A273" s="145" t="str">
        <f ca="1"/>
        <v>SB</v>
      </c>
      <c r="B273" s="145" t="str">
        <f ca="1"/>
        <v>FRP</v>
      </c>
      <c r="C273" s="145" t="str">
        <f ca="1"/>
        <v>FRP</v>
      </c>
      <c r="D273" s="145" t="str">
        <f ca="1"/>
        <v>ZAR SB</v>
      </c>
      <c r="E273" s="145" t="str">
        <f ca="1"/>
        <v>ZAR SB</v>
      </c>
      <c r="F273" s="145" t="str">
        <f ca="1"/>
        <v>SPOT HH</v>
      </c>
      <c r="G273" s="145" t="str">
        <f ca="1"/>
        <v>GEODIS USA LLC</v>
      </c>
      <c r="H273" s="145">
        <f ca="1"/>
        <v>1</v>
      </c>
      <c r="I273" s="145" t="str">
        <f ca="1"/>
        <v>S</v>
      </c>
      <c r="J273" s="145" t="str">
        <f ca="1"/>
        <v>H</v>
      </c>
      <c r="K273" s="145" t="str">
        <f ca="1"/>
        <v>FIRE CABINET BOX</v>
      </c>
      <c r="L273" s="145">
        <f ca="1"/>
        <v>2.34</v>
      </c>
      <c r="M273" s="145">
        <f ca="1"/>
        <v>2.34</v>
      </c>
      <c r="N273" s="145">
        <f ca="1"/>
        <v>0.76</v>
      </c>
      <c r="O273" s="145">
        <f ca="1"/>
        <v>0.05</v>
      </c>
      <c r="P273" s="145">
        <f ca="1"/>
        <v>0.05</v>
      </c>
      <c r="Q273" s="158" t="str">
        <f t="shared" ca="1" si="16"/>
        <v>FRP</v>
      </c>
      <c r="R273" s="158" t="str">
        <f t="shared" ca="1" si="17"/>
        <v>ZAR</v>
      </c>
      <c r="S273" s="158" t="str">
        <f t="shared" ca="1" si="18"/>
        <v>RP</v>
      </c>
      <c r="T273" s="158" t="str">
        <f t="shared" ca="1" si="19"/>
        <v>SB</v>
      </c>
    </row>
    <row r="274" spans="1:20" x14ac:dyDescent="0.2">
      <c r="A274" s="145" t="str">
        <f ca="1"/>
        <v>SB</v>
      </c>
      <c r="B274" s="145" t="str">
        <f ca="1"/>
        <v>FRP</v>
      </c>
      <c r="C274" s="145" t="str">
        <f ca="1"/>
        <v>FRP</v>
      </c>
      <c r="D274" s="145" t="str">
        <f ca="1"/>
        <v>ZAR SB</v>
      </c>
      <c r="E274" s="145" t="str">
        <f ca="1"/>
        <v>ZAR SB</v>
      </c>
      <c r="F274" s="145" t="str">
        <f ca="1"/>
        <v>SPOT HH</v>
      </c>
      <c r="G274" s="145" t="str">
        <f ca="1"/>
        <v>GEODIS USA LLC</v>
      </c>
      <c r="H274" s="145">
        <f ca="1"/>
        <v>1</v>
      </c>
      <c r="I274" s="145" t="str">
        <f ca="1"/>
        <v>S</v>
      </c>
      <c r="J274" s="145" t="str">
        <f ca="1"/>
        <v>H</v>
      </c>
      <c r="K274" s="145" t="str">
        <f ca="1"/>
        <v>FAN ASSEMBLY BOX</v>
      </c>
      <c r="L274" s="145">
        <f ca="1"/>
        <v>1.27</v>
      </c>
      <c r="M274" s="145">
        <f ca="1"/>
        <v>1.5</v>
      </c>
      <c r="N274" s="145">
        <f ca="1"/>
        <v>1.6</v>
      </c>
      <c r="O274" s="145">
        <f ca="1"/>
        <v>3.9E-2</v>
      </c>
      <c r="P274" s="145">
        <f ca="1"/>
        <v>3.9E-2</v>
      </c>
      <c r="Q274" s="158" t="str">
        <f t="shared" ca="1" si="16"/>
        <v>FRP</v>
      </c>
      <c r="R274" s="158" t="str">
        <f t="shared" ca="1" si="17"/>
        <v>ZAR</v>
      </c>
      <c r="S274" s="158" t="str">
        <f t="shared" ca="1" si="18"/>
        <v>RP</v>
      </c>
      <c r="T274" s="158" t="str">
        <f t="shared" ca="1" si="19"/>
        <v>SB</v>
      </c>
    </row>
    <row r="275" spans="1:20" x14ac:dyDescent="0.2">
      <c r="A275" s="145" t="str">
        <f ca="1"/>
        <v>SB</v>
      </c>
      <c r="B275" s="145" t="str">
        <f ca="1"/>
        <v>FRP</v>
      </c>
      <c r="C275" s="145" t="str">
        <f ca="1"/>
        <v>FRP</v>
      </c>
      <c r="D275" s="145" t="str">
        <f ca="1"/>
        <v>ZAR SB</v>
      </c>
      <c r="E275" s="145" t="str">
        <f ca="1"/>
        <v>ZAR SB</v>
      </c>
      <c r="F275" s="145" t="str">
        <f ca="1"/>
        <v>SPOT HH</v>
      </c>
      <c r="G275" s="145" t="str">
        <f ca="1"/>
        <v>GEODIS USA LLC</v>
      </c>
      <c r="H275" s="145">
        <f ca="1"/>
        <v>1</v>
      </c>
      <c r="I275" s="145" t="str">
        <f ca="1"/>
        <v>S</v>
      </c>
      <c r="J275" s="145" t="str">
        <f ca="1"/>
        <v>H</v>
      </c>
      <c r="K275" s="145" t="str">
        <f ca="1"/>
        <v>SURGE VALVE BOX</v>
      </c>
      <c r="L275" s="145">
        <f ca="1"/>
        <v>2.4900000000000002</v>
      </c>
      <c r="M275" s="145">
        <f ca="1"/>
        <v>1.4</v>
      </c>
      <c r="N275" s="145">
        <f ca="1"/>
        <v>1.1200000000000001</v>
      </c>
      <c r="O275" s="145">
        <f ca="1"/>
        <v>0.29499999999999998</v>
      </c>
      <c r="P275" s="145">
        <f ca="1"/>
        <v>0.29499999999999998</v>
      </c>
      <c r="Q275" s="158" t="str">
        <f t="shared" ca="1" si="16"/>
        <v>FRP</v>
      </c>
      <c r="R275" s="158" t="str">
        <f t="shared" ca="1" si="17"/>
        <v>ZAR</v>
      </c>
      <c r="S275" s="158" t="str">
        <f t="shared" ca="1" si="18"/>
        <v>RP</v>
      </c>
      <c r="T275" s="158" t="str">
        <f t="shared" ca="1" si="19"/>
        <v>SB</v>
      </c>
    </row>
    <row r="276" spans="1:20" x14ac:dyDescent="0.2">
      <c r="A276" s="145" t="str">
        <f ca="1"/>
        <v>SB</v>
      </c>
      <c r="B276" s="145" t="str">
        <f ca="1"/>
        <v>FRP</v>
      </c>
      <c r="C276" s="145" t="str">
        <f ca="1"/>
        <v>FRP</v>
      </c>
      <c r="D276" s="145" t="str">
        <f ca="1"/>
        <v>ZAR SB</v>
      </c>
      <c r="E276" s="145" t="str">
        <f ca="1"/>
        <v>ZAR SB</v>
      </c>
      <c r="F276" s="145" t="str">
        <f ca="1"/>
        <v>SPOT HH</v>
      </c>
      <c r="G276" s="145" t="str">
        <f ca="1"/>
        <v>GEODIS USA LLC</v>
      </c>
      <c r="H276" s="145">
        <f ca="1"/>
        <v>1</v>
      </c>
      <c r="I276" s="145" t="str">
        <f ca="1"/>
        <v>S</v>
      </c>
      <c r="J276" s="145" t="str">
        <f ca="1"/>
        <v>H</v>
      </c>
      <c r="K276" s="145" t="str">
        <f ca="1"/>
        <v>FIRE CABINET BOX</v>
      </c>
      <c r="L276" s="145">
        <f ca="1"/>
        <v>2.39</v>
      </c>
      <c r="M276" s="145">
        <f ca="1"/>
        <v>1.57</v>
      </c>
      <c r="N276" s="145">
        <f ca="1"/>
        <v>0.79</v>
      </c>
      <c r="O276" s="145">
        <f ca="1"/>
        <v>0.13400000000000001</v>
      </c>
      <c r="P276" s="145">
        <f ca="1"/>
        <v>0.13400000000000001</v>
      </c>
      <c r="Q276" s="158" t="str">
        <f t="shared" ca="1" si="16"/>
        <v>FRP</v>
      </c>
      <c r="R276" s="158" t="str">
        <f t="shared" ca="1" si="17"/>
        <v>ZAR</v>
      </c>
      <c r="S276" s="158" t="str">
        <f t="shared" ca="1" si="18"/>
        <v>RP</v>
      </c>
      <c r="T276" s="158" t="str">
        <f t="shared" ca="1" si="19"/>
        <v>SB</v>
      </c>
    </row>
    <row r="277" spans="1:20" x14ac:dyDescent="0.2">
      <c r="A277" s="145" t="str">
        <f ca="1"/>
        <v>SB</v>
      </c>
      <c r="B277" s="145" t="str">
        <f ca="1"/>
        <v>FRP</v>
      </c>
      <c r="C277" s="145" t="str">
        <f ca="1"/>
        <v>FRP</v>
      </c>
      <c r="D277" s="145" t="str">
        <f ca="1"/>
        <v>ZAR SB</v>
      </c>
      <c r="E277" s="145" t="str">
        <f ca="1"/>
        <v>ZAR SB</v>
      </c>
      <c r="F277" s="145" t="str">
        <f ca="1"/>
        <v>SPOT HH</v>
      </c>
      <c r="G277" s="145" t="str">
        <f ca="1"/>
        <v>GEODIS USA LLC</v>
      </c>
      <c r="H277" s="145">
        <f ca="1"/>
        <v>1</v>
      </c>
      <c r="I277" s="145" t="str">
        <f ca="1"/>
        <v>S</v>
      </c>
      <c r="J277" s="145" t="str">
        <f ca="1"/>
        <v>H</v>
      </c>
      <c r="K277" s="145" t="str">
        <f ca="1"/>
        <v>PUMP STARTER BOX</v>
      </c>
      <c r="L277" s="145">
        <f ca="1"/>
        <v>1.85</v>
      </c>
      <c r="M277" s="145">
        <f ca="1"/>
        <v>1.3</v>
      </c>
      <c r="N277" s="145">
        <f ca="1"/>
        <v>0.74</v>
      </c>
      <c r="O277" s="145">
        <f ca="1"/>
        <v>0.34499999999999997</v>
      </c>
      <c r="P277" s="145">
        <f ca="1"/>
        <v>0.34499999999999997</v>
      </c>
      <c r="Q277" s="158" t="str">
        <f t="shared" ca="1" si="16"/>
        <v>FRP</v>
      </c>
      <c r="R277" s="158" t="str">
        <f t="shared" ca="1" si="17"/>
        <v>ZAR</v>
      </c>
      <c r="S277" s="158" t="str">
        <f t="shared" ca="1" si="18"/>
        <v>RP</v>
      </c>
      <c r="T277" s="158" t="str">
        <f t="shared" ca="1" si="19"/>
        <v>SB</v>
      </c>
    </row>
    <row r="278" spans="1:20" x14ac:dyDescent="0.2">
      <c r="A278" s="145" t="str">
        <f ca="1"/>
        <v>SB</v>
      </c>
      <c r="B278" s="145" t="str">
        <f ca="1"/>
        <v>FRP</v>
      </c>
      <c r="C278" s="145" t="str">
        <f ca="1"/>
        <v>FRP</v>
      </c>
      <c r="D278" s="145" t="str">
        <f ca="1"/>
        <v>ZAR SB</v>
      </c>
      <c r="E278" s="145" t="str">
        <f ca="1"/>
        <v>ZAR SB</v>
      </c>
      <c r="F278" s="145" t="str">
        <f ca="1"/>
        <v>SPOT HH</v>
      </c>
      <c r="G278" s="145" t="str">
        <f ca="1"/>
        <v>GEODIS USA LLC</v>
      </c>
      <c r="H278" s="145">
        <f ca="1"/>
        <v>1</v>
      </c>
      <c r="I278" s="145" t="str">
        <f ca="1"/>
        <v>S</v>
      </c>
      <c r="J278" s="145" t="str">
        <f ca="1"/>
        <v>H</v>
      </c>
      <c r="K278" s="145" t="str">
        <f ca="1"/>
        <v>COALESCING FILTER BOX</v>
      </c>
      <c r="L278" s="145">
        <f ca="1"/>
        <v>1.07</v>
      </c>
      <c r="M278" s="145">
        <f ca="1"/>
        <v>1.0900000000000001</v>
      </c>
      <c r="N278" s="145">
        <f ca="1"/>
        <v>2.54</v>
      </c>
      <c r="O278" s="145">
        <f ca="1"/>
        <v>9.6000000000000002E-2</v>
      </c>
      <c r="P278" s="145">
        <f ca="1"/>
        <v>9.6000000000000002E-2</v>
      </c>
      <c r="Q278" s="158" t="str">
        <f t="shared" ca="1" si="16"/>
        <v>FRP</v>
      </c>
      <c r="R278" s="158" t="str">
        <f t="shared" ca="1" si="17"/>
        <v>ZAR</v>
      </c>
      <c r="S278" s="158" t="str">
        <f t="shared" ca="1" si="18"/>
        <v>RP</v>
      </c>
      <c r="T278" s="158" t="str">
        <f t="shared" ca="1" si="19"/>
        <v>SB</v>
      </c>
    </row>
    <row r="279" spans="1:20" x14ac:dyDescent="0.2">
      <c r="A279" s="145" t="str">
        <f ca="1"/>
        <v>SB</v>
      </c>
      <c r="B279" s="145" t="str">
        <f ca="1"/>
        <v>FRP</v>
      </c>
      <c r="C279" s="145" t="str">
        <f ca="1"/>
        <v>FRP</v>
      </c>
      <c r="D279" s="145" t="str">
        <f ca="1"/>
        <v>ZAR SB</v>
      </c>
      <c r="E279" s="145" t="str">
        <f ca="1"/>
        <v>ZAR SB</v>
      </c>
      <c r="F279" s="145" t="str">
        <f ca="1"/>
        <v>SPOT HH</v>
      </c>
      <c r="G279" s="145" t="str">
        <f ca="1"/>
        <v>GEODIS USA LLC</v>
      </c>
      <c r="H279" s="145">
        <f ca="1"/>
        <v>1</v>
      </c>
      <c r="I279" s="145" t="str">
        <f ca="1"/>
        <v>S</v>
      </c>
      <c r="J279" s="145" t="str">
        <f ca="1"/>
        <v>H</v>
      </c>
      <c r="K279" s="145" t="str">
        <f ca="1"/>
        <v>COALSESCING FILTER BOX</v>
      </c>
      <c r="L279" s="145">
        <f ca="1"/>
        <v>0.89</v>
      </c>
      <c r="M279" s="145">
        <f ca="1"/>
        <v>0.81</v>
      </c>
      <c r="N279" s="145">
        <f ca="1"/>
        <v>1.47</v>
      </c>
      <c r="O279" s="145">
        <f ca="1"/>
        <v>2.609</v>
      </c>
      <c r="P279" s="145">
        <f ca="1"/>
        <v>2.609</v>
      </c>
      <c r="Q279" s="158" t="str">
        <f t="shared" ca="1" si="16"/>
        <v>FRP</v>
      </c>
      <c r="R279" s="158" t="str">
        <f t="shared" ca="1" si="17"/>
        <v>ZAR</v>
      </c>
      <c r="S279" s="158" t="str">
        <f t="shared" ca="1" si="18"/>
        <v>RP</v>
      </c>
      <c r="T279" s="158" t="str">
        <f t="shared" ca="1" si="19"/>
        <v>SB</v>
      </c>
    </row>
    <row r="280" spans="1:20" x14ac:dyDescent="0.2">
      <c r="A280" s="145" t="str">
        <f ca="1"/>
        <v>SB</v>
      </c>
      <c r="B280" s="145" t="str">
        <f ca="1"/>
        <v>FRP</v>
      </c>
      <c r="C280" s="145" t="str">
        <f ca="1"/>
        <v>FRP</v>
      </c>
      <c r="D280" s="145" t="str">
        <f ca="1"/>
        <v>ZAR SB</v>
      </c>
      <c r="E280" s="145" t="str">
        <f ca="1"/>
        <v>ZAR SB</v>
      </c>
      <c r="F280" s="145" t="str">
        <f ca="1"/>
        <v>SPOT HH</v>
      </c>
      <c r="G280" s="145" t="str">
        <f ca="1"/>
        <v>GEODIS USA LLC</v>
      </c>
      <c r="H280" s="145">
        <f ca="1"/>
        <v>1</v>
      </c>
      <c r="I280" s="145" t="str">
        <f ca="1"/>
        <v>S</v>
      </c>
      <c r="J280" s="145" t="str">
        <f ca="1"/>
        <v>H</v>
      </c>
      <c r="K280" s="145" t="str">
        <f ca="1"/>
        <v>DRIVE SHAFT BOX</v>
      </c>
      <c r="L280" s="145">
        <f ca="1"/>
        <v>1.02</v>
      </c>
      <c r="M280" s="145">
        <f ca="1"/>
        <v>0.74</v>
      </c>
      <c r="N280" s="145">
        <f ca="1"/>
        <v>0.89</v>
      </c>
      <c r="O280" s="145">
        <f ca="1"/>
        <v>0.36099999999999999</v>
      </c>
      <c r="P280" s="145">
        <f ca="1"/>
        <v>0.36099999999999999</v>
      </c>
      <c r="Q280" s="158" t="str">
        <f t="shared" ca="1" si="16"/>
        <v>FRP</v>
      </c>
      <c r="R280" s="158" t="str">
        <f t="shared" ca="1" si="17"/>
        <v>ZAR</v>
      </c>
      <c r="S280" s="158" t="str">
        <f t="shared" ca="1" si="18"/>
        <v>RP</v>
      </c>
      <c r="T280" s="158" t="str">
        <f t="shared" ca="1" si="19"/>
        <v>SB</v>
      </c>
    </row>
    <row r="281" spans="1:20" x14ac:dyDescent="0.2">
      <c r="A281" s="145" t="str">
        <f ca="1"/>
        <v>SB</v>
      </c>
      <c r="B281" s="145" t="str">
        <f ca="1"/>
        <v>FRP</v>
      </c>
      <c r="C281" s="145" t="str">
        <f ca="1"/>
        <v>FRP</v>
      </c>
      <c r="D281" s="145" t="str">
        <f ca="1"/>
        <v>ZAR SB</v>
      </c>
      <c r="E281" s="145" t="str">
        <f ca="1"/>
        <v>ZAR SB</v>
      </c>
      <c r="F281" s="145" t="str">
        <f ca="1"/>
        <v>SPOT HH</v>
      </c>
      <c r="G281" s="145" t="str">
        <f ca="1"/>
        <v>GEODIS USA LLC</v>
      </c>
      <c r="H281" s="145">
        <f ca="1"/>
        <v>1</v>
      </c>
      <c r="I281" s="145" t="str">
        <f ca="1"/>
        <v>S</v>
      </c>
      <c r="J281" s="145" t="str">
        <f ca="1"/>
        <v>H</v>
      </c>
      <c r="K281" s="145" t="str">
        <f ca="1"/>
        <v>COUPLING BOX</v>
      </c>
      <c r="L281" s="145">
        <f ca="1"/>
        <v>1.19</v>
      </c>
      <c r="M281" s="145">
        <f ca="1"/>
        <v>0.48</v>
      </c>
      <c r="N281" s="145">
        <f ca="1"/>
        <v>0.56000000000000005</v>
      </c>
      <c r="O281" s="145">
        <f ca="1"/>
        <v>0.37</v>
      </c>
      <c r="P281" s="145">
        <f ca="1"/>
        <v>0.37</v>
      </c>
      <c r="Q281" s="158" t="str">
        <f t="shared" ca="1" si="16"/>
        <v>FRP</v>
      </c>
      <c r="R281" s="158" t="str">
        <f t="shared" ca="1" si="17"/>
        <v>ZAR</v>
      </c>
      <c r="S281" s="158" t="str">
        <f t="shared" ca="1" si="18"/>
        <v>RP</v>
      </c>
      <c r="T281" s="158" t="str">
        <f t="shared" ca="1" si="19"/>
        <v>SB</v>
      </c>
    </row>
    <row r="282" spans="1:20" x14ac:dyDescent="0.2">
      <c r="A282" s="145" t="str">
        <f ca="1"/>
        <v>SB</v>
      </c>
      <c r="B282" s="145" t="str">
        <f ca="1"/>
        <v>FRP</v>
      </c>
      <c r="C282" s="145" t="str">
        <f ca="1"/>
        <v>FRP</v>
      </c>
      <c r="D282" s="145" t="str">
        <f ca="1"/>
        <v>ZAR SB</v>
      </c>
      <c r="E282" s="145" t="str">
        <f ca="1"/>
        <v>ZAR SB</v>
      </c>
      <c r="F282" s="145" t="str">
        <f ca="1"/>
        <v>SPOT HH</v>
      </c>
      <c r="G282" s="145" t="str">
        <f ca="1"/>
        <v>GEODIS USA LLC</v>
      </c>
      <c r="H282" s="145">
        <f ca="1"/>
        <v>1</v>
      </c>
      <c r="I282" s="145" t="str">
        <f ca="1"/>
        <v>S</v>
      </c>
      <c r="J282" s="145" t="str">
        <f ca="1"/>
        <v>H</v>
      </c>
      <c r="K282" s="145" t="str">
        <f ca="1"/>
        <v>ADAPTER COVERING BOX</v>
      </c>
      <c r="L282" s="145">
        <f ca="1"/>
        <v>0.71</v>
      </c>
      <c r="M282" s="145">
        <f ca="1"/>
        <v>0.71</v>
      </c>
      <c r="N282" s="145">
        <f ca="1"/>
        <v>0.57999999999999996</v>
      </c>
      <c r="O282" s="145">
        <f ca="1"/>
        <v>0.53400000000000003</v>
      </c>
      <c r="P282" s="145">
        <f ca="1"/>
        <v>0.53400000000000003</v>
      </c>
      <c r="Q282" s="158" t="str">
        <f t="shared" ca="1" si="16"/>
        <v>FRP</v>
      </c>
      <c r="R282" s="158" t="str">
        <f t="shared" ca="1" si="17"/>
        <v>ZAR</v>
      </c>
      <c r="S282" s="158" t="str">
        <f t="shared" ca="1" si="18"/>
        <v>RP</v>
      </c>
      <c r="T282" s="158" t="str">
        <f t="shared" ca="1" si="19"/>
        <v>SB</v>
      </c>
    </row>
    <row r="283" spans="1:20" x14ac:dyDescent="0.2">
      <c r="A283" s="145" t="str">
        <f ca="1"/>
        <v>SB</v>
      </c>
      <c r="B283" s="145" t="str">
        <f ca="1"/>
        <v>FRP</v>
      </c>
      <c r="C283" s="145" t="str">
        <f ca="1"/>
        <v>FRP</v>
      </c>
      <c r="D283" s="145" t="str">
        <f ca="1"/>
        <v>ZAR SB</v>
      </c>
      <c r="E283" s="145" t="str">
        <f ca="1"/>
        <v>ZAR SB</v>
      </c>
      <c r="F283" s="145" t="str">
        <f ca="1"/>
        <v>SPOT HH</v>
      </c>
      <c r="G283" s="145" t="str">
        <f ca="1"/>
        <v>GEODIS USA LLC</v>
      </c>
      <c r="H283" s="145">
        <f ca="1"/>
        <v>1</v>
      </c>
      <c r="I283" s="145" t="str">
        <f ca="1"/>
        <v>S</v>
      </c>
      <c r="J283" s="145" t="str">
        <f ca="1"/>
        <v>H</v>
      </c>
      <c r="K283" s="145" t="str">
        <f ca="1"/>
        <v>LUBE OIL PUMP BOX</v>
      </c>
      <c r="L283" s="145">
        <f ca="1"/>
        <v>1.68</v>
      </c>
      <c r="M283" s="145">
        <f ca="1"/>
        <v>0.79</v>
      </c>
      <c r="N283" s="145">
        <f ca="1"/>
        <v>1.04</v>
      </c>
      <c r="O283" s="145">
        <f ca="1"/>
        <v>0.77400000000000002</v>
      </c>
      <c r="P283" s="145">
        <f ca="1"/>
        <v>0.77400000000000002</v>
      </c>
      <c r="Q283" s="158" t="str">
        <f t="shared" ca="1" si="16"/>
        <v>FRP</v>
      </c>
      <c r="R283" s="158" t="str">
        <f t="shared" ca="1" si="17"/>
        <v>ZAR</v>
      </c>
      <c r="S283" s="158" t="str">
        <f t="shared" ca="1" si="18"/>
        <v>RP</v>
      </c>
      <c r="T283" s="158" t="str">
        <f t="shared" ca="1" si="19"/>
        <v>SB</v>
      </c>
    </row>
    <row r="284" spans="1:20" x14ac:dyDescent="0.2">
      <c r="A284" s="145" t="str">
        <f ca="1"/>
        <v>SB</v>
      </c>
      <c r="B284" s="145" t="str">
        <f ca="1"/>
        <v>FRP</v>
      </c>
      <c r="C284" s="145" t="str">
        <f ca="1"/>
        <v>FRP</v>
      </c>
      <c r="D284" s="145" t="str">
        <f ca="1"/>
        <v>ZAR SB</v>
      </c>
      <c r="E284" s="145" t="str">
        <f ca="1"/>
        <v>ZAR SB</v>
      </c>
      <c r="F284" s="145" t="str">
        <f ca="1"/>
        <v>SPOT HH</v>
      </c>
      <c r="G284" s="145" t="str">
        <f ca="1"/>
        <v>GEODIS USA LLC</v>
      </c>
      <c r="H284" s="145">
        <f ca="1"/>
        <v>1</v>
      </c>
      <c r="I284" s="145" t="str">
        <f ca="1"/>
        <v>S</v>
      </c>
      <c r="J284" s="145" t="str">
        <f ca="1"/>
        <v>H</v>
      </c>
      <c r="K284" s="145" t="str">
        <f ca="1"/>
        <v>AUXILLARY OIL PUMP BOX</v>
      </c>
      <c r="L284" s="145">
        <f ca="1"/>
        <v>1.68</v>
      </c>
      <c r="M284" s="145">
        <f ca="1"/>
        <v>0.79</v>
      </c>
      <c r="N284" s="145">
        <f ca="1"/>
        <v>1.04</v>
      </c>
      <c r="O284" s="145">
        <f ca="1"/>
        <v>0.28599999999999998</v>
      </c>
      <c r="P284" s="145">
        <f ca="1"/>
        <v>0.28599999999999998</v>
      </c>
      <c r="Q284" s="158" t="str">
        <f t="shared" ca="1" si="16"/>
        <v>FRP</v>
      </c>
      <c r="R284" s="158" t="str">
        <f t="shared" ca="1" si="17"/>
        <v>ZAR</v>
      </c>
      <c r="S284" s="158" t="str">
        <f t="shared" ca="1" si="18"/>
        <v>RP</v>
      </c>
      <c r="T284" s="158" t="str">
        <f t="shared" ca="1" si="19"/>
        <v>SB</v>
      </c>
    </row>
    <row r="285" spans="1:20" x14ac:dyDescent="0.2">
      <c r="A285" s="145" t="str">
        <f ca="1"/>
        <v>SB</v>
      </c>
      <c r="B285" s="145" t="str">
        <f ca="1"/>
        <v>FRP</v>
      </c>
      <c r="C285" s="145" t="str">
        <f ca="1"/>
        <v>FRP</v>
      </c>
      <c r="D285" s="145" t="str">
        <f ca="1"/>
        <v>ZAR SB</v>
      </c>
      <c r="E285" s="145" t="str">
        <f ca="1"/>
        <v>ZAR SB</v>
      </c>
      <c r="F285" s="145" t="str">
        <f ca="1"/>
        <v>SPOT HH</v>
      </c>
      <c r="G285" s="145" t="str">
        <f ca="1"/>
        <v>GEODIS USA LLC</v>
      </c>
      <c r="H285" s="145">
        <f ca="1"/>
        <v>1</v>
      </c>
      <c r="I285" s="145" t="str">
        <f ca="1"/>
        <v>S</v>
      </c>
      <c r="J285" s="145" t="str">
        <f ca="1"/>
        <v>H</v>
      </c>
      <c r="K285" s="145" t="str">
        <f ca="1"/>
        <v>MOTOR AIR COOLER BOX</v>
      </c>
      <c r="L285" s="145">
        <f ca="1"/>
        <v>0.79</v>
      </c>
      <c r="M285" s="145">
        <f ca="1"/>
        <v>0.74</v>
      </c>
      <c r="N285" s="145">
        <f ca="1"/>
        <v>0.64</v>
      </c>
      <c r="O285" s="145">
        <f ca="1"/>
        <v>0.12</v>
      </c>
      <c r="P285" s="145">
        <f ca="1"/>
        <v>0.12</v>
      </c>
      <c r="Q285" s="158" t="str">
        <f t="shared" ca="1" si="16"/>
        <v>FRP</v>
      </c>
      <c r="R285" s="158" t="str">
        <f t="shared" ca="1" si="17"/>
        <v>ZAR</v>
      </c>
      <c r="S285" s="158" t="str">
        <f t="shared" ca="1" si="18"/>
        <v>RP</v>
      </c>
      <c r="T285" s="158" t="str">
        <f t="shared" ca="1" si="19"/>
        <v>SB</v>
      </c>
    </row>
    <row r="286" spans="1:20" x14ac:dyDescent="0.2">
      <c r="A286" s="145" t="str">
        <f ca="1"/>
        <v>SB</v>
      </c>
      <c r="B286" s="145" t="str">
        <f ca="1"/>
        <v>FRP</v>
      </c>
      <c r="C286" s="145" t="str">
        <f ca="1"/>
        <v>FRP</v>
      </c>
      <c r="D286" s="145" t="str">
        <f ca="1"/>
        <v>ZAR SB</v>
      </c>
      <c r="E286" s="145" t="str">
        <f ca="1"/>
        <v>ZAR SB</v>
      </c>
      <c r="F286" s="145" t="str">
        <f ca="1"/>
        <v>SPOT HH</v>
      </c>
      <c r="G286" s="145" t="str">
        <f ca="1"/>
        <v>GEODIS USA LLC</v>
      </c>
      <c r="H286" s="145">
        <f ca="1"/>
        <v>1</v>
      </c>
      <c r="I286" s="145" t="str">
        <f ca="1"/>
        <v>S</v>
      </c>
      <c r="J286" s="145" t="str">
        <f ca="1"/>
        <v>H</v>
      </c>
      <c r="K286" s="145" t="str">
        <f ca="1"/>
        <v>BALANCE PLANT BOX BOX</v>
      </c>
      <c r="L286" s="145">
        <f ca="1"/>
        <v>1.1399999999999999</v>
      </c>
      <c r="M286" s="145">
        <f ca="1"/>
        <v>1.04</v>
      </c>
      <c r="N286" s="145">
        <f ca="1"/>
        <v>0.86</v>
      </c>
      <c r="O286" s="145">
        <f ca="1"/>
        <v>5.8999999999999997E-2</v>
      </c>
      <c r="P286" s="145">
        <f ca="1"/>
        <v>5.8999999999999997E-2</v>
      </c>
      <c r="Q286" s="158" t="str">
        <f t="shared" ca="1" si="16"/>
        <v>FRP</v>
      </c>
      <c r="R286" s="158" t="str">
        <f t="shared" ca="1" si="17"/>
        <v>ZAR</v>
      </c>
      <c r="S286" s="158" t="str">
        <f t="shared" ca="1" si="18"/>
        <v>RP</v>
      </c>
      <c r="T286" s="158" t="str">
        <f t="shared" ca="1" si="19"/>
        <v>SB</v>
      </c>
    </row>
    <row r="287" spans="1:20" x14ac:dyDescent="0.2">
      <c r="A287" s="145" t="str">
        <f ca="1"/>
        <v>SB</v>
      </c>
      <c r="B287" s="145" t="str">
        <f ca="1"/>
        <v>FRP</v>
      </c>
      <c r="C287" s="145" t="str">
        <f ca="1"/>
        <v>FRP</v>
      </c>
      <c r="D287" s="145" t="str">
        <f ca="1"/>
        <v>ZAR SB</v>
      </c>
      <c r="E287" s="145" t="str">
        <f ca="1"/>
        <v>ZAR SB</v>
      </c>
      <c r="F287" s="145" t="str">
        <f ca="1"/>
        <v>SPOT HH</v>
      </c>
      <c r="G287" s="145" t="str">
        <f ca="1"/>
        <v>GEODIS USA LLC</v>
      </c>
      <c r="H287" s="145">
        <f ca="1"/>
        <v>1</v>
      </c>
      <c r="I287" s="145" t="str">
        <f ca="1"/>
        <v>M</v>
      </c>
      <c r="J287" s="145" t="str">
        <f ca="1"/>
        <v>H</v>
      </c>
      <c r="K287" s="145" t="str">
        <f ca="1"/>
        <v>40 FT MAFI</v>
      </c>
      <c r="L287" s="145">
        <f ca="1"/>
        <v>12.5</v>
      </c>
      <c r="M287" s="145">
        <f ca="1"/>
        <v>2.5</v>
      </c>
      <c r="N287" s="145">
        <f ca="1"/>
        <v>3.99</v>
      </c>
      <c r="O287" s="145">
        <f ca="1"/>
        <v>46.45</v>
      </c>
      <c r="P287" s="145">
        <f ca="1"/>
        <v>46.45</v>
      </c>
      <c r="Q287" s="158" t="str">
        <f t="shared" ca="1" si="16"/>
        <v>FRP</v>
      </c>
      <c r="R287" s="158" t="str">
        <f t="shared" ca="1" si="17"/>
        <v>ZAR</v>
      </c>
      <c r="S287" s="158" t="str">
        <f t="shared" ca="1" si="18"/>
        <v>RP</v>
      </c>
      <c r="T287" s="158" t="str">
        <f t="shared" ca="1" si="19"/>
        <v>SB</v>
      </c>
    </row>
    <row r="288" spans="1:20" x14ac:dyDescent="0.2">
      <c r="A288" s="145" t="str">
        <f ca="1"/>
        <v>SB</v>
      </c>
      <c r="B288" s="145" t="str">
        <f ca="1"/>
        <v>FRP</v>
      </c>
      <c r="C288" s="145" t="str">
        <f ca="1"/>
        <v>FRP</v>
      </c>
      <c r="D288" s="145" t="str">
        <f ca="1"/>
        <v>ZAR SB</v>
      </c>
      <c r="E288" s="145" t="str">
        <f ca="1"/>
        <v>ZAR SB</v>
      </c>
      <c r="F288" s="145" t="str">
        <f ca="1"/>
        <v>SPOT HH</v>
      </c>
      <c r="G288" s="145" t="str">
        <f ca="1"/>
        <v>GEODIS USA LLC</v>
      </c>
      <c r="H288" s="145">
        <f ca="1"/>
        <v>1</v>
      </c>
      <c r="I288" s="145" t="str">
        <f ca="1"/>
        <v>SM</v>
      </c>
      <c r="J288" s="145" t="str">
        <f ca="1"/>
        <v>H</v>
      </c>
      <c r="K288" s="145" t="str">
        <f ca="1"/>
        <v>COMPRESSOR COMPRESSOR</v>
      </c>
      <c r="L288" s="145">
        <f ca="1"/>
        <v>9.8000000000000007</v>
      </c>
      <c r="M288" s="145">
        <f ca="1"/>
        <v>3.2</v>
      </c>
      <c r="N288" s="145">
        <f ca="1"/>
        <v>3.99</v>
      </c>
      <c r="O288" s="145">
        <f ca="1"/>
        <v>38.457999999999998</v>
      </c>
      <c r="P288" s="145">
        <f ca="1"/>
        <v>38.457999999999998</v>
      </c>
      <c r="Q288" s="158" t="str">
        <f t="shared" ca="1" si="16"/>
        <v>FRP</v>
      </c>
      <c r="R288" s="158" t="str">
        <f t="shared" ca="1" si="17"/>
        <v>ZAR</v>
      </c>
      <c r="S288" s="158" t="str">
        <f t="shared" ca="1" si="18"/>
        <v>RP</v>
      </c>
      <c r="T288" s="158" t="str">
        <f t="shared" ca="1" si="19"/>
        <v>SB</v>
      </c>
    </row>
    <row r="289" spans="1:20" x14ac:dyDescent="0.2">
      <c r="A289" s="145" t="str">
        <f ca="1"/>
        <v>SB</v>
      </c>
      <c r="B289" s="145" t="str">
        <f ca="1"/>
        <v>FRP</v>
      </c>
      <c r="C289" s="145" t="str">
        <f ca="1"/>
        <v>FRP</v>
      </c>
      <c r="D289" s="145" t="str">
        <f ca="1"/>
        <v>ZAR SB</v>
      </c>
      <c r="E289" s="145" t="str">
        <f ca="1"/>
        <v>ZAR SB</v>
      </c>
      <c r="F289" s="145" t="str">
        <f ca="1"/>
        <v>SPOT HH</v>
      </c>
      <c r="G289" s="145" t="str">
        <f ca="1"/>
        <v>GEODIS USA LLC</v>
      </c>
      <c r="H289" s="145">
        <f ca="1"/>
        <v>1</v>
      </c>
      <c r="I289" s="145" t="str">
        <f ca="1"/>
        <v>M</v>
      </c>
      <c r="J289" s="145" t="str">
        <f ca="1"/>
        <v>H</v>
      </c>
      <c r="K289" s="145" t="str">
        <f ca="1"/>
        <v>40 FT MAFI</v>
      </c>
      <c r="L289" s="145">
        <f ca="1"/>
        <v>12.5</v>
      </c>
      <c r="M289" s="145">
        <f ca="1"/>
        <v>2.5</v>
      </c>
      <c r="N289" s="145">
        <f ca="1"/>
        <v>3.99</v>
      </c>
      <c r="O289" s="145">
        <f ca="1"/>
        <v>61.81</v>
      </c>
      <c r="P289" s="145">
        <f ca="1"/>
        <v>61.81</v>
      </c>
      <c r="Q289" s="158" t="str">
        <f t="shared" ca="1" si="16"/>
        <v>FRP</v>
      </c>
      <c r="R289" s="158" t="str">
        <f t="shared" ca="1" si="17"/>
        <v>ZAR</v>
      </c>
      <c r="S289" s="158" t="str">
        <f t="shared" ca="1" si="18"/>
        <v>RP</v>
      </c>
      <c r="T289" s="158" t="str">
        <f t="shared" ca="1" si="19"/>
        <v>SB</v>
      </c>
    </row>
    <row r="290" spans="1:20" x14ac:dyDescent="0.2">
      <c r="A290" s="145" t="str">
        <f ca="1"/>
        <v>SB</v>
      </c>
      <c r="B290" s="145" t="str">
        <f ca="1"/>
        <v>FRP</v>
      </c>
      <c r="C290" s="145" t="str">
        <f ca="1"/>
        <v>FRP</v>
      </c>
      <c r="D290" s="145" t="str">
        <f ca="1"/>
        <v>ZAR SB</v>
      </c>
      <c r="E290" s="145" t="str">
        <f ca="1"/>
        <v>ZAR SB</v>
      </c>
      <c r="F290" s="145" t="str">
        <f ca="1"/>
        <v>SPOT HH</v>
      </c>
      <c r="G290" s="145" t="str">
        <f ca="1"/>
        <v>GEODIS USA LLC</v>
      </c>
      <c r="H290" s="145">
        <f ca="1"/>
        <v>1</v>
      </c>
      <c r="I290" s="145" t="str">
        <f ca="1"/>
        <v>SM</v>
      </c>
      <c r="J290" s="145" t="str">
        <f ca="1"/>
        <v>H</v>
      </c>
      <c r="K290" s="145" t="str">
        <f ca="1"/>
        <v>COMPRESSOR COMPRESSOR</v>
      </c>
      <c r="L290" s="145">
        <f ca="1"/>
        <v>6.68</v>
      </c>
      <c r="M290" s="145">
        <f ca="1"/>
        <v>3.2</v>
      </c>
      <c r="N290" s="145">
        <f ca="1"/>
        <v>3.91</v>
      </c>
      <c r="O290" s="145">
        <f ca="1"/>
        <v>53.81</v>
      </c>
      <c r="P290" s="145">
        <f ca="1"/>
        <v>53.81</v>
      </c>
      <c r="Q290" s="158" t="str">
        <f t="shared" ca="1" si="16"/>
        <v>FRP</v>
      </c>
      <c r="R290" s="158" t="str">
        <f t="shared" ca="1" si="17"/>
        <v>ZAR</v>
      </c>
      <c r="S290" s="158" t="str">
        <f t="shared" ca="1" si="18"/>
        <v>RP</v>
      </c>
      <c r="T290" s="158" t="str">
        <f t="shared" ca="1" si="19"/>
        <v>SB</v>
      </c>
    </row>
    <row r="291" spans="1:20" x14ac:dyDescent="0.2">
      <c r="A291" s="145" t="str">
        <f ca="1"/>
        <v>SB</v>
      </c>
      <c r="B291" s="145" t="str">
        <f ca="1"/>
        <v>FRP</v>
      </c>
      <c r="C291" s="145" t="str">
        <f ca="1"/>
        <v>FRP</v>
      </c>
      <c r="D291" s="145" t="str">
        <f ca="1"/>
        <v>PNG NB</v>
      </c>
      <c r="E291" s="145" t="str">
        <f ca="1"/>
        <v>PNG NB</v>
      </c>
      <c r="F291" s="145" t="str">
        <f ca="1"/>
        <v>SPOT HH</v>
      </c>
      <c r="G291" s="145" t="str">
        <f ca="1"/>
        <v>FAST GLOBAL LOGISTICS, LLC</v>
      </c>
      <c r="H291" s="145">
        <f ca="1"/>
        <v>1</v>
      </c>
      <c r="I291" s="145" t="str">
        <f ca="1"/>
        <v>H</v>
      </c>
      <c r="J291" s="145" t="str">
        <f ca="1"/>
        <v>H</v>
      </c>
      <c r="K291" s="145" t="str">
        <f ca="1"/>
        <v>JAYCO Trailer</v>
      </c>
      <c r="L291" s="145">
        <f ca="1"/>
        <v>11.68</v>
      </c>
      <c r="M291" s="145">
        <f ca="1"/>
        <v>2.54</v>
      </c>
      <c r="N291" s="145">
        <f ca="1"/>
        <v>3.43</v>
      </c>
      <c r="O291" s="145">
        <f ca="1"/>
        <v>5.81</v>
      </c>
      <c r="P291" s="145">
        <f ca="1"/>
        <v>5.81</v>
      </c>
      <c r="Q291" s="158" t="str">
        <f t="shared" ca="1" si="16"/>
        <v>FRP</v>
      </c>
      <c r="R291" s="158" t="str">
        <f t="shared" ca="1" si="17"/>
        <v>PNG</v>
      </c>
      <c r="S291" s="158" t="str">
        <f t="shared" ca="1" si="18"/>
        <v>RP</v>
      </c>
      <c r="T291" s="158" t="str">
        <f t="shared" ca="1" si="19"/>
        <v>NB</v>
      </c>
    </row>
    <row r="292" spans="1:20" x14ac:dyDescent="0.2">
      <c r="A292" s="145" t="str">
        <f ca="1"/>
        <v>SB</v>
      </c>
      <c r="B292" s="145" t="str">
        <f ca="1"/>
        <v>FRP</v>
      </c>
      <c r="C292" s="145" t="str">
        <f ca="1"/>
        <v>FRP</v>
      </c>
      <c r="D292" s="145" t="str">
        <f ca="1"/>
        <v>TEV NB</v>
      </c>
      <c r="E292" s="145" t="str">
        <f ca="1"/>
        <v>IQQ</v>
      </c>
      <c r="F292" s="145" t="str">
        <f ca="1"/>
        <v>SPOT HH</v>
      </c>
      <c r="G292" s="145" t="str">
        <f ca="1"/>
        <v>A.E.S. INC.</v>
      </c>
      <c r="H292" s="145">
        <f ca="1"/>
        <v>1</v>
      </c>
      <c r="I292" s="145" t="str">
        <f ca="1"/>
        <v>H</v>
      </c>
      <c r="J292" s="145" t="str">
        <f ca="1"/>
        <v>H</v>
      </c>
      <c r="K292" s="145" t="str">
        <f ca="1"/>
        <v>JD COMBINE</v>
      </c>
      <c r="L292" s="145">
        <f ca="1"/>
        <v>8.18</v>
      </c>
      <c r="M292" s="145">
        <f ca="1"/>
        <v>4.1399999999999997</v>
      </c>
      <c r="N292" s="145">
        <f ca="1"/>
        <v>3.81</v>
      </c>
      <c r="O292" s="145">
        <f ca="1"/>
        <v>13.93</v>
      </c>
      <c r="P292" s="145">
        <f ca="1"/>
        <v>13.93</v>
      </c>
      <c r="Q292" s="158" t="str">
        <f t="shared" ca="1" si="16"/>
        <v>FRP</v>
      </c>
      <c r="R292" s="158" t="str">
        <f t="shared" ca="1" si="17"/>
        <v>TEV</v>
      </c>
      <c r="S292" s="158" t="str">
        <f t="shared" ca="1" si="18"/>
        <v>RP</v>
      </c>
      <c r="T292" s="158" t="str">
        <f t="shared" ca="1" si="19"/>
        <v>NB</v>
      </c>
    </row>
    <row r="293" spans="1:20" x14ac:dyDescent="0.2">
      <c r="A293" s="145" t="str">
        <f ca="1"/>
        <v>SB</v>
      </c>
      <c r="B293" s="145" t="str">
        <f ca="1"/>
        <v>FRP</v>
      </c>
      <c r="C293" s="145" t="str">
        <f ca="1"/>
        <v>FRP</v>
      </c>
      <c r="D293" s="145" t="str">
        <f ca="1"/>
        <v>ZAR SB</v>
      </c>
      <c r="E293" s="145" t="str">
        <f ca="1"/>
        <v>ZAR SB</v>
      </c>
      <c r="F293" s="145" t="str">
        <f ca="1"/>
        <v>SPOT HH</v>
      </c>
      <c r="G293" s="145" t="str">
        <f ca="1"/>
        <v>SLADE SHIPPING INC</v>
      </c>
      <c r="H293" s="145">
        <f ca="1"/>
        <v>1</v>
      </c>
      <c r="I293" s="145" t="str">
        <f ca="1"/>
        <v>S</v>
      </c>
      <c r="J293" s="145" t="str">
        <f ca="1"/>
        <v>H</v>
      </c>
      <c r="K293" s="145" t="str">
        <f ca="1"/>
        <v>OILFIELD EQUIPM</v>
      </c>
      <c r="L293" s="145">
        <f ca="1"/>
        <v>11.327999999999999</v>
      </c>
      <c r="M293" s="145">
        <f ca="1"/>
        <v>1.143</v>
      </c>
      <c r="N293" s="145">
        <f ca="1"/>
        <v>0.38100000000000001</v>
      </c>
      <c r="O293" s="145">
        <f ca="1"/>
        <v>2.081</v>
      </c>
      <c r="P293" s="145">
        <f ca="1"/>
        <v>2.081</v>
      </c>
      <c r="Q293" s="158" t="str">
        <f t="shared" ca="1" si="16"/>
        <v>FRP</v>
      </c>
      <c r="R293" s="158" t="str">
        <f t="shared" ca="1" si="17"/>
        <v>ZAR</v>
      </c>
      <c r="S293" s="158" t="str">
        <f t="shared" ca="1" si="18"/>
        <v>RP</v>
      </c>
      <c r="T293" s="158" t="str">
        <f t="shared" ca="1" si="19"/>
        <v>SB</v>
      </c>
    </row>
    <row r="294" spans="1:20" x14ac:dyDescent="0.2">
      <c r="A294" s="145" t="str">
        <f ca="1"/>
        <v>SB</v>
      </c>
      <c r="B294" s="145" t="str">
        <f ca="1"/>
        <v>VCZ</v>
      </c>
      <c r="C294" s="145" t="str">
        <f ca="1"/>
        <v>VCZ</v>
      </c>
      <c r="D294" s="145" t="str">
        <f ca="1"/>
        <v>ZAR SB</v>
      </c>
      <c r="E294" s="145" t="str">
        <f ca="1"/>
        <v>MVD</v>
      </c>
      <c r="F294" s="145" t="str">
        <f ca="1"/>
        <v>VOLKSWAGEN</v>
      </c>
      <c r="G294" s="145" t="str">
        <f ca="1"/>
        <v>VW MEX</v>
      </c>
      <c r="H294" s="145">
        <f ca="1"/>
        <v>1</v>
      </c>
      <c r="I294" s="145" t="str">
        <f ca="1"/>
        <v>C</v>
      </c>
      <c r="J294" s="145" t="str">
        <f ca="1"/>
        <v>C</v>
      </c>
      <c r="K294" s="145" t="str">
        <f ca="1"/>
        <v>JETTA</v>
      </c>
      <c r="L294" s="145">
        <f ca="1"/>
        <v>4.6180000000000003</v>
      </c>
      <c r="M294" s="145">
        <f ca="1"/>
        <v>1.77</v>
      </c>
      <c r="N294" s="145">
        <f ca="1"/>
        <v>1.395</v>
      </c>
      <c r="O294" s="145">
        <f ca="1"/>
        <v>1.4079999999999999</v>
      </c>
      <c r="P294" s="145">
        <f ca="1"/>
        <v>1.4079999999999999</v>
      </c>
      <c r="Q294" s="158" t="str">
        <f t="shared" ca="1" si="16"/>
        <v>VCZ</v>
      </c>
      <c r="R294" s="158" t="str">
        <f t="shared" ca="1" si="17"/>
        <v>ZAR</v>
      </c>
      <c r="S294" s="158" t="str">
        <f t="shared" ca="1" si="18"/>
        <v>CZ</v>
      </c>
      <c r="T294" s="158" t="str">
        <f t="shared" ca="1" si="19"/>
        <v>SB</v>
      </c>
    </row>
    <row r="295" spans="1:20" x14ac:dyDescent="0.2">
      <c r="A295" s="145" t="str">
        <f ca="1"/>
        <v>SB</v>
      </c>
      <c r="B295" s="145" t="str">
        <f ca="1"/>
        <v>VCZ</v>
      </c>
      <c r="C295" s="145" t="str">
        <f ca="1"/>
        <v>VCZ</v>
      </c>
      <c r="D295" s="145" t="str">
        <f ca="1"/>
        <v>ZAR SB</v>
      </c>
      <c r="E295" s="145" t="str">
        <f ca="1"/>
        <v>MVD</v>
      </c>
      <c r="F295" s="145" t="str">
        <f ca="1"/>
        <v>VOLKSWAGEN</v>
      </c>
      <c r="G295" s="145" t="str">
        <f ca="1"/>
        <v>VW MEX</v>
      </c>
      <c r="H295" s="145">
        <f ca="1"/>
        <v>24</v>
      </c>
      <c r="I295" s="145" t="str">
        <f ca="1"/>
        <v>V</v>
      </c>
      <c r="J295" s="145" t="str">
        <f ca="1"/>
        <v>C</v>
      </c>
      <c r="K295" s="145" t="str">
        <f ca="1"/>
        <v>TIGUAN</v>
      </c>
      <c r="L295" s="145">
        <f ca="1"/>
        <v>4.4269999999999996</v>
      </c>
      <c r="M295" s="145">
        <f ca="1"/>
        <v>1.8089999999999999</v>
      </c>
      <c r="N295" s="145">
        <f ca="1"/>
        <v>1.6830000000000001</v>
      </c>
      <c r="O295" s="145">
        <f ca="1"/>
        <v>1.5569999999999999</v>
      </c>
      <c r="P295" s="145">
        <f ca="1"/>
        <v>37.367999999999995</v>
      </c>
      <c r="Q295" s="158" t="str">
        <f t="shared" ca="1" si="16"/>
        <v>VCZ</v>
      </c>
      <c r="R295" s="158" t="str">
        <f t="shared" ca="1" si="17"/>
        <v>ZAR</v>
      </c>
      <c r="S295" s="158" t="str">
        <f t="shared" ca="1" si="18"/>
        <v>CZ</v>
      </c>
      <c r="T295" s="158" t="str">
        <f t="shared" ca="1" si="19"/>
        <v>SB</v>
      </c>
    </row>
    <row r="296" spans="1:20" x14ac:dyDescent="0.2">
      <c r="A296" s="145" t="str">
        <f ca="1"/>
        <v>SB</v>
      </c>
      <c r="B296" s="145" t="str">
        <f ca="1"/>
        <v>VCZ</v>
      </c>
      <c r="C296" s="145" t="str">
        <f ca="1"/>
        <v>VCZ</v>
      </c>
      <c r="D296" s="145" t="str">
        <f ca="1"/>
        <v>TEV NB</v>
      </c>
      <c r="E296" s="145" t="str">
        <f ca="1"/>
        <v>TEV NB</v>
      </c>
      <c r="F296" s="145" t="str">
        <f ca="1"/>
        <v>VOLKSWAGEN</v>
      </c>
      <c r="G296" s="145" t="str">
        <f ca="1"/>
        <v>VW MEX</v>
      </c>
      <c r="H296" s="145">
        <f ca="1"/>
        <v>3</v>
      </c>
      <c r="I296" s="145" t="str">
        <f ca="1"/>
        <v>V</v>
      </c>
      <c r="J296" s="145" t="str">
        <f ca="1"/>
        <v>C</v>
      </c>
      <c r="K296" s="145" t="str">
        <f ca="1"/>
        <v>TIGUAN</v>
      </c>
      <c r="L296" s="145">
        <f ca="1"/>
        <v>4.4269999999999996</v>
      </c>
      <c r="M296" s="145">
        <f ca="1"/>
        <v>1.8089999999999999</v>
      </c>
      <c r="N296" s="145">
        <f ca="1"/>
        <v>1.6830000000000001</v>
      </c>
      <c r="O296" s="145">
        <f ca="1"/>
        <v>1.5569999999999999</v>
      </c>
      <c r="P296" s="145">
        <f ca="1"/>
        <v>4.6709999999999994</v>
      </c>
      <c r="Q296" s="158" t="str">
        <f t="shared" ca="1" si="16"/>
        <v>VCZ</v>
      </c>
      <c r="R296" s="158" t="str">
        <f t="shared" ca="1" si="17"/>
        <v>TEV</v>
      </c>
      <c r="S296" s="158" t="str">
        <f t="shared" ca="1" si="18"/>
        <v>CZ</v>
      </c>
      <c r="T296" s="158" t="str">
        <f t="shared" ca="1" si="19"/>
        <v>NB</v>
      </c>
    </row>
    <row r="297" spans="1:20" x14ac:dyDescent="0.2">
      <c r="A297" s="145" t="str">
        <f ca="1"/>
        <v>SB</v>
      </c>
      <c r="B297" s="145" t="str">
        <f ca="1"/>
        <v>VCZ</v>
      </c>
      <c r="C297" s="145" t="str">
        <f ca="1"/>
        <v>VCZ</v>
      </c>
      <c r="D297" s="145" t="str">
        <f ca="1"/>
        <v>PNG NB</v>
      </c>
      <c r="E297" s="145" t="str">
        <f ca="1"/>
        <v>PNG NB</v>
      </c>
      <c r="F297" s="145" t="str">
        <f ca="1"/>
        <v>VOLKSWAGEN</v>
      </c>
      <c r="G297" s="145" t="str">
        <f ca="1"/>
        <v>VW LOG</v>
      </c>
      <c r="H297" s="145">
        <f ca="1"/>
        <v>63</v>
      </c>
      <c r="I297" s="145" t="str">
        <f ca="1"/>
        <v>C</v>
      </c>
      <c r="J297" s="145" t="str">
        <f ca="1"/>
        <v>C</v>
      </c>
      <c r="K297" s="145" t="str">
        <f ca="1"/>
        <v>JETTA</v>
      </c>
      <c r="L297" s="145">
        <f ca="1"/>
        <v>4.6180000000000003</v>
      </c>
      <c r="M297" s="145">
        <f ca="1"/>
        <v>1.77</v>
      </c>
      <c r="N297" s="145">
        <f ca="1"/>
        <v>1.395</v>
      </c>
      <c r="O297" s="145">
        <f ca="1"/>
        <v>1.4079999999999999</v>
      </c>
      <c r="P297" s="145">
        <f ca="1"/>
        <v>88.703999999999994</v>
      </c>
      <c r="Q297" s="158" t="str">
        <f t="shared" ca="1" si="16"/>
        <v>VCZ</v>
      </c>
      <c r="R297" s="158" t="str">
        <f t="shared" ca="1" si="17"/>
        <v>PNG</v>
      </c>
      <c r="S297" s="158" t="str">
        <f t="shared" ca="1" si="18"/>
        <v>CZ</v>
      </c>
      <c r="T297" s="158" t="str">
        <f t="shared" ca="1" si="19"/>
        <v>NB</v>
      </c>
    </row>
    <row r="298" spans="1:20" x14ac:dyDescent="0.2">
      <c r="A298" s="145" t="str">
        <f ca="1"/>
        <v>SB</v>
      </c>
      <c r="B298" s="145" t="str">
        <f ca="1"/>
        <v>VCZ</v>
      </c>
      <c r="C298" s="145" t="str">
        <f ca="1"/>
        <v>VCZ</v>
      </c>
      <c r="D298" s="145" t="str">
        <f ca="1"/>
        <v>ZAR SB</v>
      </c>
      <c r="E298" s="145" t="str">
        <f ca="1"/>
        <v>ZAR SB</v>
      </c>
      <c r="F298" s="145" t="str">
        <f ca="1"/>
        <v>VOLKSWAGEN</v>
      </c>
      <c r="G298" s="145" t="str">
        <f ca="1"/>
        <v>VW LOG</v>
      </c>
      <c r="H298" s="145">
        <f ca="1"/>
        <v>39</v>
      </c>
      <c r="I298" s="145" t="str">
        <f ca="1"/>
        <v>V</v>
      </c>
      <c r="J298" s="145" t="str">
        <f ca="1"/>
        <v>C</v>
      </c>
      <c r="K298" s="145" t="str">
        <f ca="1"/>
        <v xml:space="preserve">JETTA </v>
      </c>
      <c r="L298" s="145">
        <f ca="1"/>
        <v>4.6180000000000003</v>
      </c>
      <c r="M298" s="145">
        <f ca="1"/>
        <v>1.77</v>
      </c>
      <c r="N298" s="145">
        <f ca="1"/>
        <v>1.395</v>
      </c>
      <c r="O298" s="145">
        <f ca="1"/>
        <v>1.4079999999999999</v>
      </c>
      <c r="P298" s="145">
        <f ca="1"/>
        <v>54.911999999999999</v>
      </c>
      <c r="Q298" s="158" t="str">
        <f t="shared" ca="1" si="16"/>
        <v>VCZ</v>
      </c>
      <c r="R298" s="158" t="str">
        <f t="shared" ca="1" si="17"/>
        <v>ZAR</v>
      </c>
      <c r="S298" s="158" t="str">
        <f t="shared" ca="1" si="18"/>
        <v>CZ</v>
      </c>
      <c r="T298" s="158" t="str">
        <f t="shared" ca="1" si="19"/>
        <v>SB</v>
      </c>
    </row>
    <row r="299" spans="1:20" x14ac:dyDescent="0.2">
      <c r="A299" s="145" t="str">
        <f ca="1"/>
        <v>SB</v>
      </c>
      <c r="B299" s="145" t="str">
        <f ca="1"/>
        <v>VCZ</v>
      </c>
      <c r="C299" s="145" t="str">
        <f ca="1"/>
        <v>VCZ</v>
      </c>
      <c r="D299" s="145" t="str">
        <f ca="1"/>
        <v>PNG NB</v>
      </c>
      <c r="E299" s="145" t="str">
        <f ca="1"/>
        <v>PNG NB</v>
      </c>
      <c r="F299" s="145" t="str">
        <f ca="1"/>
        <v>VOLKSWAGEN</v>
      </c>
      <c r="G299" s="145" t="str">
        <f ca="1"/>
        <v>AUDI</v>
      </c>
      <c r="H299" s="145">
        <f ca="1"/>
        <v>85</v>
      </c>
      <c r="I299" s="145" t="str">
        <f ca="1"/>
        <v>V</v>
      </c>
      <c r="J299" s="145" t="str">
        <f ca="1"/>
        <v>C</v>
      </c>
      <c r="K299" s="145" t="str">
        <f ca="1"/>
        <v>Q5</v>
      </c>
      <c r="L299" s="145">
        <f ca="1"/>
        <v>4.6630000000000003</v>
      </c>
      <c r="M299" s="145">
        <f ca="1"/>
        <v>1.8979999999999999</v>
      </c>
      <c r="N299" s="145">
        <f ca="1"/>
        <v>1.6539999999999999</v>
      </c>
      <c r="O299" s="145">
        <f ca="1"/>
        <v>1.72</v>
      </c>
      <c r="P299" s="145">
        <f ca="1"/>
        <v>146.19999999999999</v>
      </c>
      <c r="Q299" s="158" t="str">
        <f t="shared" ca="1" si="16"/>
        <v>VCZ</v>
      </c>
      <c r="R299" s="158" t="str">
        <f t="shared" ca="1" si="17"/>
        <v>PNG</v>
      </c>
      <c r="S299" s="158" t="str">
        <f t="shared" ca="1" si="18"/>
        <v>CZ</v>
      </c>
      <c r="T299" s="158" t="str">
        <f t="shared" ca="1" si="19"/>
        <v>NB</v>
      </c>
    </row>
    <row r="300" spans="1:20" x14ac:dyDescent="0.2">
      <c r="A300" s="145" t="str">
        <f ca="1"/>
        <v>SB</v>
      </c>
      <c r="B300" s="145" t="str">
        <f ca="1"/>
        <v>VCZ</v>
      </c>
      <c r="C300" s="145" t="str">
        <f ca="1"/>
        <v>VCZ</v>
      </c>
      <c r="D300" s="145" t="str">
        <f ca="1"/>
        <v>ZAR SB</v>
      </c>
      <c r="E300" s="145" t="str">
        <f ca="1"/>
        <v>MVD</v>
      </c>
      <c r="F300" s="145" t="str">
        <f ca="1"/>
        <v>VOLKSWAGEN</v>
      </c>
      <c r="G300" s="145" t="str">
        <f ca="1"/>
        <v>AUDI</v>
      </c>
      <c r="H300" s="145">
        <f ca="1"/>
        <v>4</v>
      </c>
      <c r="I300" s="145" t="str">
        <f ca="1"/>
        <v>V</v>
      </c>
      <c r="J300" s="145" t="str">
        <f ca="1"/>
        <v>C</v>
      </c>
      <c r="K300" s="145" t="str">
        <f ca="1"/>
        <v>Q5</v>
      </c>
      <c r="L300" s="145">
        <f ca="1"/>
        <v>4.6630000000000003</v>
      </c>
      <c r="M300" s="145">
        <f ca="1"/>
        <v>1.8979999999999999</v>
      </c>
      <c r="N300" s="145">
        <f ca="1"/>
        <v>1.6539999999999999</v>
      </c>
      <c r="O300" s="145">
        <f ca="1"/>
        <v>1.72</v>
      </c>
      <c r="P300" s="145">
        <f ca="1"/>
        <v>6.88</v>
      </c>
      <c r="Q300" s="158" t="str">
        <f t="shared" ca="1" si="16"/>
        <v>VCZ</v>
      </c>
      <c r="R300" s="158" t="str">
        <f t="shared" ca="1" si="17"/>
        <v>ZAR</v>
      </c>
      <c r="S300" s="158" t="str">
        <f t="shared" ca="1" si="18"/>
        <v>CZ</v>
      </c>
      <c r="T300" s="158" t="str">
        <f t="shared" ca="1" si="19"/>
        <v>SB</v>
      </c>
    </row>
    <row r="301" spans="1:20" x14ac:dyDescent="0.2">
      <c r="A301" s="145" t="str">
        <f ca="1"/>
        <v>SB</v>
      </c>
      <c r="B301" s="145" t="str">
        <f ca="1"/>
        <v>VCZ</v>
      </c>
      <c r="C301" s="145" t="str">
        <f ca="1"/>
        <v>VCZ</v>
      </c>
      <c r="D301" s="145" t="str">
        <f ca="1"/>
        <v>ZAR SB</v>
      </c>
      <c r="E301" s="145" t="str">
        <f ca="1"/>
        <v>ZAR SB</v>
      </c>
      <c r="F301" s="145" t="str">
        <f ca="1"/>
        <v>FORD</v>
      </c>
      <c r="G301" s="145" t="str">
        <f ca="1"/>
        <v>FORD</v>
      </c>
      <c r="H301" s="145">
        <f ca="1"/>
        <v>28</v>
      </c>
      <c r="I301" s="145" t="str">
        <f ca="1"/>
        <v>V</v>
      </c>
      <c r="J301" s="145" t="str">
        <f ca="1"/>
        <v>C</v>
      </c>
      <c r="K301" s="145" t="str">
        <f ca="1"/>
        <v>MAVERICK</v>
      </c>
      <c r="L301" s="145">
        <f ca="1"/>
        <v>5.09</v>
      </c>
      <c r="M301" s="145">
        <f ca="1"/>
        <v>1.98</v>
      </c>
      <c r="N301" s="145">
        <f ca="1"/>
        <v>1.64</v>
      </c>
      <c r="O301" s="145">
        <f ca="1"/>
        <v>1.74</v>
      </c>
      <c r="P301" s="145">
        <f ca="1"/>
        <v>48.72</v>
      </c>
      <c r="Q301" s="158" t="str">
        <f t="shared" ca="1" si="16"/>
        <v>VCZ</v>
      </c>
      <c r="R301" s="158" t="str">
        <f t="shared" ca="1" si="17"/>
        <v>ZAR</v>
      </c>
      <c r="S301" s="158" t="str">
        <f t="shared" ca="1" si="18"/>
        <v>CZ</v>
      </c>
      <c r="T301" s="158" t="str">
        <f t="shared" ca="1" si="19"/>
        <v>SB</v>
      </c>
    </row>
    <row r="302" spans="1:20" x14ac:dyDescent="0.2">
      <c r="A302" s="145" t="str">
        <f ca="1"/>
        <v>SB</v>
      </c>
      <c r="B302" s="145" t="str">
        <f ca="1"/>
        <v>VCZ</v>
      </c>
      <c r="C302" s="145" t="str">
        <f ca="1"/>
        <v>VCZ</v>
      </c>
      <c r="D302" s="145" t="str">
        <f ca="1"/>
        <v>ZAR SB</v>
      </c>
      <c r="E302" s="145" t="str">
        <f ca="1"/>
        <v>ZAR SB</v>
      </c>
      <c r="F302" s="145" t="str">
        <f ca="1"/>
        <v>FORD</v>
      </c>
      <c r="G302" s="145" t="str">
        <f ca="1"/>
        <v>FORD</v>
      </c>
      <c r="H302" s="145">
        <f ca="1"/>
        <v>129</v>
      </c>
      <c r="I302" s="145" t="str">
        <f ca="1"/>
        <v>V</v>
      </c>
      <c r="J302" s="145" t="str">
        <f ca="1"/>
        <v>C</v>
      </c>
      <c r="K302" s="145" t="str">
        <f ca="1"/>
        <v>BRONCO</v>
      </c>
      <c r="L302" s="145">
        <f ca="1"/>
        <v>4.38</v>
      </c>
      <c r="M302" s="145">
        <f ca="1"/>
        <v>1.88</v>
      </c>
      <c r="N302" s="145">
        <f ca="1"/>
        <v>1.78</v>
      </c>
      <c r="O302" s="145">
        <f ca="1"/>
        <v>1.67</v>
      </c>
      <c r="P302" s="145">
        <f ca="1"/>
        <v>215.42999999999998</v>
      </c>
      <c r="Q302" s="158" t="str">
        <f t="shared" ca="1" si="16"/>
        <v>VCZ</v>
      </c>
      <c r="R302" s="158" t="str">
        <f t="shared" ca="1" si="17"/>
        <v>ZAR</v>
      </c>
      <c r="S302" s="158" t="str">
        <f t="shared" ca="1" si="18"/>
        <v>CZ</v>
      </c>
      <c r="T302" s="158" t="str">
        <f t="shared" ca="1" si="19"/>
        <v>SB</v>
      </c>
    </row>
    <row r="303" spans="1:20" x14ac:dyDescent="0.2">
      <c r="A303" s="145" t="str">
        <f ca="1"/>
        <v>SB</v>
      </c>
      <c r="B303" s="145" t="str">
        <f ca="1"/>
        <v>VCZ</v>
      </c>
      <c r="C303" s="145" t="str">
        <f ca="1"/>
        <v>VCZ</v>
      </c>
      <c r="D303" s="145" t="str">
        <f ca="1"/>
        <v>ZAR SB</v>
      </c>
      <c r="E303" s="145" t="str">
        <f ca="1"/>
        <v>ASU</v>
      </c>
      <c r="F303" s="145" t="str">
        <f ca="1"/>
        <v>NISSAN</v>
      </c>
      <c r="G303" s="145" t="str">
        <f ca="1"/>
        <v>NISSAN</v>
      </c>
      <c r="H303" s="145">
        <f ca="1"/>
        <v>1</v>
      </c>
      <c r="I303" s="145" t="str">
        <f ca="1"/>
        <v>V</v>
      </c>
      <c r="J303" s="145" t="str">
        <f ca="1"/>
        <v>C</v>
      </c>
      <c r="K303" s="145" t="str">
        <f ca="1"/>
        <v>NP300</v>
      </c>
      <c r="L303" s="145">
        <f ca="1"/>
        <v>5.25</v>
      </c>
      <c r="M303" s="145">
        <f ca="1"/>
        <v>1.85</v>
      </c>
      <c r="N303" s="145">
        <f ca="1"/>
        <v>1.83</v>
      </c>
      <c r="O303" s="145">
        <f ca="1"/>
        <v>1.86</v>
      </c>
      <c r="P303" s="145">
        <f ca="1"/>
        <v>1.86</v>
      </c>
      <c r="Q303" s="158" t="str">
        <f t="shared" ca="1" si="16"/>
        <v>VCZ</v>
      </c>
      <c r="R303" s="158" t="str">
        <f t="shared" ca="1" si="17"/>
        <v>ZAR</v>
      </c>
      <c r="S303" s="158" t="str">
        <f t="shared" ca="1" si="18"/>
        <v>CZ</v>
      </c>
      <c r="T303" s="158" t="str">
        <f t="shared" ca="1" si="19"/>
        <v>SB</v>
      </c>
    </row>
    <row r="304" spans="1:20" x14ac:dyDescent="0.2">
      <c r="A304" s="145" t="str">
        <f ca="1"/>
        <v>SB</v>
      </c>
      <c r="B304" s="145" t="str">
        <f ca="1"/>
        <v>MIT SB</v>
      </c>
      <c r="C304" s="145" t="str">
        <f ca="1"/>
        <v>MIT SB</v>
      </c>
      <c r="D304" s="145" t="str">
        <f ca="1"/>
        <v>ZAR SB</v>
      </c>
      <c r="E304" s="145" t="str">
        <f ca="1"/>
        <v>ZAR SB</v>
      </c>
      <c r="F304" s="145" t="str">
        <f ca="1"/>
        <v>KOMATSU</v>
      </c>
      <c r="G304" s="145" t="str">
        <f ca="1"/>
        <v>KOMATSU</v>
      </c>
      <c r="H304" s="145">
        <f ca="1"/>
        <v>1</v>
      </c>
      <c r="I304" s="145" t="str">
        <f ca="1"/>
        <v>H</v>
      </c>
      <c r="J304" s="145" t="str">
        <f ca="1"/>
        <v>H</v>
      </c>
      <c r="K304" s="145" t="str">
        <f ca="1"/>
        <v>MAINBODYOFKOMATSUWA380-6</v>
      </c>
      <c r="L304" s="145">
        <f ca="1"/>
        <v>8.61</v>
      </c>
      <c r="M304" s="145">
        <f ca="1"/>
        <v>2.92</v>
      </c>
      <c r="N304" s="145">
        <f ca="1"/>
        <v>3.39</v>
      </c>
      <c r="O304" s="145">
        <f ca="1"/>
        <v>17.97</v>
      </c>
      <c r="P304" s="145">
        <f ca="1"/>
        <v>17.97</v>
      </c>
      <c r="Q304" s="158" t="str">
        <f t="shared" ca="1" si="16"/>
        <v>MIT</v>
      </c>
      <c r="R304" s="158" t="str">
        <f t="shared" ca="1" si="17"/>
        <v>ZAR</v>
      </c>
      <c r="S304" s="158" t="str">
        <f t="shared" ca="1" si="18"/>
        <v>SB</v>
      </c>
      <c r="T304" s="158" t="str">
        <f t="shared" ca="1" si="19"/>
        <v>SB</v>
      </c>
    </row>
    <row r="305" spans="1:20" x14ac:dyDescent="0.2">
      <c r="A305" s="145" t="str">
        <f ca="1"/>
        <v>SB</v>
      </c>
      <c r="B305" s="145" t="str">
        <f ca="1"/>
        <v>MIT SB</v>
      </c>
      <c r="C305" s="145" t="str">
        <f ca="1"/>
        <v>MIT SB</v>
      </c>
      <c r="D305" s="145" t="str">
        <f ca="1"/>
        <v>ZAR SB</v>
      </c>
      <c r="E305" s="145" t="str">
        <f ca="1"/>
        <v>ZAR SB</v>
      </c>
      <c r="F305" s="145" t="str">
        <f ca="1"/>
        <v>KOMATSU</v>
      </c>
      <c r="G305" s="145" t="str">
        <f ca="1"/>
        <v>KOMATSU</v>
      </c>
      <c r="H305" s="145">
        <f ca="1"/>
        <v>1</v>
      </c>
      <c r="I305" s="145" t="str">
        <f ca="1"/>
        <v>H</v>
      </c>
      <c r="J305" s="145" t="str">
        <f ca="1"/>
        <v>H</v>
      </c>
      <c r="K305" s="145" t="str">
        <f ca="1"/>
        <v>MAIN BODY OFKOMATSU  D65EX-16</v>
      </c>
      <c r="L305" s="145">
        <f ca="1"/>
        <v>6.18</v>
      </c>
      <c r="M305" s="145">
        <f ca="1"/>
        <v>2.98</v>
      </c>
      <c r="N305" s="145">
        <f ca="1"/>
        <v>3.2</v>
      </c>
      <c r="O305" s="145">
        <f ca="1"/>
        <v>19.899999999999999</v>
      </c>
      <c r="P305" s="145">
        <f ca="1"/>
        <v>19.899999999999999</v>
      </c>
      <c r="Q305" s="158" t="str">
        <f t="shared" ca="1" si="16"/>
        <v>MIT</v>
      </c>
      <c r="R305" s="158" t="str">
        <f t="shared" ca="1" si="17"/>
        <v>ZAR</v>
      </c>
      <c r="S305" s="158" t="str">
        <f t="shared" ca="1" si="18"/>
        <v>SB</v>
      </c>
      <c r="T305" s="158" t="str">
        <f t="shared" ca="1" si="19"/>
        <v>SB</v>
      </c>
    </row>
    <row r="306" spans="1:20" x14ac:dyDescent="0.2">
      <c r="A306" s="145" t="str">
        <f ca="1"/>
        <v>SB</v>
      </c>
      <c r="B306" s="145" t="str">
        <f ca="1"/>
        <v>MIT SB</v>
      </c>
      <c r="C306" s="145" t="str">
        <f ca="1"/>
        <v>MIT SB</v>
      </c>
      <c r="D306" s="145" t="str">
        <f ca="1"/>
        <v>ZAR SB</v>
      </c>
      <c r="E306" s="145" t="str">
        <f ca="1"/>
        <v>ZAR SB</v>
      </c>
      <c r="F306" s="145" t="str">
        <f ca="1"/>
        <v>KOMATSU</v>
      </c>
      <c r="G306" s="145" t="str">
        <f ca="1"/>
        <v>KOMATSU</v>
      </c>
      <c r="H306" s="145">
        <f ca="1"/>
        <v>1</v>
      </c>
      <c r="I306" s="145" t="str">
        <f ca="1"/>
        <v>S</v>
      </c>
      <c r="J306" s="145" t="str">
        <f ca="1"/>
        <v>H</v>
      </c>
      <c r="K306" s="145" t="str">
        <f ca="1"/>
        <v>DOZERASSY-ANGLE-HD FORD65EX-16  (NEW)</v>
      </c>
      <c r="L306" s="145">
        <f ca="1"/>
        <v>3.98</v>
      </c>
      <c r="M306" s="145">
        <f ca="1"/>
        <v>1.31</v>
      </c>
      <c r="N306" s="145">
        <f ca="1"/>
        <v>0.62</v>
      </c>
      <c r="O306" s="145">
        <f ca="1"/>
        <v>1.1100000000000001</v>
      </c>
      <c r="P306" s="145">
        <f ca="1"/>
        <v>1.1100000000000001</v>
      </c>
      <c r="Q306" s="158" t="str">
        <f t="shared" ca="1" si="16"/>
        <v>MIT</v>
      </c>
      <c r="R306" s="158" t="str">
        <f t="shared" ca="1" si="17"/>
        <v>ZAR</v>
      </c>
      <c r="S306" s="158" t="str">
        <f t="shared" ca="1" si="18"/>
        <v>SB</v>
      </c>
      <c r="T306" s="158" t="str">
        <f t="shared" ca="1" si="19"/>
        <v>SB</v>
      </c>
    </row>
    <row r="307" spans="1:20" x14ac:dyDescent="0.2">
      <c r="A307" s="145" t="str">
        <f ca="1"/>
        <v>SB</v>
      </c>
      <c r="B307" s="145" t="str">
        <f ca="1"/>
        <v>MIT SB</v>
      </c>
      <c r="C307" s="145" t="str">
        <f ca="1"/>
        <v>MIT SB</v>
      </c>
      <c r="D307" s="145" t="str">
        <f ca="1"/>
        <v>ZAR SB</v>
      </c>
      <c r="E307" s="145" t="str">
        <f ca="1"/>
        <v>ZAR SB</v>
      </c>
      <c r="F307" s="145" t="str">
        <f ca="1"/>
        <v>KOMATSU</v>
      </c>
      <c r="G307" s="145" t="str">
        <f ca="1"/>
        <v>KOMATSU</v>
      </c>
      <c r="H307" s="145">
        <f ca="1"/>
        <v>1</v>
      </c>
      <c r="I307" s="145" t="str">
        <f ca="1"/>
        <v>S</v>
      </c>
      <c r="J307" s="145" t="str">
        <f ca="1"/>
        <v>H</v>
      </c>
      <c r="K307" s="145" t="str">
        <f ca="1"/>
        <v>DISASSEMBLEDPARTS DOZERASSYPARTS  F/RLIGHT,ADD.CAB  (NEW)</v>
      </c>
      <c r="L307" s="145">
        <f ca="1"/>
        <v>1.77</v>
      </c>
      <c r="M307" s="145">
        <f ca="1"/>
        <v>0.66</v>
      </c>
      <c r="N307" s="145">
        <f ca="1"/>
        <v>0.55000000000000004</v>
      </c>
      <c r="O307" s="145">
        <f ca="1"/>
        <v>3.3</v>
      </c>
      <c r="P307" s="145">
        <f ca="1"/>
        <v>3.3</v>
      </c>
      <c r="Q307" s="158" t="str">
        <f t="shared" ca="1" si="16"/>
        <v>MIT</v>
      </c>
      <c r="R307" s="158" t="str">
        <f t="shared" ca="1" si="17"/>
        <v>ZAR</v>
      </c>
      <c r="S307" s="158" t="str">
        <f t="shared" ca="1" si="18"/>
        <v>SB</v>
      </c>
      <c r="T307" s="158" t="str">
        <f t="shared" ca="1" si="19"/>
        <v>SB</v>
      </c>
    </row>
    <row r="308" spans="1:20" x14ac:dyDescent="0.2">
      <c r="A308" s="145" t="str">
        <f ca="1"/>
        <v>SB</v>
      </c>
      <c r="B308" s="145" t="str">
        <f ca="1"/>
        <v>MIT SB</v>
      </c>
      <c r="C308" s="145" t="str">
        <f ca="1"/>
        <v>MIT SB</v>
      </c>
      <c r="D308" s="145" t="str">
        <f ca="1"/>
        <v>ZAR SB</v>
      </c>
      <c r="E308" s="145" t="str">
        <f ca="1"/>
        <v>ZAR SB</v>
      </c>
      <c r="F308" s="145" t="str">
        <f ca="1"/>
        <v>KOMATSU</v>
      </c>
      <c r="G308" s="145" t="str">
        <f ca="1"/>
        <v>KOMATSU</v>
      </c>
      <c r="H308" s="145">
        <f ca="1"/>
        <v>1</v>
      </c>
      <c r="I308" s="145" t="str">
        <f ca="1"/>
        <v>H</v>
      </c>
      <c r="J308" s="145" t="str">
        <f ca="1"/>
        <v>H</v>
      </c>
      <c r="K308" s="145" t="str">
        <f ca="1"/>
        <v>MAINBODY OF KOMATSU PC210LC-10M0</v>
      </c>
      <c r="L308" s="145">
        <f ca="1"/>
        <v>9.5500000000000007</v>
      </c>
      <c r="M308" s="145">
        <f ca="1"/>
        <v>3.07</v>
      </c>
      <c r="N308" s="145">
        <f ca="1"/>
        <v>3.02</v>
      </c>
      <c r="O308" s="145">
        <f ca="1"/>
        <v>20.727</v>
      </c>
      <c r="P308" s="145">
        <f ca="1"/>
        <v>20.727</v>
      </c>
      <c r="Q308" s="158" t="str">
        <f t="shared" ca="1" si="16"/>
        <v>MIT</v>
      </c>
      <c r="R308" s="158" t="str">
        <f t="shared" ca="1" si="17"/>
        <v>ZAR</v>
      </c>
      <c r="S308" s="158" t="str">
        <f t="shared" ca="1" si="18"/>
        <v>SB</v>
      </c>
      <c r="T308" s="158" t="str">
        <f t="shared" ca="1" si="19"/>
        <v>SB</v>
      </c>
    </row>
    <row r="309" spans="1:20" x14ac:dyDescent="0.2">
      <c r="A309" s="145" t="str">
        <f ca="1"/>
        <v>SB</v>
      </c>
      <c r="B309" s="145" t="str">
        <f ca="1"/>
        <v>MIT SB</v>
      </c>
      <c r="C309" s="145" t="str">
        <f ca="1"/>
        <v>MIT SB</v>
      </c>
      <c r="D309" s="145" t="str">
        <f ca="1"/>
        <v>ZAR SB</v>
      </c>
      <c r="E309" s="145" t="str">
        <f ca="1"/>
        <v>ZAR SB</v>
      </c>
      <c r="F309" s="145" t="str">
        <f ca="1"/>
        <v>KOMATSU</v>
      </c>
      <c r="G309" s="145" t="str">
        <f ca="1"/>
        <v>KOMATSU</v>
      </c>
      <c r="H309" s="145">
        <f ca="1"/>
        <v>1</v>
      </c>
      <c r="I309" s="145" t="str">
        <f ca="1"/>
        <v>H</v>
      </c>
      <c r="J309" s="145" t="str">
        <f ca="1"/>
        <v>H</v>
      </c>
      <c r="K309" s="145" t="str">
        <f ca="1"/>
        <v>MAINBODY OF KOMATSU PC210LC-10M0</v>
      </c>
      <c r="L309" s="145">
        <f ca="1"/>
        <v>9.5500000000000007</v>
      </c>
      <c r="M309" s="145">
        <f ca="1"/>
        <v>3.07</v>
      </c>
      <c r="N309" s="145">
        <f ca="1"/>
        <v>3.02</v>
      </c>
      <c r="O309" s="145">
        <f ca="1"/>
        <v>20.727</v>
      </c>
      <c r="P309" s="145">
        <f ca="1"/>
        <v>20.727</v>
      </c>
      <c r="Q309" s="158" t="str">
        <f t="shared" ca="1" si="16"/>
        <v>MIT</v>
      </c>
      <c r="R309" s="158" t="str">
        <f t="shared" ca="1" si="17"/>
        <v>ZAR</v>
      </c>
      <c r="S309" s="158" t="str">
        <f t="shared" ca="1" si="18"/>
        <v>SB</v>
      </c>
      <c r="T309" s="158" t="str">
        <f t="shared" ca="1" si="19"/>
        <v>SB</v>
      </c>
    </row>
    <row r="310" spans="1:20" x14ac:dyDescent="0.2">
      <c r="A310" s="145" t="str">
        <f ca="1"/>
        <v>SB</v>
      </c>
      <c r="B310" s="145" t="str">
        <f ca="1"/>
        <v>MIT SB</v>
      </c>
      <c r="C310" s="145" t="str">
        <f ca="1"/>
        <v>MIT SB</v>
      </c>
      <c r="D310" s="145" t="str">
        <f ca="1"/>
        <v>ZAR SB</v>
      </c>
      <c r="E310" s="145" t="str">
        <f ca="1"/>
        <v>ZAR SB</v>
      </c>
      <c r="F310" s="145" t="str">
        <f ca="1"/>
        <v>SPOT HH</v>
      </c>
      <c r="G310" s="145" t="str">
        <f ca="1"/>
        <v>ARI Shipping</v>
      </c>
      <c r="H310" s="145">
        <f ca="1"/>
        <v>1</v>
      </c>
      <c r="I310" s="145" t="str">
        <f ca="1"/>
        <v>H</v>
      </c>
      <c r="J310" s="145" t="str">
        <f ca="1"/>
        <v>H</v>
      </c>
      <c r="K310" s="145" t="str">
        <f ca="1"/>
        <v>Link Belt 210x3E</v>
      </c>
      <c r="L310" s="145">
        <f ca="1"/>
        <v>9.4</v>
      </c>
      <c r="M310" s="145">
        <f ca="1"/>
        <v>3.19</v>
      </c>
      <c r="N310" s="145">
        <f ca="1"/>
        <v>2.97</v>
      </c>
      <c r="O310" s="145">
        <f ca="1"/>
        <v>21.19</v>
      </c>
      <c r="P310" s="145">
        <f ca="1"/>
        <v>21.19</v>
      </c>
      <c r="Q310" s="158" t="str">
        <f t="shared" ca="1" si="16"/>
        <v>MIT</v>
      </c>
      <c r="R310" s="158" t="str">
        <f t="shared" ca="1" si="17"/>
        <v>ZAR</v>
      </c>
      <c r="S310" s="158" t="str">
        <f t="shared" ca="1" si="18"/>
        <v>SB</v>
      </c>
      <c r="T310" s="158" t="str">
        <f t="shared" ca="1" si="19"/>
        <v>SB</v>
      </c>
    </row>
    <row r="311" spans="1:20" x14ac:dyDescent="0.2">
      <c r="A311" s="145" t="str">
        <f ca="1"/>
        <v>SB</v>
      </c>
      <c r="B311" s="145" t="str">
        <f ca="1"/>
        <v>MIT SB</v>
      </c>
      <c r="C311" s="145" t="str">
        <f ca="1"/>
        <v>MIT SB</v>
      </c>
      <c r="D311" s="145" t="str">
        <f ca="1"/>
        <v>ZAR SB</v>
      </c>
      <c r="E311" s="145" t="str">
        <f ca="1"/>
        <v>ZAR SB</v>
      </c>
      <c r="F311" s="145" t="str">
        <f ca="1"/>
        <v>SPOT HH</v>
      </c>
      <c r="G311" s="145" t="str">
        <f ca="1"/>
        <v>ARI Shipping</v>
      </c>
      <c r="H311" s="145">
        <f ca="1"/>
        <v>1</v>
      </c>
      <c r="I311" s="145" t="str">
        <f ca="1"/>
        <v>H</v>
      </c>
      <c r="J311" s="145" t="str">
        <f ca="1"/>
        <v>H</v>
      </c>
      <c r="K311" s="145" t="str">
        <f ca="1"/>
        <v>Link Belt 210x3E</v>
      </c>
      <c r="L311" s="145">
        <f ca="1"/>
        <v>9.4</v>
      </c>
      <c r="M311" s="145">
        <f ca="1"/>
        <v>3.19</v>
      </c>
      <c r="N311" s="145">
        <f ca="1"/>
        <v>2.97</v>
      </c>
      <c r="O311" s="145">
        <f ca="1"/>
        <v>21.19</v>
      </c>
      <c r="P311" s="145">
        <f ca="1"/>
        <v>21.19</v>
      </c>
      <c r="Q311" s="158" t="str">
        <f t="shared" ca="1" si="16"/>
        <v>MIT</v>
      </c>
      <c r="R311" s="158" t="str">
        <f t="shared" ca="1" si="17"/>
        <v>ZAR</v>
      </c>
      <c r="S311" s="158" t="str">
        <f t="shared" ca="1" si="18"/>
        <v>SB</v>
      </c>
      <c r="T311" s="158" t="str">
        <f t="shared" ca="1" si="19"/>
        <v>SB</v>
      </c>
    </row>
    <row r="312" spans="1:20" x14ac:dyDescent="0.2">
      <c r="Q312" s="158" t="str">
        <f t="shared" ca="1" si="16"/>
        <v/>
      </c>
      <c r="R312" s="158" t="str">
        <f t="shared" ca="1" si="17"/>
        <v/>
      </c>
      <c r="S312" s="158" t="str">
        <f t="shared" ca="1" si="18"/>
        <v/>
      </c>
      <c r="T312" s="158" t="str">
        <f t="shared" ca="1" si="19"/>
        <v/>
      </c>
    </row>
    <row r="313" spans="1:20" x14ac:dyDescent="0.2">
      <c r="Q313" s="158" t="str">
        <f t="shared" ca="1" si="16"/>
        <v/>
      </c>
      <c r="R313" s="158" t="str">
        <f t="shared" ca="1" si="17"/>
        <v/>
      </c>
      <c r="S313" s="158" t="str">
        <f t="shared" ca="1" si="18"/>
        <v/>
      </c>
      <c r="T313" s="158" t="str">
        <f t="shared" ca="1" si="19"/>
        <v/>
      </c>
    </row>
    <row r="314" spans="1:20" x14ac:dyDescent="0.2">
      <c r="Q314" s="158" t="str">
        <f t="shared" ca="1" si="16"/>
        <v/>
      </c>
      <c r="R314" s="158" t="str">
        <f t="shared" ca="1" si="17"/>
        <v/>
      </c>
      <c r="S314" s="158" t="str">
        <f t="shared" ca="1" si="18"/>
        <v/>
      </c>
      <c r="T314" s="158" t="str">
        <f t="shared" ca="1" si="19"/>
        <v/>
      </c>
    </row>
    <row r="315" spans="1:20" x14ac:dyDescent="0.2">
      <c r="Q315" s="158" t="str">
        <f t="shared" ca="1" si="16"/>
        <v/>
      </c>
      <c r="R315" s="158" t="str">
        <f t="shared" ca="1" si="17"/>
        <v/>
      </c>
      <c r="S315" s="158" t="str">
        <f t="shared" ca="1" si="18"/>
        <v/>
      </c>
      <c r="T315" s="158" t="str">
        <f t="shared" ca="1" si="19"/>
        <v/>
      </c>
    </row>
    <row r="316" spans="1:20" x14ac:dyDescent="0.2">
      <c r="Q316" s="158" t="str">
        <f t="shared" ca="1" si="16"/>
        <v/>
      </c>
      <c r="R316" s="158" t="str">
        <f t="shared" ca="1" si="17"/>
        <v/>
      </c>
      <c r="S316" s="158" t="str">
        <f t="shared" ca="1" si="18"/>
        <v/>
      </c>
      <c r="T316" s="158" t="str">
        <f t="shared" ca="1" si="19"/>
        <v/>
      </c>
    </row>
    <row r="317" spans="1:20" x14ac:dyDescent="0.2">
      <c r="Q317" s="158" t="str">
        <f t="shared" ca="1" si="16"/>
        <v/>
      </c>
      <c r="R317" s="158" t="str">
        <f t="shared" ca="1" si="17"/>
        <v/>
      </c>
      <c r="S317" s="158" t="str">
        <f t="shared" ca="1" si="18"/>
        <v/>
      </c>
      <c r="T317" s="158" t="str">
        <f t="shared" ca="1" si="19"/>
        <v/>
      </c>
    </row>
    <row r="318" spans="1:20" x14ac:dyDescent="0.2">
      <c r="Q318" s="158" t="str">
        <f t="shared" ca="1" si="16"/>
        <v/>
      </c>
      <c r="R318" s="158" t="str">
        <f t="shared" ca="1" si="17"/>
        <v/>
      </c>
      <c r="S318" s="158" t="str">
        <f t="shared" ca="1" si="18"/>
        <v/>
      </c>
      <c r="T318" s="158" t="str">
        <f t="shared" ca="1" si="19"/>
        <v/>
      </c>
    </row>
    <row r="319" spans="1:20" x14ac:dyDescent="0.2">
      <c r="Q319" s="158" t="str">
        <f t="shared" ca="1" si="16"/>
        <v/>
      </c>
      <c r="R319" s="158" t="str">
        <f t="shared" ca="1" si="17"/>
        <v/>
      </c>
      <c r="S319" s="158" t="str">
        <f t="shared" ca="1" si="18"/>
        <v/>
      </c>
      <c r="T319" s="158" t="str">
        <f t="shared" ca="1" si="19"/>
        <v/>
      </c>
    </row>
    <row r="320" spans="1:20" x14ac:dyDescent="0.2">
      <c r="Q320" s="158" t="str">
        <f t="shared" ca="1" si="16"/>
        <v/>
      </c>
      <c r="R320" s="158" t="str">
        <f t="shared" ca="1" si="17"/>
        <v/>
      </c>
      <c r="S320" s="158" t="str">
        <f t="shared" ca="1" si="18"/>
        <v/>
      </c>
      <c r="T320" s="158" t="str">
        <f t="shared" ca="1" si="19"/>
        <v/>
      </c>
    </row>
    <row r="321" spans="17:20" x14ac:dyDescent="0.2">
      <c r="Q321" s="158" t="str">
        <f t="shared" ca="1" si="16"/>
        <v/>
      </c>
      <c r="R321" s="158" t="str">
        <f t="shared" ca="1" si="17"/>
        <v/>
      </c>
      <c r="S321" s="158" t="str">
        <f t="shared" ca="1" si="18"/>
        <v/>
      </c>
      <c r="T321" s="158" t="str">
        <f t="shared" ca="1" si="19"/>
        <v/>
      </c>
    </row>
    <row r="322" spans="17:20" x14ac:dyDescent="0.2">
      <c r="Q322" s="158" t="str">
        <f t="shared" ca="1" si="16"/>
        <v/>
      </c>
      <c r="R322" s="158" t="str">
        <f t="shared" ca="1" si="17"/>
        <v/>
      </c>
      <c r="S322" s="158" t="str">
        <f t="shared" ca="1" si="18"/>
        <v/>
      </c>
      <c r="T322" s="158" t="str">
        <f t="shared" ca="1" si="19"/>
        <v/>
      </c>
    </row>
    <row r="323" spans="17:20" x14ac:dyDescent="0.2">
      <c r="Q323" s="158" t="str">
        <f t="shared" ca="1" si="16"/>
        <v/>
      </c>
      <c r="R323" s="158" t="str">
        <f t="shared" ca="1" si="17"/>
        <v/>
      </c>
      <c r="S323" s="158" t="str">
        <f t="shared" ca="1" si="18"/>
        <v/>
      </c>
      <c r="T323" s="158" t="str">
        <f t="shared" ca="1" si="19"/>
        <v/>
      </c>
    </row>
    <row r="324" spans="17:20" x14ac:dyDescent="0.2">
      <c r="Q324" s="158" t="str">
        <f t="shared" ca="1" si="16"/>
        <v/>
      </c>
      <c r="R324" s="158" t="str">
        <f t="shared" ca="1" si="17"/>
        <v/>
      </c>
      <c r="S324" s="158" t="str">
        <f t="shared" ca="1" si="18"/>
        <v/>
      </c>
      <c r="T324" s="158" t="str">
        <f t="shared" ca="1" si="19"/>
        <v/>
      </c>
    </row>
    <row r="325" spans="17:20" x14ac:dyDescent="0.2">
      <c r="Q325" s="158" t="str">
        <f t="shared" ref="Q325:Q388" ca="1" si="20">LEFT(OFFSET(A325,0,MATCH($Q$2,$3:$3,0)-1),3)</f>
        <v/>
      </c>
      <c r="R325" s="158" t="str">
        <f t="shared" ref="R325:R388" ca="1" si="21">LEFT(OFFSET(A325,0,MATCH($R$2,$3:$3,0)-1),3)</f>
        <v/>
      </c>
      <c r="S325" s="158" t="str">
        <f t="shared" ref="S325:S388" ca="1" si="22">RIGHT(OFFSET(A325,0,MATCH($S$2,$3:$3,0)-1),2)</f>
        <v/>
      </c>
      <c r="T325" s="158" t="str">
        <f t="shared" ref="T325:T388" ca="1" si="23">RIGHT(OFFSET(A325,0,MATCH($T$2,$3:$3,0)-1),2)</f>
        <v/>
      </c>
    </row>
    <row r="326" spans="17:20" x14ac:dyDescent="0.2">
      <c r="Q326" s="158" t="str">
        <f t="shared" ca="1" si="20"/>
        <v/>
      </c>
      <c r="R326" s="158" t="str">
        <f t="shared" ca="1" si="21"/>
        <v/>
      </c>
      <c r="S326" s="158" t="str">
        <f t="shared" ca="1" si="22"/>
        <v/>
      </c>
      <c r="T326" s="158" t="str">
        <f t="shared" ca="1" si="23"/>
        <v/>
      </c>
    </row>
    <row r="327" spans="17:20" x14ac:dyDescent="0.2">
      <c r="Q327" s="158" t="str">
        <f t="shared" ca="1" si="20"/>
        <v/>
      </c>
      <c r="R327" s="158" t="str">
        <f t="shared" ca="1" si="21"/>
        <v/>
      </c>
      <c r="S327" s="158" t="str">
        <f t="shared" ca="1" si="22"/>
        <v/>
      </c>
      <c r="T327" s="158" t="str">
        <f t="shared" ca="1" si="23"/>
        <v/>
      </c>
    </row>
    <row r="328" spans="17:20" x14ac:dyDescent="0.2">
      <c r="Q328" s="158" t="str">
        <f t="shared" ca="1" si="20"/>
        <v/>
      </c>
      <c r="R328" s="158" t="str">
        <f t="shared" ca="1" si="21"/>
        <v/>
      </c>
      <c r="S328" s="158" t="str">
        <f t="shared" ca="1" si="22"/>
        <v/>
      </c>
      <c r="T328" s="158" t="str">
        <f t="shared" ca="1" si="23"/>
        <v/>
      </c>
    </row>
    <row r="329" spans="17:20" x14ac:dyDescent="0.2">
      <c r="Q329" s="158" t="str">
        <f t="shared" ca="1" si="20"/>
        <v/>
      </c>
      <c r="R329" s="158" t="str">
        <f t="shared" ca="1" si="21"/>
        <v/>
      </c>
      <c r="S329" s="158" t="str">
        <f t="shared" ca="1" si="22"/>
        <v/>
      </c>
      <c r="T329" s="158" t="str">
        <f t="shared" ca="1" si="23"/>
        <v/>
      </c>
    </row>
    <row r="330" spans="17:20" x14ac:dyDescent="0.2">
      <c r="Q330" s="158" t="str">
        <f t="shared" ca="1" si="20"/>
        <v/>
      </c>
      <c r="R330" s="158" t="str">
        <f t="shared" ca="1" si="21"/>
        <v/>
      </c>
      <c r="S330" s="158" t="str">
        <f t="shared" ca="1" si="22"/>
        <v/>
      </c>
      <c r="T330" s="158" t="str">
        <f t="shared" ca="1" si="23"/>
        <v/>
      </c>
    </row>
    <row r="331" spans="17:20" x14ac:dyDescent="0.2">
      <c r="Q331" s="158" t="str">
        <f t="shared" ca="1" si="20"/>
        <v/>
      </c>
      <c r="R331" s="158" t="str">
        <f t="shared" ca="1" si="21"/>
        <v/>
      </c>
      <c r="S331" s="158" t="str">
        <f t="shared" ca="1" si="22"/>
        <v/>
      </c>
      <c r="T331" s="158" t="str">
        <f t="shared" ca="1" si="23"/>
        <v/>
      </c>
    </row>
    <row r="332" spans="17:20" x14ac:dyDescent="0.2">
      <c r="Q332" s="158" t="str">
        <f t="shared" ca="1" si="20"/>
        <v/>
      </c>
      <c r="R332" s="158" t="str">
        <f t="shared" ca="1" si="21"/>
        <v/>
      </c>
      <c r="S332" s="158" t="str">
        <f t="shared" ca="1" si="22"/>
        <v/>
      </c>
      <c r="T332" s="158" t="str">
        <f t="shared" ca="1" si="23"/>
        <v/>
      </c>
    </row>
    <row r="333" spans="17:20" x14ac:dyDescent="0.2">
      <c r="Q333" s="158" t="str">
        <f t="shared" ca="1" si="20"/>
        <v/>
      </c>
      <c r="R333" s="158" t="str">
        <f t="shared" ca="1" si="21"/>
        <v/>
      </c>
      <c r="S333" s="158" t="str">
        <f t="shared" ca="1" si="22"/>
        <v/>
      </c>
      <c r="T333" s="158" t="str">
        <f t="shared" ca="1" si="23"/>
        <v/>
      </c>
    </row>
    <row r="334" spans="17:20" x14ac:dyDescent="0.2">
      <c r="Q334" s="158" t="str">
        <f t="shared" ca="1" si="20"/>
        <v/>
      </c>
      <c r="R334" s="158" t="str">
        <f t="shared" ca="1" si="21"/>
        <v/>
      </c>
      <c r="S334" s="158" t="str">
        <f t="shared" ca="1" si="22"/>
        <v/>
      </c>
      <c r="T334" s="158" t="str">
        <f t="shared" ca="1" si="23"/>
        <v/>
      </c>
    </row>
    <row r="335" spans="17:20" x14ac:dyDescent="0.2">
      <c r="Q335" s="158" t="str">
        <f t="shared" ca="1" si="20"/>
        <v/>
      </c>
      <c r="R335" s="158" t="str">
        <f t="shared" ca="1" si="21"/>
        <v/>
      </c>
      <c r="S335" s="158" t="str">
        <f t="shared" ca="1" si="22"/>
        <v/>
      </c>
      <c r="T335" s="158" t="str">
        <f t="shared" ca="1" si="23"/>
        <v/>
      </c>
    </row>
    <row r="336" spans="17:20" x14ac:dyDescent="0.2">
      <c r="Q336" s="158" t="str">
        <f t="shared" ca="1" si="20"/>
        <v/>
      </c>
      <c r="R336" s="158" t="str">
        <f t="shared" ca="1" si="21"/>
        <v/>
      </c>
      <c r="S336" s="158" t="str">
        <f t="shared" ca="1" si="22"/>
        <v/>
      </c>
      <c r="T336" s="158" t="str">
        <f t="shared" ca="1" si="23"/>
        <v/>
      </c>
    </row>
    <row r="337" spans="17:20" x14ac:dyDescent="0.2">
      <c r="Q337" s="158" t="str">
        <f t="shared" ca="1" si="20"/>
        <v/>
      </c>
      <c r="R337" s="158" t="str">
        <f t="shared" ca="1" si="21"/>
        <v/>
      </c>
      <c r="S337" s="158" t="str">
        <f t="shared" ca="1" si="22"/>
        <v/>
      </c>
      <c r="T337" s="158" t="str">
        <f t="shared" ca="1" si="23"/>
        <v/>
      </c>
    </row>
    <row r="338" spans="17:20" x14ac:dyDescent="0.2">
      <c r="Q338" s="158" t="str">
        <f t="shared" ca="1" si="20"/>
        <v/>
      </c>
      <c r="R338" s="158" t="str">
        <f t="shared" ca="1" si="21"/>
        <v/>
      </c>
      <c r="S338" s="158" t="str">
        <f t="shared" ca="1" si="22"/>
        <v/>
      </c>
      <c r="T338" s="158" t="str">
        <f t="shared" ca="1" si="23"/>
        <v/>
      </c>
    </row>
    <row r="339" spans="17:20" x14ac:dyDescent="0.2">
      <c r="Q339" s="158" t="str">
        <f t="shared" ca="1" si="20"/>
        <v/>
      </c>
      <c r="R339" s="158" t="str">
        <f t="shared" ca="1" si="21"/>
        <v/>
      </c>
      <c r="S339" s="158" t="str">
        <f t="shared" ca="1" si="22"/>
        <v/>
      </c>
      <c r="T339" s="158" t="str">
        <f t="shared" ca="1" si="23"/>
        <v/>
      </c>
    </row>
    <row r="340" spans="17:20" x14ac:dyDescent="0.2">
      <c r="Q340" s="158" t="str">
        <f t="shared" ca="1" si="20"/>
        <v/>
      </c>
      <c r="R340" s="158" t="str">
        <f t="shared" ca="1" si="21"/>
        <v/>
      </c>
      <c r="S340" s="158" t="str">
        <f t="shared" ca="1" si="22"/>
        <v/>
      </c>
      <c r="T340" s="158" t="str">
        <f t="shared" ca="1" si="23"/>
        <v/>
      </c>
    </row>
    <row r="341" spans="17:20" x14ac:dyDescent="0.2">
      <c r="Q341" s="158" t="str">
        <f t="shared" ca="1" si="20"/>
        <v/>
      </c>
      <c r="R341" s="158" t="str">
        <f t="shared" ca="1" si="21"/>
        <v/>
      </c>
      <c r="S341" s="158" t="str">
        <f t="shared" ca="1" si="22"/>
        <v/>
      </c>
      <c r="T341" s="158" t="str">
        <f t="shared" ca="1" si="23"/>
        <v/>
      </c>
    </row>
    <row r="342" spans="17:20" x14ac:dyDescent="0.2">
      <c r="Q342" s="158" t="str">
        <f t="shared" ca="1" si="20"/>
        <v/>
      </c>
      <c r="R342" s="158" t="str">
        <f t="shared" ca="1" si="21"/>
        <v/>
      </c>
      <c r="S342" s="158" t="str">
        <f t="shared" ca="1" si="22"/>
        <v/>
      </c>
      <c r="T342" s="158" t="str">
        <f t="shared" ca="1" si="23"/>
        <v/>
      </c>
    </row>
    <row r="343" spans="17:20" x14ac:dyDescent="0.2">
      <c r="Q343" s="158" t="str">
        <f t="shared" ca="1" si="20"/>
        <v/>
      </c>
      <c r="R343" s="158" t="str">
        <f t="shared" ca="1" si="21"/>
        <v/>
      </c>
      <c r="S343" s="158" t="str">
        <f t="shared" ca="1" si="22"/>
        <v/>
      </c>
      <c r="T343" s="158" t="str">
        <f t="shared" ca="1" si="23"/>
        <v/>
      </c>
    </row>
    <row r="344" spans="17:20" x14ac:dyDescent="0.2">
      <c r="Q344" s="158" t="str">
        <f t="shared" ca="1" si="20"/>
        <v/>
      </c>
      <c r="R344" s="158" t="str">
        <f t="shared" ca="1" si="21"/>
        <v/>
      </c>
      <c r="S344" s="158" t="str">
        <f t="shared" ca="1" si="22"/>
        <v/>
      </c>
      <c r="T344" s="158" t="str">
        <f t="shared" ca="1" si="23"/>
        <v/>
      </c>
    </row>
    <row r="345" spans="17:20" x14ac:dyDescent="0.2">
      <c r="Q345" s="158" t="str">
        <f t="shared" ca="1" si="20"/>
        <v/>
      </c>
      <c r="R345" s="158" t="str">
        <f t="shared" ca="1" si="21"/>
        <v/>
      </c>
      <c r="S345" s="158" t="str">
        <f t="shared" ca="1" si="22"/>
        <v/>
      </c>
      <c r="T345" s="158" t="str">
        <f t="shared" ca="1" si="23"/>
        <v/>
      </c>
    </row>
    <row r="346" spans="17:20" x14ac:dyDescent="0.2">
      <c r="Q346" s="158" t="str">
        <f t="shared" ca="1" si="20"/>
        <v/>
      </c>
      <c r="R346" s="158" t="str">
        <f t="shared" ca="1" si="21"/>
        <v/>
      </c>
      <c r="S346" s="158" t="str">
        <f t="shared" ca="1" si="22"/>
        <v/>
      </c>
      <c r="T346" s="158" t="str">
        <f t="shared" ca="1" si="23"/>
        <v/>
      </c>
    </row>
    <row r="347" spans="17:20" x14ac:dyDescent="0.2">
      <c r="Q347" s="158" t="str">
        <f t="shared" ca="1" si="20"/>
        <v/>
      </c>
      <c r="R347" s="158" t="str">
        <f t="shared" ca="1" si="21"/>
        <v/>
      </c>
      <c r="S347" s="158" t="str">
        <f t="shared" ca="1" si="22"/>
        <v/>
      </c>
      <c r="T347" s="158" t="str">
        <f t="shared" ca="1" si="23"/>
        <v/>
      </c>
    </row>
    <row r="348" spans="17:20" x14ac:dyDescent="0.2">
      <c r="Q348" s="158" t="str">
        <f t="shared" ca="1" si="20"/>
        <v/>
      </c>
      <c r="R348" s="158" t="str">
        <f t="shared" ca="1" si="21"/>
        <v/>
      </c>
      <c r="S348" s="158" t="str">
        <f t="shared" ca="1" si="22"/>
        <v/>
      </c>
      <c r="T348" s="158" t="str">
        <f t="shared" ca="1" si="23"/>
        <v/>
      </c>
    </row>
    <row r="349" spans="17:20" x14ac:dyDescent="0.2">
      <c r="Q349" s="158" t="str">
        <f t="shared" ca="1" si="20"/>
        <v/>
      </c>
      <c r="R349" s="158" t="str">
        <f t="shared" ca="1" si="21"/>
        <v/>
      </c>
      <c r="S349" s="158" t="str">
        <f t="shared" ca="1" si="22"/>
        <v/>
      </c>
      <c r="T349" s="158" t="str">
        <f t="shared" ca="1" si="23"/>
        <v/>
      </c>
    </row>
    <row r="350" spans="17:20" x14ac:dyDescent="0.2">
      <c r="Q350" s="158" t="str">
        <f t="shared" ca="1" si="20"/>
        <v/>
      </c>
      <c r="R350" s="158" t="str">
        <f t="shared" ca="1" si="21"/>
        <v/>
      </c>
      <c r="S350" s="158" t="str">
        <f t="shared" ca="1" si="22"/>
        <v/>
      </c>
      <c r="T350" s="158" t="str">
        <f t="shared" ca="1" si="23"/>
        <v/>
      </c>
    </row>
    <row r="351" spans="17:20" x14ac:dyDescent="0.2">
      <c r="Q351" s="158" t="str">
        <f t="shared" ca="1" si="20"/>
        <v/>
      </c>
      <c r="R351" s="158" t="str">
        <f t="shared" ca="1" si="21"/>
        <v/>
      </c>
      <c r="S351" s="158" t="str">
        <f t="shared" ca="1" si="22"/>
        <v/>
      </c>
      <c r="T351" s="158" t="str">
        <f t="shared" ca="1" si="23"/>
        <v/>
      </c>
    </row>
    <row r="352" spans="17:20" x14ac:dyDescent="0.2">
      <c r="Q352" s="158" t="str">
        <f t="shared" ca="1" si="20"/>
        <v/>
      </c>
      <c r="R352" s="158" t="str">
        <f t="shared" ca="1" si="21"/>
        <v/>
      </c>
      <c r="S352" s="158" t="str">
        <f t="shared" ca="1" si="22"/>
        <v/>
      </c>
      <c r="T352" s="158" t="str">
        <f t="shared" ca="1" si="23"/>
        <v/>
      </c>
    </row>
    <row r="353" spans="17:20" x14ac:dyDescent="0.2">
      <c r="Q353" s="158" t="str">
        <f t="shared" ca="1" si="20"/>
        <v/>
      </c>
      <c r="R353" s="158" t="str">
        <f t="shared" ca="1" si="21"/>
        <v/>
      </c>
      <c r="S353" s="158" t="str">
        <f t="shared" ca="1" si="22"/>
        <v/>
      </c>
      <c r="T353" s="158" t="str">
        <f t="shared" ca="1" si="23"/>
        <v/>
      </c>
    </row>
    <row r="354" spans="17:20" x14ac:dyDescent="0.2">
      <c r="Q354" s="158" t="str">
        <f t="shared" ca="1" si="20"/>
        <v/>
      </c>
      <c r="R354" s="158" t="str">
        <f t="shared" ca="1" si="21"/>
        <v/>
      </c>
      <c r="S354" s="158" t="str">
        <f t="shared" ca="1" si="22"/>
        <v/>
      </c>
      <c r="T354" s="158" t="str">
        <f t="shared" ca="1" si="23"/>
        <v/>
      </c>
    </row>
    <row r="355" spans="17:20" x14ac:dyDescent="0.2">
      <c r="Q355" s="158" t="str">
        <f t="shared" ca="1" si="20"/>
        <v/>
      </c>
      <c r="R355" s="158" t="str">
        <f t="shared" ca="1" si="21"/>
        <v/>
      </c>
      <c r="S355" s="158" t="str">
        <f t="shared" ca="1" si="22"/>
        <v/>
      </c>
      <c r="T355" s="158" t="str">
        <f t="shared" ca="1" si="23"/>
        <v/>
      </c>
    </row>
    <row r="356" spans="17:20" x14ac:dyDescent="0.2">
      <c r="Q356" s="158" t="str">
        <f t="shared" ca="1" si="20"/>
        <v/>
      </c>
      <c r="R356" s="158" t="str">
        <f t="shared" ca="1" si="21"/>
        <v/>
      </c>
      <c r="S356" s="158" t="str">
        <f t="shared" ca="1" si="22"/>
        <v/>
      </c>
      <c r="T356" s="158" t="str">
        <f t="shared" ca="1" si="23"/>
        <v/>
      </c>
    </row>
    <row r="357" spans="17:20" x14ac:dyDescent="0.2">
      <c r="Q357" s="158" t="str">
        <f t="shared" ca="1" si="20"/>
        <v/>
      </c>
      <c r="R357" s="158" t="str">
        <f t="shared" ca="1" si="21"/>
        <v/>
      </c>
      <c r="S357" s="158" t="str">
        <f t="shared" ca="1" si="22"/>
        <v/>
      </c>
      <c r="T357" s="158" t="str">
        <f t="shared" ca="1" si="23"/>
        <v/>
      </c>
    </row>
    <row r="358" spans="17:20" x14ac:dyDescent="0.2">
      <c r="Q358" s="158" t="str">
        <f t="shared" ca="1" si="20"/>
        <v/>
      </c>
      <c r="R358" s="158" t="str">
        <f t="shared" ca="1" si="21"/>
        <v/>
      </c>
      <c r="S358" s="158" t="str">
        <f t="shared" ca="1" si="22"/>
        <v/>
      </c>
      <c r="T358" s="158" t="str">
        <f t="shared" ca="1" si="23"/>
        <v/>
      </c>
    </row>
    <row r="359" spans="17:20" x14ac:dyDescent="0.2">
      <c r="Q359" s="158" t="str">
        <f t="shared" ca="1" si="20"/>
        <v/>
      </c>
      <c r="R359" s="158" t="str">
        <f t="shared" ca="1" si="21"/>
        <v/>
      </c>
      <c r="S359" s="158" t="str">
        <f t="shared" ca="1" si="22"/>
        <v/>
      </c>
      <c r="T359" s="158" t="str">
        <f t="shared" ca="1" si="23"/>
        <v/>
      </c>
    </row>
    <row r="360" spans="17:20" x14ac:dyDescent="0.2">
      <c r="Q360" s="158" t="str">
        <f t="shared" ca="1" si="20"/>
        <v/>
      </c>
      <c r="R360" s="158" t="str">
        <f t="shared" ca="1" si="21"/>
        <v/>
      </c>
      <c r="S360" s="158" t="str">
        <f t="shared" ca="1" si="22"/>
        <v/>
      </c>
      <c r="T360" s="158" t="str">
        <f t="shared" ca="1" si="23"/>
        <v/>
      </c>
    </row>
    <row r="361" spans="17:20" x14ac:dyDescent="0.2">
      <c r="Q361" s="158" t="str">
        <f t="shared" ca="1" si="20"/>
        <v/>
      </c>
      <c r="R361" s="158" t="str">
        <f t="shared" ca="1" si="21"/>
        <v/>
      </c>
      <c r="S361" s="158" t="str">
        <f t="shared" ca="1" si="22"/>
        <v/>
      </c>
      <c r="T361" s="158" t="str">
        <f t="shared" ca="1" si="23"/>
        <v/>
      </c>
    </row>
    <row r="362" spans="17:20" x14ac:dyDescent="0.2">
      <c r="Q362" s="158" t="str">
        <f t="shared" ca="1" si="20"/>
        <v/>
      </c>
      <c r="R362" s="158" t="str">
        <f t="shared" ca="1" si="21"/>
        <v/>
      </c>
      <c r="S362" s="158" t="str">
        <f t="shared" ca="1" si="22"/>
        <v/>
      </c>
      <c r="T362" s="158" t="str">
        <f t="shared" ca="1" si="23"/>
        <v/>
      </c>
    </row>
    <row r="363" spans="17:20" x14ac:dyDescent="0.2">
      <c r="Q363" s="158" t="str">
        <f t="shared" ca="1" si="20"/>
        <v/>
      </c>
      <c r="R363" s="158" t="str">
        <f t="shared" ca="1" si="21"/>
        <v/>
      </c>
      <c r="S363" s="158" t="str">
        <f t="shared" ca="1" si="22"/>
        <v/>
      </c>
      <c r="T363" s="158" t="str">
        <f t="shared" ca="1" si="23"/>
        <v/>
      </c>
    </row>
    <row r="364" spans="17:20" x14ac:dyDescent="0.2">
      <c r="Q364" s="158" t="str">
        <f t="shared" ca="1" si="20"/>
        <v/>
      </c>
      <c r="R364" s="158" t="str">
        <f t="shared" ca="1" si="21"/>
        <v/>
      </c>
      <c r="S364" s="158" t="str">
        <f t="shared" ca="1" si="22"/>
        <v/>
      </c>
      <c r="T364" s="158" t="str">
        <f t="shared" ca="1" si="23"/>
        <v/>
      </c>
    </row>
    <row r="365" spans="17:20" x14ac:dyDescent="0.2">
      <c r="Q365" s="158" t="str">
        <f t="shared" ca="1" si="20"/>
        <v/>
      </c>
      <c r="R365" s="158" t="str">
        <f t="shared" ca="1" si="21"/>
        <v/>
      </c>
      <c r="S365" s="158" t="str">
        <f t="shared" ca="1" si="22"/>
        <v/>
      </c>
      <c r="T365" s="158" t="str">
        <f t="shared" ca="1" si="23"/>
        <v/>
      </c>
    </row>
    <row r="366" spans="17:20" x14ac:dyDescent="0.2">
      <c r="Q366" s="158" t="str">
        <f t="shared" ca="1" si="20"/>
        <v/>
      </c>
      <c r="R366" s="158" t="str">
        <f t="shared" ca="1" si="21"/>
        <v/>
      </c>
      <c r="S366" s="158" t="str">
        <f t="shared" ca="1" si="22"/>
        <v/>
      </c>
      <c r="T366" s="158" t="str">
        <f t="shared" ca="1" si="23"/>
        <v/>
      </c>
    </row>
    <row r="367" spans="17:20" x14ac:dyDescent="0.2">
      <c r="Q367" s="158" t="str">
        <f t="shared" ca="1" si="20"/>
        <v/>
      </c>
      <c r="R367" s="158" t="str">
        <f t="shared" ca="1" si="21"/>
        <v/>
      </c>
      <c r="S367" s="158" t="str">
        <f t="shared" ca="1" si="22"/>
        <v/>
      </c>
      <c r="T367" s="158" t="str">
        <f t="shared" ca="1" si="23"/>
        <v/>
      </c>
    </row>
    <row r="368" spans="17:20" x14ac:dyDescent="0.2">
      <c r="Q368" s="158" t="str">
        <f t="shared" ca="1" si="20"/>
        <v/>
      </c>
      <c r="R368" s="158" t="str">
        <f t="shared" ca="1" si="21"/>
        <v/>
      </c>
      <c r="S368" s="158" t="str">
        <f t="shared" ca="1" si="22"/>
        <v/>
      </c>
      <c r="T368" s="158" t="str">
        <f t="shared" ca="1" si="23"/>
        <v/>
      </c>
    </row>
    <row r="369" spans="17:20" x14ac:dyDescent="0.2">
      <c r="Q369" s="158" t="str">
        <f t="shared" ca="1" si="20"/>
        <v/>
      </c>
      <c r="R369" s="158" t="str">
        <f t="shared" ca="1" si="21"/>
        <v/>
      </c>
      <c r="S369" s="158" t="str">
        <f t="shared" ca="1" si="22"/>
        <v/>
      </c>
      <c r="T369" s="158" t="str">
        <f t="shared" ca="1" si="23"/>
        <v/>
      </c>
    </row>
    <row r="370" spans="17:20" x14ac:dyDescent="0.2">
      <c r="Q370" s="158" t="str">
        <f t="shared" ca="1" si="20"/>
        <v/>
      </c>
      <c r="R370" s="158" t="str">
        <f t="shared" ca="1" si="21"/>
        <v/>
      </c>
      <c r="S370" s="158" t="str">
        <f t="shared" ca="1" si="22"/>
        <v/>
      </c>
      <c r="T370" s="158" t="str">
        <f t="shared" ca="1" si="23"/>
        <v/>
      </c>
    </row>
    <row r="371" spans="17:20" x14ac:dyDescent="0.2">
      <c r="Q371" s="158" t="str">
        <f t="shared" ca="1" si="20"/>
        <v/>
      </c>
      <c r="R371" s="158" t="str">
        <f t="shared" ca="1" si="21"/>
        <v/>
      </c>
      <c r="S371" s="158" t="str">
        <f t="shared" ca="1" si="22"/>
        <v/>
      </c>
      <c r="T371" s="158" t="str">
        <f t="shared" ca="1" si="23"/>
        <v/>
      </c>
    </row>
    <row r="372" spans="17:20" x14ac:dyDescent="0.2">
      <c r="Q372" s="158" t="str">
        <f t="shared" ca="1" si="20"/>
        <v/>
      </c>
      <c r="R372" s="158" t="str">
        <f t="shared" ca="1" si="21"/>
        <v/>
      </c>
      <c r="S372" s="158" t="str">
        <f t="shared" ca="1" si="22"/>
        <v/>
      </c>
      <c r="T372" s="158" t="str">
        <f t="shared" ca="1" si="23"/>
        <v/>
      </c>
    </row>
    <row r="373" spans="17:20" x14ac:dyDescent="0.2">
      <c r="Q373" s="158" t="str">
        <f t="shared" ca="1" si="20"/>
        <v/>
      </c>
      <c r="R373" s="158" t="str">
        <f t="shared" ca="1" si="21"/>
        <v/>
      </c>
      <c r="S373" s="158" t="str">
        <f t="shared" ca="1" si="22"/>
        <v/>
      </c>
      <c r="T373" s="158" t="str">
        <f t="shared" ca="1" si="23"/>
        <v/>
      </c>
    </row>
    <row r="374" spans="17:20" x14ac:dyDescent="0.2">
      <c r="Q374" s="158" t="str">
        <f t="shared" ca="1" si="20"/>
        <v/>
      </c>
      <c r="R374" s="158" t="str">
        <f t="shared" ca="1" si="21"/>
        <v/>
      </c>
      <c r="S374" s="158" t="str">
        <f t="shared" ca="1" si="22"/>
        <v/>
      </c>
      <c r="T374" s="158" t="str">
        <f t="shared" ca="1" si="23"/>
        <v/>
      </c>
    </row>
    <row r="375" spans="17:20" x14ac:dyDescent="0.2">
      <c r="Q375" s="158" t="str">
        <f t="shared" ca="1" si="20"/>
        <v/>
      </c>
      <c r="R375" s="158" t="str">
        <f t="shared" ca="1" si="21"/>
        <v/>
      </c>
      <c r="S375" s="158" t="str">
        <f t="shared" ca="1" si="22"/>
        <v/>
      </c>
      <c r="T375" s="158" t="str">
        <f t="shared" ca="1" si="23"/>
        <v/>
      </c>
    </row>
    <row r="376" spans="17:20" x14ac:dyDescent="0.2">
      <c r="Q376" s="158" t="str">
        <f t="shared" ca="1" si="20"/>
        <v/>
      </c>
      <c r="R376" s="158" t="str">
        <f t="shared" ca="1" si="21"/>
        <v/>
      </c>
      <c r="S376" s="158" t="str">
        <f t="shared" ca="1" si="22"/>
        <v/>
      </c>
      <c r="T376" s="158" t="str">
        <f t="shared" ca="1" si="23"/>
        <v/>
      </c>
    </row>
    <row r="377" spans="17:20" x14ac:dyDescent="0.2">
      <c r="Q377" s="158" t="str">
        <f t="shared" ca="1" si="20"/>
        <v/>
      </c>
      <c r="R377" s="158" t="str">
        <f t="shared" ca="1" si="21"/>
        <v/>
      </c>
      <c r="S377" s="158" t="str">
        <f t="shared" ca="1" si="22"/>
        <v/>
      </c>
      <c r="T377" s="158" t="str">
        <f t="shared" ca="1" si="23"/>
        <v/>
      </c>
    </row>
    <row r="378" spans="17:20" x14ac:dyDescent="0.2">
      <c r="Q378" s="158" t="str">
        <f t="shared" ca="1" si="20"/>
        <v/>
      </c>
      <c r="R378" s="158" t="str">
        <f t="shared" ca="1" si="21"/>
        <v/>
      </c>
      <c r="S378" s="158" t="str">
        <f t="shared" ca="1" si="22"/>
        <v/>
      </c>
      <c r="T378" s="158" t="str">
        <f t="shared" ca="1" si="23"/>
        <v/>
      </c>
    </row>
    <row r="379" spans="17:20" x14ac:dyDescent="0.2">
      <c r="Q379" s="158" t="str">
        <f t="shared" ca="1" si="20"/>
        <v/>
      </c>
      <c r="R379" s="158" t="str">
        <f t="shared" ca="1" si="21"/>
        <v/>
      </c>
      <c r="S379" s="158" t="str">
        <f t="shared" ca="1" si="22"/>
        <v/>
      </c>
      <c r="T379" s="158" t="str">
        <f t="shared" ca="1" si="23"/>
        <v/>
      </c>
    </row>
    <row r="380" spans="17:20" x14ac:dyDescent="0.2">
      <c r="Q380" s="158" t="str">
        <f t="shared" ca="1" si="20"/>
        <v/>
      </c>
      <c r="R380" s="158" t="str">
        <f t="shared" ca="1" si="21"/>
        <v/>
      </c>
      <c r="S380" s="158" t="str">
        <f t="shared" ca="1" si="22"/>
        <v/>
      </c>
      <c r="T380" s="158" t="str">
        <f t="shared" ca="1" si="23"/>
        <v/>
      </c>
    </row>
    <row r="381" spans="17:20" x14ac:dyDescent="0.2">
      <c r="Q381" s="158" t="str">
        <f t="shared" ca="1" si="20"/>
        <v/>
      </c>
      <c r="R381" s="158" t="str">
        <f t="shared" ca="1" si="21"/>
        <v/>
      </c>
      <c r="S381" s="158" t="str">
        <f t="shared" ca="1" si="22"/>
        <v/>
      </c>
      <c r="T381" s="158" t="str">
        <f t="shared" ca="1" si="23"/>
        <v/>
      </c>
    </row>
    <row r="382" spans="17:20" x14ac:dyDescent="0.2">
      <c r="Q382" s="158" t="str">
        <f t="shared" ca="1" si="20"/>
        <v/>
      </c>
      <c r="R382" s="158" t="str">
        <f t="shared" ca="1" si="21"/>
        <v/>
      </c>
      <c r="S382" s="158" t="str">
        <f t="shared" ca="1" si="22"/>
        <v/>
      </c>
      <c r="T382" s="158" t="str">
        <f t="shared" ca="1" si="23"/>
        <v/>
      </c>
    </row>
    <row r="383" spans="17:20" x14ac:dyDescent="0.2">
      <c r="Q383" s="158" t="str">
        <f t="shared" ca="1" si="20"/>
        <v/>
      </c>
      <c r="R383" s="158" t="str">
        <f t="shared" ca="1" si="21"/>
        <v/>
      </c>
      <c r="S383" s="158" t="str">
        <f t="shared" ca="1" si="22"/>
        <v/>
      </c>
      <c r="T383" s="158" t="str">
        <f t="shared" ca="1" si="23"/>
        <v/>
      </c>
    </row>
    <row r="384" spans="17:20" x14ac:dyDescent="0.2">
      <c r="Q384" s="158" t="str">
        <f t="shared" ca="1" si="20"/>
        <v/>
      </c>
      <c r="R384" s="158" t="str">
        <f t="shared" ca="1" si="21"/>
        <v/>
      </c>
      <c r="S384" s="158" t="str">
        <f t="shared" ca="1" si="22"/>
        <v/>
      </c>
      <c r="T384" s="158" t="str">
        <f t="shared" ca="1" si="23"/>
        <v/>
      </c>
    </row>
    <row r="385" spans="17:20" x14ac:dyDescent="0.2">
      <c r="Q385" s="158" t="str">
        <f t="shared" ca="1" si="20"/>
        <v/>
      </c>
      <c r="R385" s="158" t="str">
        <f t="shared" ca="1" si="21"/>
        <v/>
      </c>
      <c r="S385" s="158" t="str">
        <f t="shared" ca="1" si="22"/>
        <v/>
      </c>
      <c r="T385" s="158" t="str">
        <f t="shared" ca="1" si="23"/>
        <v/>
      </c>
    </row>
    <row r="386" spans="17:20" x14ac:dyDescent="0.2">
      <c r="Q386" s="158" t="str">
        <f t="shared" ca="1" si="20"/>
        <v/>
      </c>
      <c r="R386" s="158" t="str">
        <f t="shared" ca="1" si="21"/>
        <v/>
      </c>
      <c r="S386" s="158" t="str">
        <f t="shared" ca="1" si="22"/>
        <v/>
      </c>
      <c r="T386" s="158" t="str">
        <f t="shared" ca="1" si="23"/>
        <v/>
      </c>
    </row>
    <row r="387" spans="17:20" x14ac:dyDescent="0.2">
      <c r="Q387" s="158" t="str">
        <f t="shared" ca="1" si="20"/>
        <v/>
      </c>
      <c r="R387" s="158" t="str">
        <f t="shared" ca="1" si="21"/>
        <v/>
      </c>
      <c r="S387" s="158" t="str">
        <f t="shared" ca="1" si="22"/>
        <v/>
      </c>
      <c r="T387" s="158" t="str">
        <f t="shared" ca="1" si="23"/>
        <v/>
      </c>
    </row>
    <row r="388" spans="17:20" x14ac:dyDescent="0.2">
      <c r="Q388" s="158" t="str">
        <f t="shared" ca="1" si="20"/>
        <v/>
      </c>
      <c r="R388" s="158" t="str">
        <f t="shared" ca="1" si="21"/>
        <v/>
      </c>
      <c r="S388" s="158" t="str">
        <f t="shared" ca="1" si="22"/>
        <v/>
      </c>
      <c r="T388" s="158" t="str">
        <f t="shared" ca="1" si="23"/>
        <v/>
      </c>
    </row>
    <row r="389" spans="17:20" x14ac:dyDescent="0.2">
      <c r="Q389" s="158" t="str">
        <f t="shared" ref="Q389:Q452" ca="1" si="24">LEFT(OFFSET(A389,0,MATCH($Q$2,$3:$3,0)-1),3)</f>
        <v/>
      </c>
      <c r="R389" s="158" t="str">
        <f t="shared" ref="R389:R452" ca="1" si="25">LEFT(OFFSET(A389,0,MATCH($R$2,$3:$3,0)-1),3)</f>
        <v/>
      </c>
      <c r="S389" s="158" t="str">
        <f t="shared" ref="S389:S452" ca="1" si="26">RIGHT(OFFSET(A389,0,MATCH($S$2,$3:$3,0)-1),2)</f>
        <v/>
      </c>
      <c r="T389" s="158" t="str">
        <f t="shared" ref="T389:T452" ca="1" si="27">RIGHT(OFFSET(A389,0,MATCH($T$2,$3:$3,0)-1),2)</f>
        <v/>
      </c>
    </row>
    <row r="390" spans="17:20" x14ac:dyDescent="0.2">
      <c r="Q390" s="158" t="str">
        <f t="shared" ca="1" si="24"/>
        <v/>
      </c>
      <c r="R390" s="158" t="str">
        <f t="shared" ca="1" si="25"/>
        <v/>
      </c>
      <c r="S390" s="158" t="str">
        <f t="shared" ca="1" si="26"/>
        <v/>
      </c>
      <c r="T390" s="158" t="str">
        <f t="shared" ca="1" si="27"/>
        <v/>
      </c>
    </row>
    <row r="391" spans="17:20" x14ac:dyDescent="0.2">
      <c r="Q391" s="158" t="str">
        <f t="shared" ca="1" si="24"/>
        <v/>
      </c>
      <c r="R391" s="158" t="str">
        <f t="shared" ca="1" si="25"/>
        <v/>
      </c>
      <c r="S391" s="158" t="str">
        <f t="shared" ca="1" si="26"/>
        <v/>
      </c>
      <c r="T391" s="158" t="str">
        <f t="shared" ca="1" si="27"/>
        <v/>
      </c>
    </row>
    <row r="392" spans="17:20" x14ac:dyDescent="0.2">
      <c r="Q392" s="158" t="str">
        <f t="shared" ca="1" si="24"/>
        <v/>
      </c>
      <c r="R392" s="158" t="str">
        <f t="shared" ca="1" si="25"/>
        <v/>
      </c>
      <c r="S392" s="158" t="str">
        <f t="shared" ca="1" si="26"/>
        <v/>
      </c>
      <c r="T392" s="158" t="str">
        <f t="shared" ca="1" si="27"/>
        <v/>
      </c>
    </row>
    <row r="393" spans="17:20" x14ac:dyDescent="0.2">
      <c r="Q393" s="158" t="str">
        <f t="shared" ca="1" si="24"/>
        <v/>
      </c>
      <c r="R393" s="158" t="str">
        <f t="shared" ca="1" si="25"/>
        <v/>
      </c>
      <c r="S393" s="158" t="str">
        <f t="shared" ca="1" si="26"/>
        <v/>
      </c>
      <c r="T393" s="158" t="str">
        <f t="shared" ca="1" si="27"/>
        <v/>
      </c>
    </row>
    <row r="394" spans="17:20" x14ac:dyDescent="0.2">
      <c r="Q394" s="158" t="str">
        <f t="shared" ca="1" si="24"/>
        <v/>
      </c>
      <c r="R394" s="158" t="str">
        <f t="shared" ca="1" si="25"/>
        <v/>
      </c>
      <c r="S394" s="158" t="str">
        <f t="shared" ca="1" si="26"/>
        <v/>
      </c>
      <c r="T394" s="158" t="str">
        <f t="shared" ca="1" si="27"/>
        <v/>
      </c>
    </row>
    <row r="395" spans="17:20" x14ac:dyDescent="0.2">
      <c r="Q395" s="158" t="str">
        <f t="shared" ca="1" si="24"/>
        <v/>
      </c>
      <c r="R395" s="158" t="str">
        <f t="shared" ca="1" si="25"/>
        <v/>
      </c>
      <c r="S395" s="158" t="str">
        <f t="shared" ca="1" si="26"/>
        <v/>
      </c>
      <c r="T395" s="158" t="str">
        <f t="shared" ca="1" si="27"/>
        <v/>
      </c>
    </row>
    <row r="396" spans="17:20" x14ac:dyDescent="0.2">
      <c r="Q396" s="158" t="str">
        <f t="shared" ca="1" si="24"/>
        <v/>
      </c>
      <c r="R396" s="158" t="str">
        <f t="shared" ca="1" si="25"/>
        <v/>
      </c>
      <c r="S396" s="158" t="str">
        <f t="shared" ca="1" si="26"/>
        <v/>
      </c>
      <c r="T396" s="158" t="str">
        <f t="shared" ca="1" si="27"/>
        <v/>
      </c>
    </row>
    <row r="397" spans="17:20" x14ac:dyDescent="0.2">
      <c r="Q397" s="158" t="str">
        <f t="shared" ca="1" si="24"/>
        <v/>
      </c>
      <c r="R397" s="158" t="str">
        <f t="shared" ca="1" si="25"/>
        <v/>
      </c>
      <c r="S397" s="158" t="str">
        <f t="shared" ca="1" si="26"/>
        <v/>
      </c>
      <c r="T397" s="158" t="str">
        <f t="shared" ca="1" si="27"/>
        <v/>
      </c>
    </row>
    <row r="398" spans="17:20" x14ac:dyDescent="0.2">
      <c r="Q398" s="158" t="str">
        <f t="shared" ca="1" si="24"/>
        <v/>
      </c>
      <c r="R398" s="158" t="str">
        <f t="shared" ca="1" si="25"/>
        <v/>
      </c>
      <c r="S398" s="158" t="str">
        <f t="shared" ca="1" si="26"/>
        <v/>
      </c>
      <c r="T398" s="158" t="str">
        <f t="shared" ca="1" si="27"/>
        <v/>
      </c>
    </row>
    <row r="399" spans="17:20" x14ac:dyDescent="0.2">
      <c r="Q399" s="158" t="str">
        <f t="shared" ca="1" si="24"/>
        <v/>
      </c>
      <c r="R399" s="158" t="str">
        <f t="shared" ca="1" si="25"/>
        <v/>
      </c>
      <c r="S399" s="158" t="str">
        <f t="shared" ca="1" si="26"/>
        <v/>
      </c>
      <c r="T399" s="158" t="str">
        <f t="shared" ca="1" si="27"/>
        <v/>
      </c>
    </row>
    <row r="400" spans="17:20" x14ac:dyDescent="0.2">
      <c r="Q400" s="158" t="str">
        <f t="shared" ca="1" si="24"/>
        <v/>
      </c>
      <c r="R400" s="158" t="str">
        <f t="shared" ca="1" si="25"/>
        <v/>
      </c>
      <c r="S400" s="158" t="str">
        <f t="shared" ca="1" si="26"/>
        <v/>
      </c>
      <c r="T400" s="158" t="str">
        <f t="shared" ca="1" si="27"/>
        <v/>
      </c>
    </row>
    <row r="401" spans="17:20" x14ac:dyDescent="0.2">
      <c r="Q401" s="158" t="str">
        <f t="shared" ca="1" si="24"/>
        <v/>
      </c>
      <c r="R401" s="158" t="str">
        <f t="shared" ca="1" si="25"/>
        <v/>
      </c>
      <c r="S401" s="158" t="str">
        <f t="shared" ca="1" si="26"/>
        <v/>
      </c>
      <c r="T401" s="158" t="str">
        <f t="shared" ca="1" si="27"/>
        <v/>
      </c>
    </row>
    <row r="402" spans="17:20" x14ac:dyDescent="0.2">
      <c r="Q402" s="158" t="str">
        <f t="shared" ca="1" si="24"/>
        <v/>
      </c>
      <c r="R402" s="158" t="str">
        <f t="shared" ca="1" si="25"/>
        <v/>
      </c>
      <c r="S402" s="158" t="str">
        <f t="shared" ca="1" si="26"/>
        <v/>
      </c>
      <c r="T402" s="158" t="str">
        <f t="shared" ca="1" si="27"/>
        <v/>
      </c>
    </row>
    <row r="403" spans="17:20" x14ac:dyDescent="0.2">
      <c r="Q403" s="158" t="str">
        <f t="shared" ca="1" si="24"/>
        <v/>
      </c>
      <c r="R403" s="158" t="str">
        <f t="shared" ca="1" si="25"/>
        <v/>
      </c>
      <c r="S403" s="158" t="str">
        <f t="shared" ca="1" si="26"/>
        <v/>
      </c>
      <c r="T403" s="158" t="str">
        <f t="shared" ca="1" si="27"/>
        <v/>
      </c>
    </row>
    <row r="404" spans="17:20" x14ac:dyDescent="0.2">
      <c r="Q404" s="158" t="str">
        <f t="shared" ca="1" si="24"/>
        <v/>
      </c>
      <c r="R404" s="158" t="str">
        <f t="shared" ca="1" si="25"/>
        <v/>
      </c>
      <c r="S404" s="158" t="str">
        <f t="shared" ca="1" si="26"/>
        <v/>
      </c>
      <c r="T404" s="158" t="str">
        <f t="shared" ca="1" si="27"/>
        <v/>
      </c>
    </row>
    <row r="405" spans="17:20" x14ac:dyDescent="0.2">
      <c r="Q405" s="158" t="str">
        <f t="shared" ca="1" si="24"/>
        <v/>
      </c>
      <c r="R405" s="158" t="str">
        <f t="shared" ca="1" si="25"/>
        <v/>
      </c>
      <c r="S405" s="158" t="str">
        <f t="shared" ca="1" si="26"/>
        <v/>
      </c>
      <c r="T405" s="158" t="str">
        <f t="shared" ca="1" si="27"/>
        <v/>
      </c>
    </row>
    <row r="406" spans="17:20" x14ac:dyDescent="0.2">
      <c r="Q406" s="158" t="str">
        <f t="shared" ca="1" si="24"/>
        <v/>
      </c>
      <c r="R406" s="158" t="str">
        <f t="shared" ca="1" si="25"/>
        <v/>
      </c>
      <c r="S406" s="158" t="str">
        <f t="shared" ca="1" si="26"/>
        <v/>
      </c>
      <c r="T406" s="158" t="str">
        <f t="shared" ca="1" si="27"/>
        <v/>
      </c>
    </row>
    <row r="407" spans="17:20" x14ac:dyDescent="0.2">
      <c r="Q407" s="158" t="str">
        <f t="shared" ca="1" si="24"/>
        <v/>
      </c>
      <c r="R407" s="158" t="str">
        <f t="shared" ca="1" si="25"/>
        <v/>
      </c>
      <c r="S407" s="158" t="str">
        <f t="shared" ca="1" si="26"/>
        <v/>
      </c>
      <c r="T407" s="158" t="str">
        <f t="shared" ca="1" si="27"/>
        <v/>
      </c>
    </row>
    <row r="408" spans="17:20" x14ac:dyDescent="0.2">
      <c r="Q408" s="158" t="str">
        <f t="shared" ca="1" si="24"/>
        <v/>
      </c>
      <c r="R408" s="158" t="str">
        <f t="shared" ca="1" si="25"/>
        <v/>
      </c>
      <c r="S408" s="158" t="str">
        <f t="shared" ca="1" si="26"/>
        <v/>
      </c>
      <c r="T408" s="158" t="str">
        <f t="shared" ca="1" si="27"/>
        <v/>
      </c>
    </row>
    <row r="409" spans="17:20" x14ac:dyDescent="0.2">
      <c r="Q409" s="158" t="str">
        <f t="shared" ca="1" si="24"/>
        <v/>
      </c>
      <c r="R409" s="158" t="str">
        <f t="shared" ca="1" si="25"/>
        <v/>
      </c>
      <c r="S409" s="158" t="str">
        <f t="shared" ca="1" si="26"/>
        <v/>
      </c>
      <c r="T409" s="158" t="str">
        <f t="shared" ca="1" si="27"/>
        <v/>
      </c>
    </row>
    <row r="410" spans="17:20" x14ac:dyDescent="0.2">
      <c r="Q410" s="158" t="str">
        <f t="shared" ca="1" si="24"/>
        <v/>
      </c>
      <c r="R410" s="158" t="str">
        <f t="shared" ca="1" si="25"/>
        <v/>
      </c>
      <c r="S410" s="158" t="str">
        <f t="shared" ca="1" si="26"/>
        <v/>
      </c>
      <c r="T410" s="158" t="str">
        <f t="shared" ca="1" si="27"/>
        <v/>
      </c>
    </row>
    <row r="411" spans="17:20" x14ac:dyDescent="0.2">
      <c r="Q411" s="158" t="str">
        <f t="shared" ca="1" si="24"/>
        <v/>
      </c>
      <c r="R411" s="158" t="str">
        <f t="shared" ca="1" si="25"/>
        <v/>
      </c>
      <c r="S411" s="158" t="str">
        <f t="shared" ca="1" si="26"/>
        <v/>
      </c>
      <c r="T411" s="158" t="str">
        <f t="shared" ca="1" si="27"/>
        <v/>
      </c>
    </row>
    <row r="412" spans="17:20" x14ac:dyDescent="0.2">
      <c r="Q412" s="158" t="str">
        <f t="shared" ca="1" si="24"/>
        <v/>
      </c>
      <c r="R412" s="158" t="str">
        <f t="shared" ca="1" si="25"/>
        <v/>
      </c>
      <c r="S412" s="158" t="str">
        <f t="shared" ca="1" si="26"/>
        <v/>
      </c>
      <c r="T412" s="158" t="str">
        <f t="shared" ca="1" si="27"/>
        <v/>
      </c>
    </row>
    <row r="413" spans="17:20" x14ac:dyDescent="0.2">
      <c r="Q413" s="158" t="str">
        <f t="shared" ca="1" si="24"/>
        <v/>
      </c>
      <c r="R413" s="158" t="str">
        <f t="shared" ca="1" si="25"/>
        <v/>
      </c>
      <c r="S413" s="158" t="str">
        <f t="shared" ca="1" si="26"/>
        <v/>
      </c>
      <c r="T413" s="158" t="str">
        <f t="shared" ca="1" si="27"/>
        <v/>
      </c>
    </row>
    <row r="414" spans="17:20" x14ac:dyDescent="0.2">
      <c r="Q414" s="158" t="str">
        <f t="shared" ca="1" si="24"/>
        <v/>
      </c>
      <c r="R414" s="158" t="str">
        <f t="shared" ca="1" si="25"/>
        <v/>
      </c>
      <c r="S414" s="158" t="str">
        <f t="shared" ca="1" si="26"/>
        <v/>
      </c>
      <c r="T414" s="158" t="str">
        <f t="shared" ca="1" si="27"/>
        <v/>
      </c>
    </row>
    <row r="415" spans="17:20" x14ac:dyDescent="0.2">
      <c r="Q415" s="158" t="str">
        <f t="shared" ca="1" si="24"/>
        <v/>
      </c>
      <c r="R415" s="158" t="str">
        <f t="shared" ca="1" si="25"/>
        <v/>
      </c>
      <c r="S415" s="158" t="str">
        <f t="shared" ca="1" si="26"/>
        <v/>
      </c>
      <c r="T415" s="158" t="str">
        <f t="shared" ca="1" si="27"/>
        <v/>
      </c>
    </row>
    <row r="416" spans="17:20" x14ac:dyDescent="0.2">
      <c r="Q416" s="158" t="str">
        <f t="shared" ca="1" si="24"/>
        <v/>
      </c>
      <c r="R416" s="158" t="str">
        <f t="shared" ca="1" si="25"/>
        <v/>
      </c>
      <c r="S416" s="158" t="str">
        <f t="shared" ca="1" si="26"/>
        <v/>
      </c>
      <c r="T416" s="158" t="str">
        <f t="shared" ca="1" si="27"/>
        <v/>
      </c>
    </row>
    <row r="417" spans="17:20" x14ac:dyDescent="0.2">
      <c r="Q417" s="158" t="str">
        <f t="shared" ca="1" si="24"/>
        <v/>
      </c>
      <c r="R417" s="158" t="str">
        <f t="shared" ca="1" si="25"/>
        <v/>
      </c>
      <c r="S417" s="158" t="str">
        <f t="shared" ca="1" si="26"/>
        <v/>
      </c>
      <c r="T417" s="158" t="str">
        <f t="shared" ca="1" si="27"/>
        <v/>
      </c>
    </row>
    <row r="418" spans="17:20" x14ac:dyDescent="0.2">
      <c r="Q418" s="158" t="str">
        <f t="shared" ca="1" si="24"/>
        <v/>
      </c>
      <c r="R418" s="158" t="str">
        <f t="shared" ca="1" si="25"/>
        <v/>
      </c>
      <c r="S418" s="158" t="str">
        <f t="shared" ca="1" si="26"/>
        <v/>
      </c>
      <c r="T418" s="158" t="str">
        <f t="shared" ca="1" si="27"/>
        <v/>
      </c>
    </row>
    <row r="419" spans="17:20" x14ac:dyDescent="0.2">
      <c r="Q419" s="158" t="str">
        <f t="shared" ca="1" si="24"/>
        <v/>
      </c>
      <c r="R419" s="158" t="str">
        <f t="shared" ca="1" si="25"/>
        <v/>
      </c>
      <c r="S419" s="158" t="str">
        <f t="shared" ca="1" si="26"/>
        <v/>
      </c>
      <c r="T419" s="158" t="str">
        <f t="shared" ca="1" si="27"/>
        <v/>
      </c>
    </row>
    <row r="420" spans="17:20" x14ac:dyDescent="0.2">
      <c r="Q420" s="158" t="str">
        <f t="shared" ca="1" si="24"/>
        <v/>
      </c>
      <c r="R420" s="158" t="str">
        <f t="shared" ca="1" si="25"/>
        <v/>
      </c>
      <c r="S420" s="158" t="str">
        <f t="shared" ca="1" si="26"/>
        <v/>
      </c>
      <c r="T420" s="158" t="str">
        <f t="shared" ca="1" si="27"/>
        <v/>
      </c>
    </row>
    <row r="421" spans="17:20" x14ac:dyDescent="0.2">
      <c r="Q421" s="158" t="str">
        <f t="shared" ca="1" si="24"/>
        <v/>
      </c>
      <c r="R421" s="158" t="str">
        <f t="shared" ca="1" si="25"/>
        <v/>
      </c>
      <c r="S421" s="158" t="str">
        <f t="shared" ca="1" si="26"/>
        <v/>
      </c>
      <c r="T421" s="158" t="str">
        <f t="shared" ca="1" si="27"/>
        <v/>
      </c>
    </row>
    <row r="422" spans="17:20" x14ac:dyDescent="0.2">
      <c r="Q422" s="158" t="str">
        <f t="shared" ca="1" si="24"/>
        <v/>
      </c>
      <c r="R422" s="158" t="str">
        <f t="shared" ca="1" si="25"/>
        <v/>
      </c>
      <c r="S422" s="158" t="str">
        <f t="shared" ca="1" si="26"/>
        <v/>
      </c>
      <c r="T422" s="158" t="str">
        <f t="shared" ca="1" si="27"/>
        <v/>
      </c>
    </row>
    <row r="423" spans="17:20" x14ac:dyDescent="0.2">
      <c r="Q423" s="158" t="str">
        <f t="shared" ca="1" si="24"/>
        <v/>
      </c>
      <c r="R423" s="158" t="str">
        <f t="shared" ca="1" si="25"/>
        <v/>
      </c>
      <c r="S423" s="158" t="str">
        <f t="shared" ca="1" si="26"/>
        <v/>
      </c>
      <c r="T423" s="158" t="str">
        <f t="shared" ca="1" si="27"/>
        <v/>
      </c>
    </row>
    <row r="424" spans="17:20" x14ac:dyDescent="0.2">
      <c r="Q424" s="158" t="str">
        <f t="shared" ca="1" si="24"/>
        <v/>
      </c>
      <c r="R424" s="158" t="str">
        <f t="shared" ca="1" si="25"/>
        <v/>
      </c>
      <c r="S424" s="158" t="str">
        <f t="shared" ca="1" si="26"/>
        <v/>
      </c>
      <c r="T424" s="158" t="str">
        <f t="shared" ca="1" si="27"/>
        <v/>
      </c>
    </row>
    <row r="425" spans="17:20" x14ac:dyDescent="0.2">
      <c r="Q425" s="158" t="str">
        <f t="shared" ca="1" si="24"/>
        <v/>
      </c>
      <c r="R425" s="158" t="str">
        <f t="shared" ca="1" si="25"/>
        <v/>
      </c>
      <c r="S425" s="158" t="str">
        <f t="shared" ca="1" si="26"/>
        <v/>
      </c>
      <c r="T425" s="158" t="str">
        <f t="shared" ca="1" si="27"/>
        <v/>
      </c>
    </row>
    <row r="426" spans="17:20" x14ac:dyDescent="0.2">
      <c r="Q426" s="158" t="str">
        <f t="shared" ca="1" si="24"/>
        <v/>
      </c>
      <c r="R426" s="158" t="str">
        <f t="shared" ca="1" si="25"/>
        <v/>
      </c>
      <c r="S426" s="158" t="str">
        <f t="shared" ca="1" si="26"/>
        <v/>
      </c>
      <c r="T426" s="158" t="str">
        <f t="shared" ca="1" si="27"/>
        <v/>
      </c>
    </row>
    <row r="427" spans="17:20" x14ac:dyDescent="0.2">
      <c r="Q427" s="158" t="str">
        <f t="shared" ca="1" si="24"/>
        <v/>
      </c>
      <c r="R427" s="158" t="str">
        <f t="shared" ca="1" si="25"/>
        <v/>
      </c>
      <c r="S427" s="158" t="str">
        <f t="shared" ca="1" si="26"/>
        <v/>
      </c>
      <c r="T427" s="158" t="str">
        <f t="shared" ca="1" si="27"/>
        <v/>
      </c>
    </row>
    <row r="428" spans="17:20" x14ac:dyDescent="0.2">
      <c r="Q428" s="158" t="str">
        <f t="shared" ca="1" si="24"/>
        <v/>
      </c>
      <c r="R428" s="158" t="str">
        <f t="shared" ca="1" si="25"/>
        <v/>
      </c>
      <c r="S428" s="158" t="str">
        <f t="shared" ca="1" si="26"/>
        <v/>
      </c>
      <c r="T428" s="158" t="str">
        <f t="shared" ca="1" si="27"/>
        <v/>
      </c>
    </row>
    <row r="429" spans="17:20" x14ac:dyDescent="0.2">
      <c r="Q429" s="158" t="str">
        <f t="shared" ca="1" si="24"/>
        <v/>
      </c>
      <c r="R429" s="158" t="str">
        <f t="shared" ca="1" si="25"/>
        <v/>
      </c>
      <c r="S429" s="158" t="str">
        <f t="shared" ca="1" si="26"/>
        <v/>
      </c>
      <c r="T429" s="158" t="str">
        <f t="shared" ca="1" si="27"/>
        <v/>
      </c>
    </row>
    <row r="430" spans="17:20" x14ac:dyDescent="0.2">
      <c r="Q430" s="158" t="str">
        <f t="shared" ca="1" si="24"/>
        <v/>
      </c>
      <c r="R430" s="158" t="str">
        <f t="shared" ca="1" si="25"/>
        <v/>
      </c>
      <c r="S430" s="158" t="str">
        <f t="shared" ca="1" si="26"/>
        <v/>
      </c>
      <c r="T430" s="158" t="str">
        <f t="shared" ca="1" si="27"/>
        <v/>
      </c>
    </row>
    <row r="431" spans="17:20" x14ac:dyDescent="0.2">
      <c r="Q431" s="158" t="str">
        <f t="shared" ca="1" si="24"/>
        <v/>
      </c>
      <c r="R431" s="158" t="str">
        <f t="shared" ca="1" si="25"/>
        <v/>
      </c>
      <c r="S431" s="158" t="str">
        <f t="shared" ca="1" si="26"/>
        <v/>
      </c>
      <c r="T431" s="158" t="str">
        <f t="shared" ca="1" si="27"/>
        <v/>
      </c>
    </row>
    <row r="432" spans="17:20" x14ac:dyDescent="0.2">
      <c r="Q432" s="158" t="str">
        <f t="shared" ca="1" si="24"/>
        <v/>
      </c>
      <c r="R432" s="158" t="str">
        <f t="shared" ca="1" si="25"/>
        <v/>
      </c>
      <c r="S432" s="158" t="str">
        <f t="shared" ca="1" si="26"/>
        <v/>
      </c>
      <c r="T432" s="158" t="str">
        <f t="shared" ca="1" si="27"/>
        <v/>
      </c>
    </row>
    <row r="433" spans="17:20" x14ac:dyDescent="0.2">
      <c r="Q433" s="158" t="str">
        <f t="shared" ca="1" si="24"/>
        <v/>
      </c>
      <c r="R433" s="158" t="str">
        <f t="shared" ca="1" si="25"/>
        <v/>
      </c>
      <c r="S433" s="158" t="str">
        <f t="shared" ca="1" si="26"/>
        <v/>
      </c>
      <c r="T433" s="158" t="str">
        <f t="shared" ca="1" si="27"/>
        <v/>
      </c>
    </row>
    <row r="434" spans="17:20" x14ac:dyDescent="0.2">
      <c r="Q434" s="158" t="str">
        <f t="shared" ca="1" si="24"/>
        <v/>
      </c>
      <c r="R434" s="158" t="str">
        <f t="shared" ca="1" si="25"/>
        <v/>
      </c>
      <c r="S434" s="158" t="str">
        <f t="shared" ca="1" si="26"/>
        <v/>
      </c>
      <c r="T434" s="158" t="str">
        <f t="shared" ca="1" si="27"/>
        <v/>
      </c>
    </row>
    <row r="435" spans="17:20" x14ac:dyDescent="0.2">
      <c r="Q435" s="158" t="str">
        <f t="shared" ca="1" si="24"/>
        <v/>
      </c>
      <c r="R435" s="158" t="str">
        <f t="shared" ca="1" si="25"/>
        <v/>
      </c>
      <c r="S435" s="158" t="str">
        <f t="shared" ca="1" si="26"/>
        <v/>
      </c>
      <c r="T435" s="158" t="str">
        <f t="shared" ca="1" si="27"/>
        <v/>
      </c>
    </row>
    <row r="436" spans="17:20" x14ac:dyDescent="0.2">
      <c r="Q436" s="158" t="str">
        <f t="shared" ca="1" si="24"/>
        <v/>
      </c>
      <c r="R436" s="158" t="str">
        <f t="shared" ca="1" si="25"/>
        <v/>
      </c>
      <c r="S436" s="158" t="str">
        <f t="shared" ca="1" si="26"/>
        <v/>
      </c>
      <c r="T436" s="158" t="str">
        <f t="shared" ca="1" si="27"/>
        <v/>
      </c>
    </row>
    <row r="437" spans="17:20" x14ac:dyDescent="0.2">
      <c r="Q437" s="158" t="str">
        <f t="shared" ca="1" si="24"/>
        <v/>
      </c>
      <c r="R437" s="158" t="str">
        <f t="shared" ca="1" si="25"/>
        <v/>
      </c>
      <c r="S437" s="158" t="str">
        <f t="shared" ca="1" si="26"/>
        <v/>
      </c>
      <c r="T437" s="158" t="str">
        <f t="shared" ca="1" si="27"/>
        <v/>
      </c>
    </row>
    <row r="438" spans="17:20" x14ac:dyDescent="0.2">
      <c r="Q438" s="158" t="str">
        <f t="shared" ca="1" si="24"/>
        <v/>
      </c>
      <c r="R438" s="158" t="str">
        <f t="shared" ca="1" si="25"/>
        <v/>
      </c>
      <c r="S438" s="158" t="str">
        <f t="shared" ca="1" si="26"/>
        <v/>
      </c>
      <c r="T438" s="158" t="str">
        <f t="shared" ca="1" si="27"/>
        <v/>
      </c>
    </row>
    <row r="439" spans="17:20" x14ac:dyDescent="0.2">
      <c r="Q439" s="158" t="str">
        <f t="shared" ca="1" si="24"/>
        <v/>
      </c>
      <c r="R439" s="158" t="str">
        <f t="shared" ca="1" si="25"/>
        <v/>
      </c>
      <c r="S439" s="158" t="str">
        <f t="shared" ca="1" si="26"/>
        <v/>
      </c>
      <c r="T439" s="158" t="str">
        <f t="shared" ca="1" si="27"/>
        <v/>
      </c>
    </row>
    <row r="440" spans="17:20" x14ac:dyDescent="0.2">
      <c r="Q440" s="158" t="str">
        <f t="shared" ca="1" si="24"/>
        <v/>
      </c>
      <c r="R440" s="158" t="str">
        <f t="shared" ca="1" si="25"/>
        <v/>
      </c>
      <c r="S440" s="158" t="str">
        <f t="shared" ca="1" si="26"/>
        <v/>
      </c>
      <c r="T440" s="158" t="str">
        <f t="shared" ca="1" si="27"/>
        <v/>
      </c>
    </row>
    <row r="441" spans="17:20" x14ac:dyDescent="0.2">
      <c r="Q441" s="158" t="str">
        <f t="shared" ca="1" si="24"/>
        <v/>
      </c>
      <c r="R441" s="158" t="str">
        <f t="shared" ca="1" si="25"/>
        <v/>
      </c>
      <c r="S441" s="158" t="str">
        <f t="shared" ca="1" si="26"/>
        <v/>
      </c>
      <c r="T441" s="158" t="str">
        <f t="shared" ca="1" si="27"/>
        <v/>
      </c>
    </row>
    <row r="442" spans="17:20" x14ac:dyDescent="0.2">
      <c r="Q442" s="158" t="str">
        <f t="shared" ca="1" si="24"/>
        <v/>
      </c>
      <c r="R442" s="158" t="str">
        <f t="shared" ca="1" si="25"/>
        <v/>
      </c>
      <c r="S442" s="158" t="str">
        <f t="shared" ca="1" si="26"/>
        <v/>
      </c>
      <c r="T442" s="158" t="str">
        <f t="shared" ca="1" si="27"/>
        <v/>
      </c>
    </row>
    <row r="443" spans="17:20" x14ac:dyDescent="0.2">
      <c r="Q443" s="158" t="str">
        <f t="shared" ca="1" si="24"/>
        <v/>
      </c>
      <c r="R443" s="158" t="str">
        <f t="shared" ca="1" si="25"/>
        <v/>
      </c>
      <c r="S443" s="158" t="str">
        <f t="shared" ca="1" si="26"/>
        <v/>
      </c>
      <c r="T443" s="158" t="str">
        <f t="shared" ca="1" si="27"/>
        <v/>
      </c>
    </row>
    <row r="444" spans="17:20" x14ac:dyDescent="0.2">
      <c r="Q444" s="158" t="str">
        <f t="shared" ca="1" si="24"/>
        <v/>
      </c>
      <c r="R444" s="158" t="str">
        <f t="shared" ca="1" si="25"/>
        <v/>
      </c>
      <c r="S444" s="158" t="str">
        <f t="shared" ca="1" si="26"/>
        <v/>
      </c>
      <c r="T444" s="158" t="str">
        <f t="shared" ca="1" si="27"/>
        <v/>
      </c>
    </row>
    <row r="445" spans="17:20" x14ac:dyDescent="0.2">
      <c r="Q445" s="158" t="str">
        <f t="shared" ca="1" si="24"/>
        <v/>
      </c>
      <c r="R445" s="158" t="str">
        <f t="shared" ca="1" si="25"/>
        <v/>
      </c>
      <c r="S445" s="158" t="str">
        <f t="shared" ca="1" si="26"/>
        <v/>
      </c>
      <c r="T445" s="158" t="str">
        <f t="shared" ca="1" si="27"/>
        <v/>
      </c>
    </row>
    <row r="446" spans="17:20" x14ac:dyDescent="0.2">
      <c r="Q446" s="158" t="str">
        <f t="shared" ca="1" si="24"/>
        <v/>
      </c>
      <c r="R446" s="158" t="str">
        <f t="shared" ca="1" si="25"/>
        <v/>
      </c>
      <c r="S446" s="158" t="str">
        <f t="shared" ca="1" si="26"/>
        <v/>
      </c>
      <c r="T446" s="158" t="str">
        <f t="shared" ca="1" si="27"/>
        <v/>
      </c>
    </row>
    <row r="447" spans="17:20" x14ac:dyDescent="0.2">
      <c r="Q447" s="158" t="str">
        <f t="shared" ca="1" si="24"/>
        <v/>
      </c>
      <c r="R447" s="158" t="str">
        <f t="shared" ca="1" si="25"/>
        <v/>
      </c>
      <c r="S447" s="158" t="str">
        <f t="shared" ca="1" si="26"/>
        <v/>
      </c>
      <c r="T447" s="158" t="str">
        <f t="shared" ca="1" si="27"/>
        <v/>
      </c>
    </row>
    <row r="448" spans="17:20" x14ac:dyDescent="0.2">
      <c r="Q448" s="158" t="str">
        <f t="shared" ca="1" si="24"/>
        <v/>
      </c>
      <c r="R448" s="158" t="str">
        <f t="shared" ca="1" si="25"/>
        <v/>
      </c>
      <c r="S448" s="158" t="str">
        <f t="shared" ca="1" si="26"/>
        <v/>
      </c>
      <c r="T448" s="158" t="str">
        <f t="shared" ca="1" si="27"/>
        <v/>
      </c>
    </row>
    <row r="449" spans="17:20" x14ac:dyDescent="0.2">
      <c r="Q449" s="158" t="str">
        <f t="shared" ca="1" si="24"/>
        <v/>
      </c>
      <c r="R449" s="158" t="str">
        <f t="shared" ca="1" si="25"/>
        <v/>
      </c>
      <c r="S449" s="158" t="str">
        <f t="shared" ca="1" si="26"/>
        <v/>
      </c>
      <c r="T449" s="158" t="str">
        <f t="shared" ca="1" si="27"/>
        <v/>
      </c>
    </row>
    <row r="450" spans="17:20" x14ac:dyDescent="0.2">
      <c r="Q450" s="158" t="str">
        <f t="shared" ca="1" si="24"/>
        <v/>
      </c>
      <c r="R450" s="158" t="str">
        <f t="shared" ca="1" si="25"/>
        <v/>
      </c>
      <c r="S450" s="158" t="str">
        <f t="shared" ca="1" si="26"/>
        <v/>
      </c>
      <c r="T450" s="158" t="str">
        <f t="shared" ca="1" si="27"/>
        <v/>
      </c>
    </row>
    <row r="451" spans="17:20" x14ac:dyDescent="0.2">
      <c r="Q451" s="158" t="str">
        <f t="shared" ca="1" si="24"/>
        <v/>
      </c>
      <c r="R451" s="158" t="str">
        <f t="shared" ca="1" si="25"/>
        <v/>
      </c>
      <c r="S451" s="158" t="str">
        <f t="shared" ca="1" si="26"/>
        <v/>
      </c>
      <c r="T451" s="158" t="str">
        <f t="shared" ca="1" si="27"/>
        <v/>
      </c>
    </row>
    <row r="452" spans="17:20" x14ac:dyDescent="0.2">
      <c r="Q452" s="158" t="str">
        <f t="shared" ca="1" si="24"/>
        <v/>
      </c>
      <c r="R452" s="158" t="str">
        <f t="shared" ca="1" si="25"/>
        <v/>
      </c>
      <c r="S452" s="158" t="str">
        <f t="shared" ca="1" si="26"/>
        <v/>
      </c>
      <c r="T452" s="158" t="str">
        <f t="shared" ca="1" si="27"/>
        <v/>
      </c>
    </row>
    <row r="453" spans="17:20" x14ac:dyDescent="0.2">
      <c r="Q453" s="158" t="str">
        <f t="shared" ref="Q453:Q516" ca="1" si="28">LEFT(OFFSET(A453,0,MATCH($Q$2,$3:$3,0)-1),3)</f>
        <v/>
      </c>
      <c r="R453" s="158" t="str">
        <f t="shared" ref="R453:R516" ca="1" si="29">LEFT(OFFSET(A453,0,MATCH($R$2,$3:$3,0)-1),3)</f>
        <v/>
      </c>
      <c r="S453" s="158" t="str">
        <f t="shared" ref="S453:S516" ca="1" si="30">RIGHT(OFFSET(A453,0,MATCH($S$2,$3:$3,0)-1),2)</f>
        <v/>
      </c>
      <c r="T453" s="158" t="str">
        <f t="shared" ref="T453:T516" ca="1" si="31">RIGHT(OFFSET(A453,0,MATCH($T$2,$3:$3,0)-1),2)</f>
        <v/>
      </c>
    </row>
    <row r="454" spans="17:20" x14ac:dyDescent="0.2">
      <c r="Q454" s="158" t="str">
        <f t="shared" ca="1" si="28"/>
        <v/>
      </c>
      <c r="R454" s="158" t="str">
        <f t="shared" ca="1" si="29"/>
        <v/>
      </c>
      <c r="S454" s="158" t="str">
        <f t="shared" ca="1" si="30"/>
        <v/>
      </c>
      <c r="T454" s="158" t="str">
        <f t="shared" ca="1" si="31"/>
        <v/>
      </c>
    </row>
    <row r="455" spans="17:20" x14ac:dyDescent="0.2">
      <c r="Q455" s="158" t="str">
        <f t="shared" ca="1" si="28"/>
        <v/>
      </c>
      <c r="R455" s="158" t="str">
        <f t="shared" ca="1" si="29"/>
        <v/>
      </c>
      <c r="S455" s="158" t="str">
        <f t="shared" ca="1" si="30"/>
        <v/>
      </c>
      <c r="T455" s="158" t="str">
        <f t="shared" ca="1" si="31"/>
        <v/>
      </c>
    </row>
    <row r="456" spans="17:20" x14ac:dyDescent="0.2">
      <c r="Q456" s="158" t="str">
        <f t="shared" ca="1" si="28"/>
        <v/>
      </c>
      <c r="R456" s="158" t="str">
        <f t="shared" ca="1" si="29"/>
        <v/>
      </c>
      <c r="S456" s="158" t="str">
        <f t="shared" ca="1" si="30"/>
        <v/>
      </c>
      <c r="T456" s="158" t="str">
        <f t="shared" ca="1" si="31"/>
        <v/>
      </c>
    </row>
    <row r="457" spans="17:20" x14ac:dyDescent="0.2">
      <c r="Q457" s="158" t="str">
        <f t="shared" ca="1" si="28"/>
        <v/>
      </c>
      <c r="R457" s="158" t="str">
        <f t="shared" ca="1" si="29"/>
        <v/>
      </c>
      <c r="S457" s="158" t="str">
        <f t="shared" ca="1" si="30"/>
        <v/>
      </c>
      <c r="T457" s="158" t="str">
        <f t="shared" ca="1" si="31"/>
        <v/>
      </c>
    </row>
    <row r="458" spans="17:20" x14ac:dyDescent="0.2">
      <c r="Q458" s="158" t="str">
        <f t="shared" ca="1" si="28"/>
        <v/>
      </c>
      <c r="R458" s="158" t="str">
        <f t="shared" ca="1" si="29"/>
        <v/>
      </c>
      <c r="S458" s="158" t="str">
        <f t="shared" ca="1" si="30"/>
        <v/>
      </c>
      <c r="T458" s="158" t="str">
        <f t="shared" ca="1" si="31"/>
        <v/>
      </c>
    </row>
    <row r="459" spans="17:20" x14ac:dyDescent="0.2">
      <c r="Q459" s="158" t="str">
        <f t="shared" ca="1" si="28"/>
        <v/>
      </c>
      <c r="R459" s="158" t="str">
        <f t="shared" ca="1" si="29"/>
        <v/>
      </c>
      <c r="S459" s="158" t="str">
        <f t="shared" ca="1" si="30"/>
        <v/>
      </c>
      <c r="T459" s="158" t="str">
        <f t="shared" ca="1" si="31"/>
        <v/>
      </c>
    </row>
    <row r="460" spans="17:20" x14ac:dyDescent="0.2">
      <c r="Q460" s="158" t="str">
        <f t="shared" ca="1" si="28"/>
        <v/>
      </c>
      <c r="R460" s="158" t="str">
        <f t="shared" ca="1" si="29"/>
        <v/>
      </c>
      <c r="S460" s="158" t="str">
        <f t="shared" ca="1" si="30"/>
        <v/>
      </c>
      <c r="T460" s="158" t="str">
        <f t="shared" ca="1" si="31"/>
        <v/>
      </c>
    </row>
    <row r="461" spans="17:20" x14ac:dyDescent="0.2">
      <c r="Q461" s="158" t="str">
        <f t="shared" ca="1" si="28"/>
        <v/>
      </c>
      <c r="R461" s="158" t="str">
        <f t="shared" ca="1" si="29"/>
        <v/>
      </c>
      <c r="S461" s="158" t="str">
        <f t="shared" ca="1" si="30"/>
        <v/>
      </c>
      <c r="T461" s="158" t="str">
        <f t="shared" ca="1" si="31"/>
        <v/>
      </c>
    </row>
    <row r="462" spans="17:20" x14ac:dyDescent="0.2">
      <c r="Q462" s="158" t="str">
        <f t="shared" ca="1" si="28"/>
        <v/>
      </c>
      <c r="R462" s="158" t="str">
        <f t="shared" ca="1" si="29"/>
        <v/>
      </c>
      <c r="S462" s="158" t="str">
        <f t="shared" ca="1" si="30"/>
        <v/>
      </c>
      <c r="T462" s="158" t="str">
        <f t="shared" ca="1" si="31"/>
        <v/>
      </c>
    </row>
    <row r="463" spans="17:20" x14ac:dyDescent="0.2">
      <c r="Q463" s="158" t="str">
        <f t="shared" ca="1" si="28"/>
        <v/>
      </c>
      <c r="R463" s="158" t="str">
        <f t="shared" ca="1" si="29"/>
        <v/>
      </c>
      <c r="S463" s="158" t="str">
        <f t="shared" ca="1" si="30"/>
        <v/>
      </c>
      <c r="T463" s="158" t="str">
        <f t="shared" ca="1" si="31"/>
        <v/>
      </c>
    </row>
    <row r="464" spans="17:20" x14ac:dyDescent="0.2">
      <c r="Q464" s="158" t="str">
        <f t="shared" ca="1" si="28"/>
        <v/>
      </c>
      <c r="R464" s="158" t="str">
        <f t="shared" ca="1" si="29"/>
        <v/>
      </c>
      <c r="S464" s="158" t="str">
        <f t="shared" ca="1" si="30"/>
        <v/>
      </c>
      <c r="T464" s="158" t="str">
        <f t="shared" ca="1" si="31"/>
        <v/>
      </c>
    </row>
    <row r="465" spans="17:20" x14ac:dyDescent="0.2">
      <c r="Q465" s="158" t="str">
        <f t="shared" ca="1" si="28"/>
        <v/>
      </c>
      <c r="R465" s="158" t="str">
        <f t="shared" ca="1" si="29"/>
        <v/>
      </c>
      <c r="S465" s="158" t="str">
        <f t="shared" ca="1" si="30"/>
        <v/>
      </c>
      <c r="T465" s="158" t="str">
        <f t="shared" ca="1" si="31"/>
        <v/>
      </c>
    </row>
    <row r="466" spans="17:20" x14ac:dyDescent="0.2">
      <c r="Q466" s="158" t="str">
        <f t="shared" ca="1" si="28"/>
        <v/>
      </c>
      <c r="R466" s="158" t="str">
        <f t="shared" ca="1" si="29"/>
        <v/>
      </c>
      <c r="S466" s="158" t="str">
        <f t="shared" ca="1" si="30"/>
        <v/>
      </c>
      <c r="T466" s="158" t="str">
        <f t="shared" ca="1" si="31"/>
        <v/>
      </c>
    </row>
    <row r="467" spans="17:20" x14ac:dyDescent="0.2">
      <c r="Q467" s="158" t="str">
        <f t="shared" ca="1" si="28"/>
        <v/>
      </c>
      <c r="R467" s="158" t="str">
        <f t="shared" ca="1" si="29"/>
        <v/>
      </c>
      <c r="S467" s="158" t="str">
        <f t="shared" ca="1" si="30"/>
        <v/>
      </c>
      <c r="T467" s="158" t="str">
        <f t="shared" ca="1" si="31"/>
        <v/>
      </c>
    </row>
    <row r="468" spans="17:20" x14ac:dyDescent="0.2">
      <c r="Q468" s="158" t="str">
        <f t="shared" ca="1" si="28"/>
        <v/>
      </c>
      <c r="R468" s="158" t="str">
        <f t="shared" ca="1" si="29"/>
        <v/>
      </c>
      <c r="S468" s="158" t="str">
        <f t="shared" ca="1" si="30"/>
        <v/>
      </c>
      <c r="T468" s="158" t="str">
        <f t="shared" ca="1" si="31"/>
        <v/>
      </c>
    </row>
    <row r="469" spans="17:20" x14ac:dyDescent="0.2">
      <c r="Q469" s="158" t="str">
        <f t="shared" ca="1" si="28"/>
        <v/>
      </c>
      <c r="R469" s="158" t="str">
        <f t="shared" ca="1" si="29"/>
        <v/>
      </c>
      <c r="S469" s="158" t="str">
        <f t="shared" ca="1" si="30"/>
        <v/>
      </c>
      <c r="T469" s="158" t="str">
        <f t="shared" ca="1" si="31"/>
        <v/>
      </c>
    </row>
    <row r="470" spans="17:20" x14ac:dyDescent="0.2">
      <c r="Q470" s="158" t="str">
        <f t="shared" ca="1" si="28"/>
        <v/>
      </c>
      <c r="R470" s="158" t="str">
        <f t="shared" ca="1" si="29"/>
        <v/>
      </c>
      <c r="S470" s="158" t="str">
        <f t="shared" ca="1" si="30"/>
        <v/>
      </c>
      <c r="T470" s="158" t="str">
        <f t="shared" ca="1" si="31"/>
        <v/>
      </c>
    </row>
    <row r="471" spans="17:20" x14ac:dyDescent="0.2">
      <c r="Q471" s="158" t="str">
        <f t="shared" ca="1" si="28"/>
        <v/>
      </c>
      <c r="R471" s="158" t="str">
        <f t="shared" ca="1" si="29"/>
        <v/>
      </c>
      <c r="S471" s="158" t="str">
        <f t="shared" ca="1" si="30"/>
        <v/>
      </c>
      <c r="T471" s="158" t="str">
        <f t="shared" ca="1" si="31"/>
        <v/>
      </c>
    </row>
    <row r="472" spans="17:20" x14ac:dyDescent="0.2">
      <c r="Q472" s="158" t="str">
        <f t="shared" ca="1" si="28"/>
        <v/>
      </c>
      <c r="R472" s="158" t="str">
        <f t="shared" ca="1" si="29"/>
        <v/>
      </c>
      <c r="S472" s="158" t="str">
        <f t="shared" ca="1" si="30"/>
        <v/>
      </c>
      <c r="T472" s="158" t="str">
        <f t="shared" ca="1" si="31"/>
        <v/>
      </c>
    </row>
    <row r="473" spans="17:20" x14ac:dyDescent="0.2">
      <c r="Q473" s="158" t="str">
        <f t="shared" ca="1" si="28"/>
        <v/>
      </c>
      <c r="R473" s="158" t="str">
        <f t="shared" ca="1" si="29"/>
        <v/>
      </c>
      <c r="S473" s="158" t="str">
        <f t="shared" ca="1" si="30"/>
        <v/>
      </c>
      <c r="T473" s="158" t="str">
        <f t="shared" ca="1" si="31"/>
        <v/>
      </c>
    </row>
    <row r="474" spans="17:20" x14ac:dyDescent="0.2">
      <c r="Q474" s="158" t="str">
        <f t="shared" ca="1" si="28"/>
        <v/>
      </c>
      <c r="R474" s="158" t="str">
        <f t="shared" ca="1" si="29"/>
        <v/>
      </c>
      <c r="S474" s="158" t="str">
        <f t="shared" ca="1" si="30"/>
        <v/>
      </c>
      <c r="T474" s="158" t="str">
        <f t="shared" ca="1" si="31"/>
        <v/>
      </c>
    </row>
    <row r="475" spans="17:20" x14ac:dyDescent="0.2">
      <c r="Q475" s="158" t="str">
        <f t="shared" ca="1" si="28"/>
        <v/>
      </c>
      <c r="R475" s="158" t="str">
        <f t="shared" ca="1" si="29"/>
        <v/>
      </c>
      <c r="S475" s="158" t="str">
        <f t="shared" ca="1" si="30"/>
        <v/>
      </c>
      <c r="T475" s="158" t="str">
        <f t="shared" ca="1" si="31"/>
        <v/>
      </c>
    </row>
    <row r="476" spans="17:20" x14ac:dyDescent="0.2">
      <c r="Q476" s="158" t="str">
        <f t="shared" ca="1" si="28"/>
        <v/>
      </c>
      <c r="R476" s="158" t="str">
        <f t="shared" ca="1" si="29"/>
        <v/>
      </c>
      <c r="S476" s="158" t="str">
        <f t="shared" ca="1" si="30"/>
        <v/>
      </c>
      <c r="T476" s="158" t="str">
        <f t="shared" ca="1" si="31"/>
        <v/>
      </c>
    </row>
    <row r="477" spans="17:20" x14ac:dyDescent="0.2">
      <c r="Q477" s="158" t="str">
        <f t="shared" ca="1" si="28"/>
        <v/>
      </c>
      <c r="R477" s="158" t="str">
        <f t="shared" ca="1" si="29"/>
        <v/>
      </c>
      <c r="S477" s="158" t="str">
        <f t="shared" ca="1" si="30"/>
        <v/>
      </c>
      <c r="T477" s="158" t="str">
        <f t="shared" ca="1" si="31"/>
        <v/>
      </c>
    </row>
    <row r="478" spans="17:20" x14ac:dyDescent="0.2">
      <c r="Q478" s="158" t="str">
        <f t="shared" ca="1" si="28"/>
        <v/>
      </c>
      <c r="R478" s="158" t="str">
        <f t="shared" ca="1" si="29"/>
        <v/>
      </c>
      <c r="S478" s="158" t="str">
        <f t="shared" ca="1" si="30"/>
        <v/>
      </c>
      <c r="T478" s="158" t="str">
        <f t="shared" ca="1" si="31"/>
        <v/>
      </c>
    </row>
    <row r="479" spans="17:20" x14ac:dyDescent="0.2">
      <c r="Q479" s="158" t="str">
        <f t="shared" ca="1" si="28"/>
        <v/>
      </c>
      <c r="R479" s="158" t="str">
        <f t="shared" ca="1" si="29"/>
        <v/>
      </c>
      <c r="S479" s="158" t="str">
        <f t="shared" ca="1" si="30"/>
        <v/>
      </c>
      <c r="T479" s="158" t="str">
        <f t="shared" ca="1" si="31"/>
        <v/>
      </c>
    </row>
    <row r="480" spans="17:20" x14ac:dyDescent="0.2">
      <c r="Q480" s="158" t="str">
        <f t="shared" ca="1" si="28"/>
        <v/>
      </c>
      <c r="R480" s="158" t="str">
        <f t="shared" ca="1" si="29"/>
        <v/>
      </c>
      <c r="S480" s="158" t="str">
        <f t="shared" ca="1" si="30"/>
        <v/>
      </c>
      <c r="T480" s="158" t="str">
        <f t="shared" ca="1" si="31"/>
        <v/>
      </c>
    </row>
    <row r="481" spans="17:20" x14ac:dyDescent="0.2">
      <c r="Q481" s="158" t="str">
        <f t="shared" ca="1" si="28"/>
        <v/>
      </c>
      <c r="R481" s="158" t="str">
        <f t="shared" ca="1" si="29"/>
        <v/>
      </c>
      <c r="S481" s="158" t="str">
        <f t="shared" ca="1" si="30"/>
        <v/>
      </c>
      <c r="T481" s="158" t="str">
        <f t="shared" ca="1" si="31"/>
        <v/>
      </c>
    </row>
    <row r="482" spans="17:20" x14ac:dyDescent="0.2">
      <c r="Q482" s="158" t="str">
        <f t="shared" ca="1" si="28"/>
        <v/>
      </c>
      <c r="R482" s="158" t="str">
        <f t="shared" ca="1" si="29"/>
        <v/>
      </c>
      <c r="S482" s="158" t="str">
        <f t="shared" ca="1" si="30"/>
        <v/>
      </c>
      <c r="T482" s="158" t="str">
        <f t="shared" ca="1" si="31"/>
        <v/>
      </c>
    </row>
    <row r="483" spans="17:20" x14ac:dyDescent="0.2">
      <c r="Q483" s="158" t="str">
        <f t="shared" ca="1" si="28"/>
        <v/>
      </c>
      <c r="R483" s="158" t="str">
        <f t="shared" ca="1" si="29"/>
        <v/>
      </c>
      <c r="S483" s="158" t="str">
        <f t="shared" ca="1" si="30"/>
        <v/>
      </c>
      <c r="T483" s="158" t="str">
        <f t="shared" ca="1" si="31"/>
        <v/>
      </c>
    </row>
    <row r="484" spans="17:20" x14ac:dyDescent="0.2">
      <c r="Q484" s="158" t="str">
        <f t="shared" ca="1" si="28"/>
        <v/>
      </c>
      <c r="R484" s="158" t="str">
        <f t="shared" ca="1" si="29"/>
        <v/>
      </c>
      <c r="S484" s="158" t="str">
        <f t="shared" ca="1" si="30"/>
        <v/>
      </c>
      <c r="T484" s="158" t="str">
        <f t="shared" ca="1" si="31"/>
        <v/>
      </c>
    </row>
    <row r="485" spans="17:20" x14ac:dyDescent="0.2">
      <c r="Q485" s="158" t="str">
        <f t="shared" ca="1" si="28"/>
        <v/>
      </c>
      <c r="R485" s="158" t="str">
        <f t="shared" ca="1" si="29"/>
        <v/>
      </c>
      <c r="S485" s="158" t="str">
        <f t="shared" ca="1" si="30"/>
        <v/>
      </c>
      <c r="T485" s="158" t="str">
        <f t="shared" ca="1" si="31"/>
        <v/>
      </c>
    </row>
    <row r="486" spans="17:20" x14ac:dyDescent="0.2">
      <c r="Q486" s="158" t="str">
        <f t="shared" ca="1" si="28"/>
        <v/>
      </c>
      <c r="R486" s="158" t="str">
        <f t="shared" ca="1" si="29"/>
        <v/>
      </c>
      <c r="S486" s="158" t="str">
        <f t="shared" ca="1" si="30"/>
        <v/>
      </c>
      <c r="T486" s="158" t="str">
        <f t="shared" ca="1" si="31"/>
        <v/>
      </c>
    </row>
    <row r="487" spans="17:20" x14ac:dyDescent="0.2">
      <c r="Q487" s="158" t="str">
        <f t="shared" ca="1" si="28"/>
        <v/>
      </c>
      <c r="R487" s="158" t="str">
        <f t="shared" ca="1" si="29"/>
        <v/>
      </c>
      <c r="S487" s="158" t="str">
        <f t="shared" ca="1" si="30"/>
        <v/>
      </c>
      <c r="T487" s="158" t="str">
        <f t="shared" ca="1" si="31"/>
        <v/>
      </c>
    </row>
    <row r="488" spans="17:20" x14ac:dyDescent="0.2">
      <c r="Q488" s="158" t="str">
        <f t="shared" ca="1" si="28"/>
        <v/>
      </c>
      <c r="R488" s="158" t="str">
        <f t="shared" ca="1" si="29"/>
        <v/>
      </c>
      <c r="S488" s="158" t="str">
        <f t="shared" ca="1" si="30"/>
        <v/>
      </c>
      <c r="T488" s="158" t="str">
        <f t="shared" ca="1" si="31"/>
        <v/>
      </c>
    </row>
    <row r="489" spans="17:20" x14ac:dyDescent="0.2">
      <c r="Q489" s="158" t="str">
        <f t="shared" ca="1" si="28"/>
        <v/>
      </c>
      <c r="R489" s="158" t="str">
        <f t="shared" ca="1" si="29"/>
        <v/>
      </c>
      <c r="S489" s="158" t="str">
        <f t="shared" ca="1" si="30"/>
        <v/>
      </c>
      <c r="T489" s="158" t="str">
        <f t="shared" ca="1" si="31"/>
        <v/>
      </c>
    </row>
    <row r="490" spans="17:20" x14ac:dyDescent="0.2">
      <c r="Q490" s="158" t="str">
        <f t="shared" ca="1" si="28"/>
        <v/>
      </c>
      <c r="R490" s="158" t="str">
        <f t="shared" ca="1" si="29"/>
        <v/>
      </c>
      <c r="S490" s="158" t="str">
        <f t="shared" ca="1" si="30"/>
        <v/>
      </c>
      <c r="T490" s="158" t="str">
        <f t="shared" ca="1" si="31"/>
        <v/>
      </c>
    </row>
    <row r="491" spans="17:20" x14ac:dyDescent="0.2">
      <c r="Q491" s="158" t="str">
        <f t="shared" ca="1" si="28"/>
        <v/>
      </c>
      <c r="R491" s="158" t="str">
        <f t="shared" ca="1" si="29"/>
        <v/>
      </c>
      <c r="S491" s="158" t="str">
        <f t="shared" ca="1" si="30"/>
        <v/>
      </c>
      <c r="T491" s="158" t="str">
        <f t="shared" ca="1" si="31"/>
        <v/>
      </c>
    </row>
    <row r="492" spans="17:20" x14ac:dyDescent="0.2">
      <c r="Q492" s="158" t="str">
        <f t="shared" ca="1" si="28"/>
        <v/>
      </c>
      <c r="R492" s="158" t="str">
        <f t="shared" ca="1" si="29"/>
        <v/>
      </c>
      <c r="S492" s="158" t="str">
        <f t="shared" ca="1" si="30"/>
        <v/>
      </c>
      <c r="T492" s="158" t="str">
        <f t="shared" ca="1" si="31"/>
        <v/>
      </c>
    </row>
    <row r="493" spans="17:20" x14ac:dyDescent="0.2">
      <c r="Q493" s="158" t="str">
        <f t="shared" ca="1" si="28"/>
        <v/>
      </c>
      <c r="R493" s="158" t="str">
        <f t="shared" ca="1" si="29"/>
        <v/>
      </c>
      <c r="S493" s="158" t="str">
        <f t="shared" ca="1" si="30"/>
        <v/>
      </c>
      <c r="T493" s="158" t="str">
        <f t="shared" ca="1" si="31"/>
        <v/>
      </c>
    </row>
    <row r="494" spans="17:20" x14ac:dyDescent="0.2">
      <c r="Q494" s="158" t="str">
        <f t="shared" ca="1" si="28"/>
        <v/>
      </c>
      <c r="R494" s="158" t="str">
        <f t="shared" ca="1" si="29"/>
        <v/>
      </c>
      <c r="S494" s="158" t="str">
        <f t="shared" ca="1" si="30"/>
        <v/>
      </c>
      <c r="T494" s="158" t="str">
        <f t="shared" ca="1" si="31"/>
        <v/>
      </c>
    </row>
    <row r="495" spans="17:20" x14ac:dyDescent="0.2">
      <c r="Q495" s="158" t="str">
        <f t="shared" ca="1" si="28"/>
        <v/>
      </c>
      <c r="R495" s="158" t="str">
        <f t="shared" ca="1" si="29"/>
        <v/>
      </c>
      <c r="S495" s="158" t="str">
        <f t="shared" ca="1" si="30"/>
        <v/>
      </c>
      <c r="T495" s="158" t="str">
        <f t="shared" ca="1" si="31"/>
        <v/>
      </c>
    </row>
    <row r="496" spans="17:20" x14ac:dyDescent="0.2">
      <c r="Q496" s="158" t="str">
        <f t="shared" ca="1" si="28"/>
        <v/>
      </c>
      <c r="R496" s="158" t="str">
        <f t="shared" ca="1" si="29"/>
        <v/>
      </c>
      <c r="S496" s="158" t="str">
        <f t="shared" ca="1" si="30"/>
        <v/>
      </c>
      <c r="T496" s="158" t="str">
        <f t="shared" ca="1" si="31"/>
        <v/>
      </c>
    </row>
    <row r="497" spans="17:20" x14ac:dyDescent="0.2">
      <c r="Q497" s="158" t="str">
        <f t="shared" ca="1" si="28"/>
        <v/>
      </c>
      <c r="R497" s="158" t="str">
        <f t="shared" ca="1" si="29"/>
        <v/>
      </c>
      <c r="S497" s="158" t="str">
        <f t="shared" ca="1" si="30"/>
        <v/>
      </c>
      <c r="T497" s="158" t="str">
        <f t="shared" ca="1" si="31"/>
        <v/>
      </c>
    </row>
    <row r="498" spans="17:20" x14ac:dyDescent="0.2">
      <c r="Q498" s="158" t="str">
        <f t="shared" ca="1" si="28"/>
        <v/>
      </c>
      <c r="R498" s="158" t="str">
        <f t="shared" ca="1" si="29"/>
        <v/>
      </c>
      <c r="S498" s="158" t="str">
        <f t="shared" ca="1" si="30"/>
        <v/>
      </c>
      <c r="T498" s="158" t="str">
        <f t="shared" ca="1" si="31"/>
        <v/>
      </c>
    </row>
    <row r="499" spans="17:20" x14ac:dyDescent="0.2">
      <c r="Q499" s="158" t="str">
        <f t="shared" ca="1" si="28"/>
        <v/>
      </c>
      <c r="R499" s="158" t="str">
        <f t="shared" ca="1" si="29"/>
        <v/>
      </c>
      <c r="S499" s="158" t="str">
        <f t="shared" ca="1" si="30"/>
        <v/>
      </c>
      <c r="T499" s="158" t="str">
        <f t="shared" ca="1" si="31"/>
        <v/>
      </c>
    </row>
    <row r="500" spans="17:20" x14ac:dyDescent="0.2">
      <c r="Q500" s="158" t="str">
        <f t="shared" ca="1" si="28"/>
        <v/>
      </c>
      <c r="R500" s="158" t="str">
        <f t="shared" ca="1" si="29"/>
        <v/>
      </c>
      <c r="S500" s="158" t="str">
        <f t="shared" ca="1" si="30"/>
        <v/>
      </c>
      <c r="T500" s="158" t="str">
        <f t="shared" ca="1" si="31"/>
        <v/>
      </c>
    </row>
    <row r="501" spans="17:20" x14ac:dyDescent="0.2">
      <c r="Q501" s="158" t="str">
        <f t="shared" ca="1" si="28"/>
        <v/>
      </c>
      <c r="R501" s="158" t="str">
        <f t="shared" ca="1" si="29"/>
        <v/>
      </c>
      <c r="S501" s="158" t="str">
        <f t="shared" ca="1" si="30"/>
        <v/>
      </c>
      <c r="T501" s="158" t="str">
        <f t="shared" ca="1" si="31"/>
        <v/>
      </c>
    </row>
    <row r="502" spans="17:20" x14ac:dyDescent="0.2">
      <c r="Q502" s="158" t="str">
        <f t="shared" ca="1" si="28"/>
        <v/>
      </c>
      <c r="R502" s="158" t="str">
        <f t="shared" ca="1" si="29"/>
        <v/>
      </c>
      <c r="S502" s="158" t="str">
        <f t="shared" ca="1" si="30"/>
        <v/>
      </c>
      <c r="T502" s="158" t="str">
        <f t="shared" ca="1" si="31"/>
        <v/>
      </c>
    </row>
    <row r="503" spans="17:20" x14ac:dyDescent="0.2">
      <c r="Q503" s="158" t="str">
        <f t="shared" ca="1" si="28"/>
        <v/>
      </c>
      <c r="R503" s="158" t="str">
        <f t="shared" ca="1" si="29"/>
        <v/>
      </c>
      <c r="S503" s="158" t="str">
        <f t="shared" ca="1" si="30"/>
        <v/>
      </c>
      <c r="T503" s="158" t="str">
        <f t="shared" ca="1" si="31"/>
        <v/>
      </c>
    </row>
    <row r="504" spans="17:20" x14ac:dyDescent="0.2">
      <c r="Q504" s="158" t="str">
        <f t="shared" ca="1" si="28"/>
        <v/>
      </c>
      <c r="R504" s="158" t="str">
        <f t="shared" ca="1" si="29"/>
        <v/>
      </c>
      <c r="S504" s="158" t="str">
        <f t="shared" ca="1" si="30"/>
        <v/>
      </c>
      <c r="T504" s="158" t="str">
        <f t="shared" ca="1" si="31"/>
        <v/>
      </c>
    </row>
    <row r="505" spans="17:20" x14ac:dyDescent="0.2">
      <c r="Q505" s="158" t="str">
        <f t="shared" ca="1" si="28"/>
        <v/>
      </c>
      <c r="R505" s="158" t="str">
        <f t="shared" ca="1" si="29"/>
        <v/>
      </c>
      <c r="S505" s="158" t="str">
        <f t="shared" ca="1" si="30"/>
        <v/>
      </c>
      <c r="T505" s="158" t="str">
        <f t="shared" ca="1" si="31"/>
        <v/>
      </c>
    </row>
    <row r="506" spans="17:20" x14ac:dyDescent="0.2">
      <c r="Q506" s="158" t="str">
        <f t="shared" ca="1" si="28"/>
        <v/>
      </c>
      <c r="R506" s="158" t="str">
        <f t="shared" ca="1" si="29"/>
        <v/>
      </c>
      <c r="S506" s="158" t="str">
        <f t="shared" ca="1" si="30"/>
        <v/>
      </c>
      <c r="T506" s="158" t="str">
        <f t="shared" ca="1" si="31"/>
        <v/>
      </c>
    </row>
    <row r="507" spans="17:20" x14ac:dyDescent="0.2">
      <c r="Q507" s="158" t="str">
        <f t="shared" ca="1" si="28"/>
        <v/>
      </c>
      <c r="R507" s="158" t="str">
        <f t="shared" ca="1" si="29"/>
        <v/>
      </c>
      <c r="S507" s="158" t="str">
        <f t="shared" ca="1" si="30"/>
        <v/>
      </c>
      <c r="T507" s="158" t="str">
        <f t="shared" ca="1" si="31"/>
        <v/>
      </c>
    </row>
    <row r="508" spans="17:20" x14ac:dyDescent="0.2">
      <c r="Q508" s="158" t="str">
        <f t="shared" ca="1" si="28"/>
        <v/>
      </c>
      <c r="R508" s="158" t="str">
        <f t="shared" ca="1" si="29"/>
        <v/>
      </c>
      <c r="S508" s="158" t="str">
        <f t="shared" ca="1" si="30"/>
        <v/>
      </c>
      <c r="T508" s="158" t="str">
        <f t="shared" ca="1" si="31"/>
        <v/>
      </c>
    </row>
    <row r="509" spans="17:20" x14ac:dyDescent="0.2">
      <c r="Q509" s="158" t="str">
        <f t="shared" ca="1" si="28"/>
        <v/>
      </c>
      <c r="R509" s="158" t="str">
        <f t="shared" ca="1" si="29"/>
        <v/>
      </c>
      <c r="S509" s="158" t="str">
        <f t="shared" ca="1" si="30"/>
        <v/>
      </c>
      <c r="T509" s="158" t="str">
        <f t="shared" ca="1" si="31"/>
        <v/>
      </c>
    </row>
    <row r="510" spans="17:20" x14ac:dyDescent="0.2">
      <c r="Q510" s="158" t="str">
        <f t="shared" ca="1" si="28"/>
        <v/>
      </c>
      <c r="R510" s="158" t="str">
        <f t="shared" ca="1" si="29"/>
        <v/>
      </c>
      <c r="S510" s="158" t="str">
        <f t="shared" ca="1" si="30"/>
        <v/>
      </c>
      <c r="T510" s="158" t="str">
        <f t="shared" ca="1" si="31"/>
        <v/>
      </c>
    </row>
    <row r="511" spans="17:20" x14ac:dyDescent="0.2">
      <c r="Q511" s="158" t="str">
        <f t="shared" ca="1" si="28"/>
        <v/>
      </c>
      <c r="R511" s="158" t="str">
        <f t="shared" ca="1" si="29"/>
        <v/>
      </c>
      <c r="S511" s="158" t="str">
        <f t="shared" ca="1" si="30"/>
        <v/>
      </c>
      <c r="T511" s="158" t="str">
        <f t="shared" ca="1" si="31"/>
        <v/>
      </c>
    </row>
    <row r="512" spans="17:20" x14ac:dyDescent="0.2">
      <c r="Q512" s="158" t="str">
        <f t="shared" ca="1" si="28"/>
        <v/>
      </c>
      <c r="R512" s="158" t="str">
        <f t="shared" ca="1" si="29"/>
        <v/>
      </c>
      <c r="S512" s="158" t="str">
        <f t="shared" ca="1" si="30"/>
        <v/>
      </c>
      <c r="T512" s="158" t="str">
        <f t="shared" ca="1" si="31"/>
        <v/>
      </c>
    </row>
    <row r="513" spans="17:20" x14ac:dyDescent="0.2">
      <c r="Q513" s="158" t="str">
        <f t="shared" ca="1" si="28"/>
        <v/>
      </c>
      <c r="R513" s="158" t="str">
        <f t="shared" ca="1" si="29"/>
        <v/>
      </c>
      <c r="S513" s="158" t="str">
        <f t="shared" ca="1" si="30"/>
        <v/>
      </c>
      <c r="T513" s="158" t="str">
        <f t="shared" ca="1" si="31"/>
        <v/>
      </c>
    </row>
    <row r="514" spans="17:20" x14ac:dyDescent="0.2">
      <c r="Q514" s="158" t="str">
        <f t="shared" ca="1" si="28"/>
        <v/>
      </c>
      <c r="R514" s="158" t="str">
        <f t="shared" ca="1" si="29"/>
        <v/>
      </c>
      <c r="S514" s="158" t="str">
        <f t="shared" ca="1" si="30"/>
        <v/>
      </c>
      <c r="T514" s="158" t="str">
        <f t="shared" ca="1" si="31"/>
        <v/>
      </c>
    </row>
    <row r="515" spans="17:20" x14ac:dyDescent="0.2">
      <c r="Q515" s="158" t="str">
        <f t="shared" ca="1" si="28"/>
        <v/>
      </c>
      <c r="R515" s="158" t="str">
        <f t="shared" ca="1" si="29"/>
        <v/>
      </c>
      <c r="S515" s="158" t="str">
        <f t="shared" ca="1" si="30"/>
        <v/>
      </c>
      <c r="T515" s="158" t="str">
        <f t="shared" ca="1" si="31"/>
        <v/>
      </c>
    </row>
    <row r="516" spans="17:20" x14ac:dyDescent="0.2">
      <c r="Q516" s="158" t="str">
        <f t="shared" ca="1" si="28"/>
        <v/>
      </c>
      <c r="R516" s="158" t="str">
        <f t="shared" ca="1" si="29"/>
        <v/>
      </c>
      <c r="S516" s="158" t="str">
        <f t="shared" ca="1" si="30"/>
        <v/>
      </c>
      <c r="T516" s="158" t="str">
        <f t="shared" ca="1" si="31"/>
        <v/>
      </c>
    </row>
    <row r="517" spans="17:20" x14ac:dyDescent="0.2">
      <c r="Q517" s="158" t="str">
        <f t="shared" ref="Q517:Q580" ca="1" si="32">LEFT(OFFSET(A517,0,MATCH($Q$2,$3:$3,0)-1),3)</f>
        <v/>
      </c>
      <c r="R517" s="158" t="str">
        <f t="shared" ref="R517:R580" ca="1" si="33">LEFT(OFFSET(A517,0,MATCH($R$2,$3:$3,0)-1),3)</f>
        <v/>
      </c>
      <c r="S517" s="158" t="str">
        <f t="shared" ref="S517:S580" ca="1" si="34">RIGHT(OFFSET(A517,0,MATCH($S$2,$3:$3,0)-1),2)</f>
        <v/>
      </c>
      <c r="T517" s="158" t="str">
        <f t="shared" ref="T517:T580" ca="1" si="35">RIGHT(OFFSET(A517,0,MATCH($T$2,$3:$3,0)-1),2)</f>
        <v/>
      </c>
    </row>
    <row r="518" spans="17:20" x14ac:dyDescent="0.2">
      <c r="Q518" s="158" t="str">
        <f t="shared" ca="1" si="32"/>
        <v/>
      </c>
      <c r="R518" s="158" t="str">
        <f t="shared" ca="1" si="33"/>
        <v/>
      </c>
      <c r="S518" s="158" t="str">
        <f t="shared" ca="1" si="34"/>
        <v/>
      </c>
      <c r="T518" s="158" t="str">
        <f t="shared" ca="1" si="35"/>
        <v/>
      </c>
    </row>
    <row r="519" spans="17:20" x14ac:dyDescent="0.2">
      <c r="Q519" s="158" t="str">
        <f t="shared" ca="1" si="32"/>
        <v/>
      </c>
      <c r="R519" s="158" t="str">
        <f t="shared" ca="1" si="33"/>
        <v/>
      </c>
      <c r="S519" s="158" t="str">
        <f t="shared" ca="1" si="34"/>
        <v/>
      </c>
      <c r="T519" s="158" t="str">
        <f t="shared" ca="1" si="35"/>
        <v/>
      </c>
    </row>
    <row r="520" spans="17:20" x14ac:dyDescent="0.2">
      <c r="Q520" s="158" t="str">
        <f t="shared" ca="1" si="32"/>
        <v/>
      </c>
      <c r="R520" s="158" t="str">
        <f t="shared" ca="1" si="33"/>
        <v/>
      </c>
      <c r="S520" s="158" t="str">
        <f t="shared" ca="1" si="34"/>
        <v/>
      </c>
      <c r="T520" s="158" t="str">
        <f t="shared" ca="1" si="35"/>
        <v/>
      </c>
    </row>
    <row r="521" spans="17:20" x14ac:dyDescent="0.2">
      <c r="Q521" s="158" t="str">
        <f t="shared" ca="1" si="32"/>
        <v/>
      </c>
      <c r="R521" s="158" t="str">
        <f t="shared" ca="1" si="33"/>
        <v/>
      </c>
      <c r="S521" s="158" t="str">
        <f t="shared" ca="1" si="34"/>
        <v/>
      </c>
      <c r="T521" s="158" t="str">
        <f t="shared" ca="1" si="35"/>
        <v/>
      </c>
    </row>
    <row r="522" spans="17:20" x14ac:dyDescent="0.2">
      <c r="Q522" s="158" t="str">
        <f t="shared" ca="1" si="32"/>
        <v/>
      </c>
      <c r="R522" s="158" t="str">
        <f t="shared" ca="1" si="33"/>
        <v/>
      </c>
      <c r="S522" s="158" t="str">
        <f t="shared" ca="1" si="34"/>
        <v/>
      </c>
      <c r="T522" s="158" t="str">
        <f t="shared" ca="1" si="35"/>
        <v/>
      </c>
    </row>
    <row r="523" spans="17:20" x14ac:dyDescent="0.2">
      <c r="Q523" s="158" t="str">
        <f t="shared" ca="1" si="32"/>
        <v/>
      </c>
      <c r="R523" s="158" t="str">
        <f t="shared" ca="1" si="33"/>
        <v/>
      </c>
      <c r="S523" s="158" t="str">
        <f t="shared" ca="1" si="34"/>
        <v/>
      </c>
      <c r="T523" s="158" t="str">
        <f t="shared" ca="1" si="35"/>
        <v/>
      </c>
    </row>
    <row r="524" spans="17:20" x14ac:dyDescent="0.2">
      <c r="Q524" s="158" t="str">
        <f t="shared" ca="1" si="32"/>
        <v/>
      </c>
      <c r="R524" s="158" t="str">
        <f t="shared" ca="1" si="33"/>
        <v/>
      </c>
      <c r="S524" s="158" t="str">
        <f t="shared" ca="1" si="34"/>
        <v/>
      </c>
      <c r="T524" s="158" t="str">
        <f t="shared" ca="1" si="35"/>
        <v/>
      </c>
    </row>
    <row r="525" spans="17:20" x14ac:dyDescent="0.2">
      <c r="Q525" s="158" t="str">
        <f t="shared" ca="1" si="32"/>
        <v/>
      </c>
      <c r="R525" s="158" t="str">
        <f t="shared" ca="1" si="33"/>
        <v/>
      </c>
      <c r="S525" s="158" t="str">
        <f t="shared" ca="1" si="34"/>
        <v/>
      </c>
      <c r="T525" s="158" t="str">
        <f t="shared" ca="1" si="35"/>
        <v/>
      </c>
    </row>
    <row r="526" spans="17:20" x14ac:dyDescent="0.2">
      <c r="Q526" s="158" t="str">
        <f t="shared" ca="1" si="32"/>
        <v/>
      </c>
      <c r="R526" s="158" t="str">
        <f t="shared" ca="1" si="33"/>
        <v/>
      </c>
      <c r="S526" s="158" t="str">
        <f t="shared" ca="1" si="34"/>
        <v/>
      </c>
      <c r="T526" s="158" t="str">
        <f t="shared" ca="1" si="35"/>
        <v/>
      </c>
    </row>
    <row r="527" spans="17:20" x14ac:dyDescent="0.2">
      <c r="Q527" s="158" t="str">
        <f t="shared" ca="1" si="32"/>
        <v/>
      </c>
      <c r="R527" s="158" t="str">
        <f t="shared" ca="1" si="33"/>
        <v/>
      </c>
      <c r="S527" s="158" t="str">
        <f t="shared" ca="1" si="34"/>
        <v/>
      </c>
      <c r="T527" s="158" t="str">
        <f t="shared" ca="1" si="35"/>
        <v/>
      </c>
    </row>
    <row r="528" spans="17:20" x14ac:dyDescent="0.2">
      <c r="Q528" s="158" t="str">
        <f t="shared" ca="1" si="32"/>
        <v/>
      </c>
      <c r="R528" s="158" t="str">
        <f t="shared" ca="1" si="33"/>
        <v/>
      </c>
      <c r="S528" s="158" t="str">
        <f t="shared" ca="1" si="34"/>
        <v/>
      </c>
      <c r="T528" s="158" t="str">
        <f t="shared" ca="1" si="35"/>
        <v/>
      </c>
    </row>
    <row r="529" spans="17:20" x14ac:dyDescent="0.2">
      <c r="Q529" s="158" t="str">
        <f t="shared" ca="1" si="32"/>
        <v/>
      </c>
      <c r="R529" s="158" t="str">
        <f t="shared" ca="1" si="33"/>
        <v/>
      </c>
      <c r="S529" s="158" t="str">
        <f t="shared" ca="1" si="34"/>
        <v/>
      </c>
      <c r="T529" s="158" t="str">
        <f t="shared" ca="1" si="35"/>
        <v/>
      </c>
    </row>
    <row r="530" spans="17:20" x14ac:dyDescent="0.2">
      <c r="Q530" s="158" t="str">
        <f t="shared" ca="1" si="32"/>
        <v/>
      </c>
      <c r="R530" s="158" t="str">
        <f t="shared" ca="1" si="33"/>
        <v/>
      </c>
      <c r="S530" s="158" t="str">
        <f t="shared" ca="1" si="34"/>
        <v/>
      </c>
      <c r="T530" s="158" t="str">
        <f t="shared" ca="1" si="35"/>
        <v/>
      </c>
    </row>
    <row r="531" spans="17:20" x14ac:dyDescent="0.2">
      <c r="Q531" s="158" t="str">
        <f t="shared" ca="1" si="32"/>
        <v/>
      </c>
      <c r="R531" s="158" t="str">
        <f t="shared" ca="1" si="33"/>
        <v/>
      </c>
      <c r="S531" s="158" t="str">
        <f t="shared" ca="1" si="34"/>
        <v/>
      </c>
      <c r="T531" s="158" t="str">
        <f t="shared" ca="1" si="35"/>
        <v/>
      </c>
    </row>
    <row r="532" spans="17:20" x14ac:dyDescent="0.2">
      <c r="Q532" s="158" t="str">
        <f t="shared" ca="1" si="32"/>
        <v/>
      </c>
      <c r="R532" s="158" t="str">
        <f t="shared" ca="1" si="33"/>
        <v/>
      </c>
      <c r="S532" s="158" t="str">
        <f t="shared" ca="1" si="34"/>
        <v/>
      </c>
      <c r="T532" s="158" t="str">
        <f t="shared" ca="1" si="35"/>
        <v/>
      </c>
    </row>
    <row r="533" spans="17:20" x14ac:dyDescent="0.2">
      <c r="Q533" s="158" t="str">
        <f t="shared" ca="1" si="32"/>
        <v/>
      </c>
      <c r="R533" s="158" t="str">
        <f t="shared" ca="1" si="33"/>
        <v/>
      </c>
      <c r="S533" s="158" t="str">
        <f t="shared" ca="1" si="34"/>
        <v/>
      </c>
      <c r="T533" s="158" t="str">
        <f t="shared" ca="1" si="35"/>
        <v/>
      </c>
    </row>
    <row r="534" spans="17:20" x14ac:dyDescent="0.2">
      <c r="Q534" s="158" t="str">
        <f t="shared" ca="1" si="32"/>
        <v/>
      </c>
      <c r="R534" s="158" t="str">
        <f t="shared" ca="1" si="33"/>
        <v/>
      </c>
      <c r="S534" s="158" t="str">
        <f t="shared" ca="1" si="34"/>
        <v/>
      </c>
      <c r="T534" s="158" t="str">
        <f t="shared" ca="1" si="35"/>
        <v/>
      </c>
    </row>
    <row r="535" spans="17:20" x14ac:dyDescent="0.2">
      <c r="Q535" s="158" t="str">
        <f t="shared" ca="1" si="32"/>
        <v/>
      </c>
      <c r="R535" s="158" t="str">
        <f t="shared" ca="1" si="33"/>
        <v/>
      </c>
      <c r="S535" s="158" t="str">
        <f t="shared" ca="1" si="34"/>
        <v/>
      </c>
      <c r="T535" s="158" t="str">
        <f t="shared" ca="1" si="35"/>
        <v/>
      </c>
    </row>
    <row r="536" spans="17:20" x14ac:dyDescent="0.2">
      <c r="Q536" s="158" t="str">
        <f t="shared" ca="1" si="32"/>
        <v/>
      </c>
      <c r="R536" s="158" t="str">
        <f t="shared" ca="1" si="33"/>
        <v/>
      </c>
      <c r="S536" s="158" t="str">
        <f t="shared" ca="1" si="34"/>
        <v/>
      </c>
      <c r="T536" s="158" t="str">
        <f t="shared" ca="1" si="35"/>
        <v/>
      </c>
    </row>
    <row r="537" spans="17:20" x14ac:dyDescent="0.2">
      <c r="Q537" s="158" t="str">
        <f t="shared" ca="1" si="32"/>
        <v/>
      </c>
      <c r="R537" s="158" t="str">
        <f t="shared" ca="1" si="33"/>
        <v/>
      </c>
      <c r="S537" s="158" t="str">
        <f t="shared" ca="1" si="34"/>
        <v/>
      </c>
      <c r="T537" s="158" t="str">
        <f t="shared" ca="1" si="35"/>
        <v/>
      </c>
    </row>
    <row r="538" spans="17:20" x14ac:dyDescent="0.2">
      <c r="Q538" s="158" t="str">
        <f t="shared" ca="1" si="32"/>
        <v/>
      </c>
      <c r="R538" s="158" t="str">
        <f t="shared" ca="1" si="33"/>
        <v/>
      </c>
      <c r="S538" s="158" t="str">
        <f t="shared" ca="1" si="34"/>
        <v/>
      </c>
      <c r="T538" s="158" t="str">
        <f t="shared" ca="1" si="35"/>
        <v/>
      </c>
    </row>
    <row r="539" spans="17:20" x14ac:dyDescent="0.2">
      <c r="Q539" s="158" t="str">
        <f t="shared" ca="1" si="32"/>
        <v/>
      </c>
      <c r="R539" s="158" t="str">
        <f t="shared" ca="1" si="33"/>
        <v/>
      </c>
      <c r="S539" s="158" t="str">
        <f t="shared" ca="1" si="34"/>
        <v/>
      </c>
      <c r="T539" s="158" t="str">
        <f t="shared" ca="1" si="35"/>
        <v/>
      </c>
    </row>
    <row r="540" spans="17:20" x14ac:dyDescent="0.2">
      <c r="Q540" s="158" t="str">
        <f t="shared" ca="1" si="32"/>
        <v/>
      </c>
      <c r="R540" s="158" t="str">
        <f t="shared" ca="1" si="33"/>
        <v/>
      </c>
      <c r="S540" s="158" t="str">
        <f t="shared" ca="1" si="34"/>
        <v/>
      </c>
      <c r="T540" s="158" t="str">
        <f t="shared" ca="1" si="35"/>
        <v/>
      </c>
    </row>
    <row r="541" spans="17:20" x14ac:dyDescent="0.2">
      <c r="Q541" s="158" t="str">
        <f t="shared" ca="1" si="32"/>
        <v/>
      </c>
      <c r="R541" s="158" t="str">
        <f t="shared" ca="1" si="33"/>
        <v/>
      </c>
      <c r="S541" s="158" t="str">
        <f t="shared" ca="1" si="34"/>
        <v/>
      </c>
      <c r="T541" s="158" t="str">
        <f t="shared" ca="1" si="35"/>
        <v/>
      </c>
    </row>
    <row r="542" spans="17:20" x14ac:dyDescent="0.2">
      <c r="Q542" s="158" t="str">
        <f t="shared" ca="1" si="32"/>
        <v/>
      </c>
      <c r="R542" s="158" t="str">
        <f t="shared" ca="1" si="33"/>
        <v/>
      </c>
      <c r="S542" s="158" t="str">
        <f t="shared" ca="1" si="34"/>
        <v/>
      </c>
      <c r="T542" s="158" t="str">
        <f t="shared" ca="1" si="35"/>
        <v/>
      </c>
    </row>
    <row r="543" spans="17:20" x14ac:dyDescent="0.2">
      <c r="Q543" s="158" t="str">
        <f t="shared" ca="1" si="32"/>
        <v/>
      </c>
      <c r="R543" s="158" t="str">
        <f t="shared" ca="1" si="33"/>
        <v/>
      </c>
      <c r="S543" s="158" t="str">
        <f t="shared" ca="1" si="34"/>
        <v/>
      </c>
      <c r="T543" s="158" t="str">
        <f t="shared" ca="1" si="35"/>
        <v/>
      </c>
    </row>
    <row r="544" spans="17:20" x14ac:dyDescent="0.2">
      <c r="Q544" s="158" t="str">
        <f t="shared" ca="1" si="32"/>
        <v/>
      </c>
      <c r="R544" s="158" t="str">
        <f t="shared" ca="1" si="33"/>
        <v/>
      </c>
      <c r="S544" s="158" t="str">
        <f t="shared" ca="1" si="34"/>
        <v/>
      </c>
      <c r="T544" s="158" t="str">
        <f t="shared" ca="1" si="35"/>
        <v/>
      </c>
    </row>
    <row r="545" spans="17:20" x14ac:dyDescent="0.2">
      <c r="Q545" s="158" t="str">
        <f t="shared" ca="1" si="32"/>
        <v/>
      </c>
      <c r="R545" s="158" t="str">
        <f t="shared" ca="1" si="33"/>
        <v/>
      </c>
      <c r="S545" s="158" t="str">
        <f t="shared" ca="1" si="34"/>
        <v/>
      </c>
      <c r="T545" s="158" t="str">
        <f t="shared" ca="1" si="35"/>
        <v/>
      </c>
    </row>
    <row r="546" spans="17:20" x14ac:dyDescent="0.2">
      <c r="Q546" s="158" t="str">
        <f t="shared" ca="1" si="32"/>
        <v/>
      </c>
      <c r="R546" s="158" t="str">
        <f t="shared" ca="1" si="33"/>
        <v/>
      </c>
      <c r="S546" s="158" t="str">
        <f t="shared" ca="1" si="34"/>
        <v/>
      </c>
      <c r="T546" s="158" t="str">
        <f t="shared" ca="1" si="35"/>
        <v/>
      </c>
    </row>
    <row r="547" spans="17:20" x14ac:dyDescent="0.2">
      <c r="Q547" s="158" t="str">
        <f t="shared" ca="1" si="32"/>
        <v/>
      </c>
      <c r="R547" s="158" t="str">
        <f t="shared" ca="1" si="33"/>
        <v/>
      </c>
      <c r="S547" s="158" t="str">
        <f t="shared" ca="1" si="34"/>
        <v/>
      </c>
      <c r="T547" s="158" t="str">
        <f t="shared" ca="1" si="35"/>
        <v/>
      </c>
    </row>
    <row r="548" spans="17:20" x14ac:dyDescent="0.2">
      <c r="Q548" s="158" t="str">
        <f t="shared" ca="1" si="32"/>
        <v/>
      </c>
      <c r="R548" s="158" t="str">
        <f t="shared" ca="1" si="33"/>
        <v/>
      </c>
      <c r="S548" s="158" t="str">
        <f t="shared" ca="1" si="34"/>
        <v/>
      </c>
      <c r="T548" s="158" t="str">
        <f t="shared" ca="1" si="35"/>
        <v/>
      </c>
    </row>
    <row r="549" spans="17:20" x14ac:dyDescent="0.2">
      <c r="Q549" s="158" t="str">
        <f t="shared" ca="1" si="32"/>
        <v/>
      </c>
      <c r="R549" s="158" t="str">
        <f t="shared" ca="1" si="33"/>
        <v/>
      </c>
      <c r="S549" s="158" t="str">
        <f t="shared" ca="1" si="34"/>
        <v/>
      </c>
      <c r="T549" s="158" t="str">
        <f t="shared" ca="1" si="35"/>
        <v/>
      </c>
    </row>
    <row r="550" spans="17:20" x14ac:dyDescent="0.2">
      <c r="Q550" s="158" t="str">
        <f t="shared" ca="1" si="32"/>
        <v/>
      </c>
      <c r="R550" s="158" t="str">
        <f t="shared" ca="1" si="33"/>
        <v/>
      </c>
      <c r="S550" s="158" t="str">
        <f t="shared" ca="1" si="34"/>
        <v/>
      </c>
      <c r="T550" s="158" t="str">
        <f t="shared" ca="1" si="35"/>
        <v/>
      </c>
    </row>
    <row r="551" spans="17:20" x14ac:dyDescent="0.2">
      <c r="Q551" s="158" t="str">
        <f t="shared" ca="1" si="32"/>
        <v/>
      </c>
      <c r="R551" s="158" t="str">
        <f t="shared" ca="1" si="33"/>
        <v/>
      </c>
      <c r="S551" s="158" t="str">
        <f t="shared" ca="1" si="34"/>
        <v/>
      </c>
      <c r="T551" s="158" t="str">
        <f t="shared" ca="1" si="35"/>
        <v/>
      </c>
    </row>
    <row r="552" spans="17:20" x14ac:dyDescent="0.2">
      <c r="Q552" s="158" t="str">
        <f t="shared" ca="1" si="32"/>
        <v/>
      </c>
      <c r="R552" s="158" t="str">
        <f t="shared" ca="1" si="33"/>
        <v/>
      </c>
      <c r="S552" s="158" t="str">
        <f t="shared" ca="1" si="34"/>
        <v/>
      </c>
      <c r="T552" s="158" t="str">
        <f t="shared" ca="1" si="35"/>
        <v/>
      </c>
    </row>
    <row r="553" spans="17:20" x14ac:dyDescent="0.2">
      <c r="Q553" s="158" t="str">
        <f t="shared" ca="1" si="32"/>
        <v/>
      </c>
      <c r="R553" s="158" t="str">
        <f t="shared" ca="1" si="33"/>
        <v/>
      </c>
      <c r="S553" s="158" t="str">
        <f t="shared" ca="1" si="34"/>
        <v/>
      </c>
      <c r="T553" s="158" t="str">
        <f t="shared" ca="1" si="35"/>
        <v/>
      </c>
    </row>
    <row r="554" spans="17:20" x14ac:dyDescent="0.2">
      <c r="Q554" s="158" t="str">
        <f t="shared" ca="1" si="32"/>
        <v/>
      </c>
      <c r="R554" s="158" t="str">
        <f t="shared" ca="1" si="33"/>
        <v/>
      </c>
      <c r="S554" s="158" t="str">
        <f t="shared" ca="1" si="34"/>
        <v/>
      </c>
      <c r="T554" s="158" t="str">
        <f t="shared" ca="1" si="35"/>
        <v/>
      </c>
    </row>
    <row r="555" spans="17:20" x14ac:dyDescent="0.2">
      <c r="Q555" s="158" t="str">
        <f t="shared" ca="1" si="32"/>
        <v/>
      </c>
      <c r="R555" s="158" t="str">
        <f t="shared" ca="1" si="33"/>
        <v/>
      </c>
      <c r="S555" s="158" t="str">
        <f t="shared" ca="1" si="34"/>
        <v/>
      </c>
      <c r="T555" s="158" t="str">
        <f t="shared" ca="1" si="35"/>
        <v/>
      </c>
    </row>
    <row r="556" spans="17:20" x14ac:dyDescent="0.2">
      <c r="Q556" s="158" t="str">
        <f t="shared" ca="1" si="32"/>
        <v/>
      </c>
      <c r="R556" s="158" t="str">
        <f t="shared" ca="1" si="33"/>
        <v/>
      </c>
      <c r="S556" s="158" t="str">
        <f t="shared" ca="1" si="34"/>
        <v/>
      </c>
      <c r="T556" s="158" t="str">
        <f t="shared" ca="1" si="35"/>
        <v/>
      </c>
    </row>
    <row r="557" spans="17:20" x14ac:dyDescent="0.2">
      <c r="Q557" s="158" t="str">
        <f t="shared" ca="1" si="32"/>
        <v/>
      </c>
      <c r="R557" s="158" t="str">
        <f t="shared" ca="1" si="33"/>
        <v/>
      </c>
      <c r="S557" s="158" t="str">
        <f t="shared" ca="1" si="34"/>
        <v/>
      </c>
      <c r="T557" s="158" t="str">
        <f t="shared" ca="1" si="35"/>
        <v/>
      </c>
    </row>
    <row r="558" spans="17:20" x14ac:dyDescent="0.2">
      <c r="Q558" s="158" t="str">
        <f t="shared" ca="1" si="32"/>
        <v/>
      </c>
      <c r="R558" s="158" t="str">
        <f t="shared" ca="1" si="33"/>
        <v/>
      </c>
      <c r="S558" s="158" t="str">
        <f t="shared" ca="1" si="34"/>
        <v/>
      </c>
      <c r="T558" s="158" t="str">
        <f t="shared" ca="1" si="35"/>
        <v/>
      </c>
    </row>
    <row r="559" spans="17:20" x14ac:dyDescent="0.2">
      <c r="Q559" s="158" t="str">
        <f t="shared" ca="1" si="32"/>
        <v/>
      </c>
      <c r="R559" s="158" t="str">
        <f t="shared" ca="1" si="33"/>
        <v/>
      </c>
      <c r="S559" s="158" t="str">
        <f t="shared" ca="1" si="34"/>
        <v/>
      </c>
      <c r="T559" s="158" t="str">
        <f t="shared" ca="1" si="35"/>
        <v/>
      </c>
    </row>
    <row r="560" spans="17:20" x14ac:dyDescent="0.2">
      <c r="Q560" s="158" t="str">
        <f t="shared" ca="1" si="32"/>
        <v/>
      </c>
      <c r="R560" s="158" t="str">
        <f t="shared" ca="1" si="33"/>
        <v/>
      </c>
      <c r="S560" s="158" t="str">
        <f t="shared" ca="1" si="34"/>
        <v/>
      </c>
      <c r="T560" s="158" t="str">
        <f t="shared" ca="1" si="35"/>
        <v/>
      </c>
    </row>
    <row r="561" spans="17:20" x14ac:dyDescent="0.2">
      <c r="Q561" s="158" t="str">
        <f t="shared" ca="1" si="32"/>
        <v/>
      </c>
      <c r="R561" s="158" t="str">
        <f t="shared" ca="1" si="33"/>
        <v/>
      </c>
      <c r="S561" s="158" t="str">
        <f t="shared" ca="1" si="34"/>
        <v/>
      </c>
      <c r="T561" s="158" t="str">
        <f t="shared" ca="1" si="35"/>
        <v/>
      </c>
    </row>
    <row r="562" spans="17:20" x14ac:dyDescent="0.2">
      <c r="Q562" s="158" t="str">
        <f t="shared" ca="1" si="32"/>
        <v/>
      </c>
      <c r="R562" s="158" t="str">
        <f t="shared" ca="1" si="33"/>
        <v/>
      </c>
      <c r="S562" s="158" t="str">
        <f t="shared" ca="1" si="34"/>
        <v/>
      </c>
      <c r="T562" s="158" t="str">
        <f t="shared" ca="1" si="35"/>
        <v/>
      </c>
    </row>
    <row r="563" spans="17:20" x14ac:dyDescent="0.2">
      <c r="Q563" s="158" t="str">
        <f t="shared" ca="1" si="32"/>
        <v/>
      </c>
      <c r="R563" s="158" t="str">
        <f t="shared" ca="1" si="33"/>
        <v/>
      </c>
      <c r="S563" s="158" t="str">
        <f t="shared" ca="1" si="34"/>
        <v/>
      </c>
      <c r="T563" s="158" t="str">
        <f t="shared" ca="1" si="35"/>
        <v/>
      </c>
    </row>
    <row r="564" spans="17:20" x14ac:dyDescent="0.2">
      <c r="Q564" s="158" t="str">
        <f t="shared" ca="1" si="32"/>
        <v/>
      </c>
      <c r="R564" s="158" t="str">
        <f t="shared" ca="1" si="33"/>
        <v/>
      </c>
      <c r="S564" s="158" t="str">
        <f t="shared" ca="1" si="34"/>
        <v/>
      </c>
      <c r="T564" s="158" t="str">
        <f t="shared" ca="1" si="35"/>
        <v/>
      </c>
    </row>
    <row r="565" spans="17:20" x14ac:dyDescent="0.2">
      <c r="Q565" s="158" t="str">
        <f t="shared" ca="1" si="32"/>
        <v/>
      </c>
      <c r="R565" s="158" t="str">
        <f t="shared" ca="1" si="33"/>
        <v/>
      </c>
      <c r="S565" s="158" t="str">
        <f t="shared" ca="1" si="34"/>
        <v/>
      </c>
      <c r="T565" s="158" t="str">
        <f t="shared" ca="1" si="35"/>
        <v/>
      </c>
    </row>
    <row r="566" spans="17:20" x14ac:dyDescent="0.2">
      <c r="Q566" s="158" t="str">
        <f t="shared" ca="1" si="32"/>
        <v/>
      </c>
      <c r="R566" s="158" t="str">
        <f t="shared" ca="1" si="33"/>
        <v/>
      </c>
      <c r="S566" s="158" t="str">
        <f t="shared" ca="1" si="34"/>
        <v/>
      </c>
      <c r="T566" s="158" t="str">
        <f t="shared" ca="1" si="35"/>
        <v/>
      </c>
    </row>
    <row r="567" spans="17:20" x14ac:dyDescent="0.2">
      <c r="Q567" s="158" t="str">
        <f t="shared" ca="1" si="32"/>
        <v/>
      </c>
      <c r="R567" s="158" t="str">
        <f t="shared" ca="1" si="33"/>
        <v/>
      </c>
      <c r="S567" s="158" t="str">
        <f t="shared" ca="1" si="34"/>
        <v/>
      </c>
      <c r="T567" s="158" t="str">
        <f t="shared" ca="1" si="35"/>
        <v/>
      </c>
    </row>
    <row r="568" spans="17:20" x14ac:dyDescent="0.2">
      <c r="Q568" s="158" t="str">
        <f t="shared" ca="1" si="32"/>
        <v/>
      </c>
      <c r="R568" s="158" t="str">
        <f t="shared" ca="1" si="33"/>
        <v/>
      </c>
      <c r="S568" s="158" t="str">
        <f t="shared" ca="1" si="34"/>
        <v/>
      </c>
      <c r="T568" s="158" t="str">
        <f t="shared" ca="1" si="35"/>
        <v/>
      </c>
    </row>
    <row r="569" spans="17:20" x14ac:dyDescent="0.2">
      <c r="Q569" s="158" t="str">
        <f t="shared" ca="1" si="32"/>
        <v/>
      </c>
      <c r="R569" s="158" t="str">
        <f t="shared" ca="1" si="33"/>
        <v/>
      </c>
      <c r="S569" s="158" t="str">
        <f t="shared" ca="1" si="34"/>
        <v/>
      </c>
      <c r="T569" s="158" t="str">
        <f t="shared" ca="1" si="35"/>
        <v/>
      </c>
    </row>
    <row r="570" spans="17:20" x14ac:dyDescent="0.2">
      <c r="Q570" s="158" t="str">
        <f t="shared" ca="1" si="32"/>
        <v/>
      </c>
      <c r="R570" s="158" t="str">
        <f t="shared" ca="1" si="33"/>
        <v/>
      </c>
      <c r="S570" s="158" t="str">
        <f t="shared" ca="1" si="34"/>
        <v/>
      </c>
      <c r="T570" s="158" t="str">
        <f t="shared" ca="1" si="35"/>
        <v/>
      </c>
    </row>
    <row r="571" spans="17:20" x14ac:dyDescent="0.2">
      <c r="Q571" s="158" t="str">
        <f t="shared" ca="1" si="32"/>
        <v/>
      </c>
      <c r="R571" s="158" t="str">
        <f t="shared" ca="1" si="33"/>
        <v/>
      </c>
      <c r="S571" s="158" t="str">
        <f t="shared" ca="1" si="34"/>
        <v/>
      </c>
      <c r="T571" s="158" t="str">
        <f t="shared" ca="1" si="35"/>
        <v/>
      </c>
    </row>
    <row r="572" spans="17:20" x14ac:dyDescent="0.2">
      <c r="Q572" s="158" t="str">
        <f t="shared" ca="1" si="32"/>
        <v/>
      </c>
      <c r="R572" s="158" t="str">
        <f t="shared" ca="1" si="33"/>
        <v/>
      </c>
      <c r="S572" s="158" t="str">
        <f t="shared" ca="1" si="34"/>
        <v/>
      </c>
      <c r="T572" s="158" t="str">
        <f t="shared" ca="1" si="35"/>
        <v/>
      </c>
    </row>
    <row r="573" spans="17:20" x14ac:dyDescent="0.2">
      <c r="Q573" s="158" t="str">
        <f t="shared" ca="1" si="32"/>
        <v/>
      </c>
      <c r="R573" s="158" t="str">
        <f t="shared" ca="1" si="33"/>
        <v/>
      </c>
      <c r="S573" s="158" t="str">
        <f t="shared" ca="1" si="34"/>
        <v/>
      </c>
      <c r="T573" s="158" t="str">
        <f t="shared" ca="1" si="35"/>
        <v/>
      </c>
    </row>
    <row r="574" spans="17:20" x14ac:dyDescent="0.2">
      <c r="Q574" s="158" t="str">
        <f t="shared" ca="1" si="32"/>
        <v/>
      </c>
      <c r="R574" s="158" t="str">
        <f t="shared" ca="1" si="33"/>
        <v/>
      </c>
      <c r="S574" s="158" t="str">
        <f t="shared" ca="1" si="34"/>
        <v/>
      </c>
      <c r="T574" s="158" t="str">
        <f t="shared" ca="1" si="35"/>
        <v/>
      </c>
    </row>
    <row r="575" spans="17:20" x14ac:dyDescent="0.2">
      <c r="Q575" s="158" t="str">
        <f t="shared" ca="1" si="32"/>
        <v/>
      </c>
      <c r="R575" s="158" t="str">
        <f t="shared" ca="1" si="33"/>
        <v/>
      </c>
      <c r="S575" s="158" t="str">
        <f t="shared" ca="1" si="34"/>
        <v/>
      </c>
      <c r="T575" s="158" t="str">
        <f t="shared" ca="1" si="35"/>
        <v/>
      </c>
    </row>
    <row r="576" spans="17:20" x14ac:dyDescent="0.2">
      <c r="Q576" s="158" t="str">
        <f t="shared" ca="1" si="32"/>
        <v/>
      </c>
      <c r="R576" s="158" t="str">
        <f t="shared" ca="1" si="33"/>
        <v/>
      </c>
      <c r="S576" s="158" t="str">
        <f t="shared" ca="1" si="34"/>
        <v/>
      </c>
      <c r="T576" s="158" t="str">
        <f t="shared" ca="1" si="35"/>
        <v/>
      </c>
    </row>
    <row r="577" spans="17:20" x14ac:dyDescent="0.2">
      <c r="Q577" s="158" t="str">
        <f t="shared" ca="1" si="32"/>
        <v/>
      </c>
      <c r="R577" s="158" t="str">
        <f t="shared" ca="1" si="33"/>
        <v/>
      </c>
      <c r="S577" s="158" t="str">
        <f t="shared" ca="1" si="34"/>
        <v/>
      </c>
      <c r="T577" s="158" t="str">
        <f t="shared" ca="1" si="35"/>
        <v/>
      </c>
    </row>
    <row r="578" spans="17:20" x14ac:dyDescent="0.2">
      <c r="Q578" s="158" t="str">
        <f t="shared" ca="1" si="32"/>
        <v/>
      </c>
      <c r="R578" s="158" t="str">
        <f t="shared" ca="1" si="33"/>
        <v/>
      </c>
      <c r="S578" s="158" t="str">
        <f t="shared" ca="1" si="34"/>
        <v/>
      </c>
      <c r="T578" s="158" t="str">
        <f t="shared" ca="1" si="35"/>
        <v/>
      </c>
    </row>
    <row r="579" spans="17:20" x14ac:dyDescent="0.2">
      <c r="Q579" s="158" t="str">
        <f t="shared" ca="1" si="32"/>
        <v/>
      </c>
      <c r="R579" s="158" t="str">
        <f t="shared" ca="1" si="33"/>
        <v/>
      </c>
      <c r="S579" s="158" t="str">
        <f t="shared" ca="1" si="34"/>
        <v/>
      </c>
      <c r="T579" s="158" t="str">
        <f t="shared" ca="1" si="35"/>
        <v/>
      </c>
    </row>
    <row r="580" spans="17:20" x14ac:dyDescent="0.2">
      <c r="Q580" s="158" t="str">
        <f t="shared" ca="1" si="32"/>
        <v/>
      </c>
      <c r="R580" s="158" t="str">
        <f t="shared" ca="1" si="33"/>
        <v/>
      </c>
      <c r="S580" s="158" t="str">
        <f t="shared" ca="1" si="34"/>
        <v/>
      </c>
      <c r="T580" s="158" t="str">
        <f t="shared" ca="1" si="35"/>
        <v/>
      </c>
    </row>
    <row r="581" spans="17:20" x14ac:dyDescent="0.2">
      <c r="Q581" s="158" t="str">
        <f t="shared" ref="Q581:Q644" ca="1" si="36">LEFT(OFFSET(A581,0,MATCH($Q$2,$3:$3,0)-1),3)</f>
        <v/>
      </c>
      <c r="R581" s="158" t="str">
        <f t="shared" ref="R581:R644" ca="1" si="37">LEFT(OFFSET(A581,0,MATCH($R$2,$3:$3,0)-1),3)</f>
        <v/>
      </c>
      <c r="S581" s="158" t="str">
        <f t="shared" ref="S581:S644" ca="1" si="38">RIGHT(OFFSET(A581,0,MATCH($S$2,$3:$3,0)-1),2)</f>
        <v/>
      </c>
      <c r="T581" s="158" t="str">
        <f t="shared" ref="T581:T644" ca="1" si="39">RIGHT(OFFSET(A581,0,MATCH($T$2,$3:$3,0)-1),2)</f>
        <v/>
      </c>
    </row>
    <row r="582" spans="17:20" x14ac:dyDescent="0.2">
      <c r="Q582" s="158" t="str">
        <f t="shared" ca="1" si="36"/>
        <v/>
      </c>
      <c r="R582" s="158" t="str">
        <f t="shared" ca="1" si="37"/>
        <v/>
      </c>
      <c r="S582" s="158" t="str">
        <f t="shared" ca="1" si="38"/>
        <v/>
      </c>
      <c r="T582" s="158" t="str">
        <f t="shared" ca="1" si="39"/>
        <v/>
      </c>
    </row>
    <row r="583" spans="17:20" x14ac:dyDescent="0.2">
      <c r="Q583" s="158" t="str">
        <f t="shared" ca="1" si="36"/>
        <v/>
      </c>
      <c r="R583" s="158" t="str">
        <f t="shared" ca="1" si="37"/>
        <v/>
      </c>
      <c r="S583" s="158" t="str">
        <f t="shared" ca="1" si="38"/>
        <v/>
      </c>
      <c r="T583" s="158" t="str">
        <f t="shared" ca="1" si="39"/>
        <v/>
      </c>
    </row>
    <row r="584" spans="17:20" x14ac:dyDescent="0.2">
      <c r="Q584" s="158" t="str">
        <f t="shared" ca="1" si="36"/>
        <v/>
      </c>
      <c r="R584" s="158" t="str">
        <f t="shared" ca="1" si="37"/>
        <v/>
      </c>
      <c r="S584" s="158" t="str">
        <f t="shared" ca="1" si="38"/>
        <v/>
      </c>
      <c r="T584" s="158" t="str">
        <f t="shared" ca="1" si="39"/>
        <v/>
      </c>
    </row>
    <row r="585" spans="17:20" x14ac:dyDescent="0.2">
      <c r="Q585" s="158" t="str">
        <f t="shared" ca="1" si="36"/>
        <v/>
      </c>
      <c r="R585" s="158" t="str">
        <f t="shared" ca="1" si="37"/>
        <v/>
      </c>
      <c r="S585" s="158" t="str">
        <f t="shared" ca="1" si="38"/>
        <v/>
      </c>
      <c r="T585" s="158" t="str">
        <f t="shared" ca="1" si="39"/>
        <v/>
      </c>
    </row>
    <row r="586" spans="17:20" x14ac:dyDescent="0.2">
      <c r="Q586" s="158" t="str">
        <f t="shared" ca="1" si="36"/>
        <v/>
      </c>
      <c r="R586" s="158" t="str">
        <f t="shared" ca="1" si="37"/>
        <v/>
      </c>
      <c r="S586" s="158" t="str">
        <f t="shared" ca="1" si="38"/>
        <v/>
      </c>
      <c r="T586" s="158" t="str">
        <f t="shared" ca="1" si="39"/>
        <v/>
      </c>
    </row>
    <row r="587" spans="17:20" x14ac:dyDescent="0.2">
      <c r="Q587" s="158" t="str">
        <f t="shared" ca="1" si="36"/>
        <v/>
      </c>
      <c r="R587" s="158" t="str">
        <f t="shared" ca="1" si="37"/>
        <v/>
      </c>
      <c r="S587" s="158" t="str">
        <f t="shared" ca="1" si="38"/>
        <v/>
      </c>
      <c r="T587" s="158" t="str">
        <f t="shared" ca="1" si="39"/>
        <v/>
      </c>
    </row>
    <row r="588" spans="17:20" x14ac:dyDescent="0.2">
      <c r="Q588" s="158" t="str">
        <f t="shared" ca="1" si="36"/>
        <v/>
      </c>
      <c r="R588" s="158" t="str">
        <f t="shared" ca="1" si="37"/>
        <v/>
      </c>
      <c r="S588" s="158" t="str">
        <f t="shared" ca="1" si="38"/>
        <v/>
      </c>
      <c r="T588" s="158" t="str">
        <f t="shared" ca="1" si="39"/>
        <v/>
      </c>
    </row>
    <row r="589" spans="17:20" x14ac:dyDescent="0.2">
      <c r="Q589" s="158" t="str">
        <f t="shared" ca="1" si="36"/>
        <v/>
      </c>
      <c r="R589" s="158" t="str">
        <f t="shared" ca="1" si="37"/>
        <v/>
      </c>
      <c r="S589" s="158" t="str">
        <f t="shared" ca="1" si="38"/>
        <v/>
      </c>
      <c r="T589" s="158" t="str">
        <f t="shared" ca="1" si="39"/>
        <v/>
      </c>
    </row>
    <row r="590" spans="17:20" x14ac:dyDescent="0.2">
      <c r="Q590" s="158" t="str">
        <f t="shared" ca="1" si="36"/>
        <v/>
      </c>
      <c r="R590" s="158" t="str">
        <f t="shared" ca="1" si="37"/>
        <v/>
      </c>
      <c r="S590" s="158" t="str">
        <f t="shared" ca="1" si="38"/>
        <v/>
      </c>
      <c r="T590" s="158" t="str">
        <f t="shared" ca="1" si="39"/>
        <v/>
      </c>
    </row>
    <row r="591" spans="17:20" x14ac:dyDescent="0.2">
      <c r="Q591" s="158" t="str">
        <f t="shared" ca="1" si="36"/>
        <v/>
      </c>
      <c r="R591" s="158" t="str">
        <f t="shared" ca="1" si="37"/>
        <v/>
      </c>
      <c r="S591" s="158" t="str">
        <f t="shared" ca="1" si="38"/>
        <v/>
      </c>
      <c r="T591" s="158" t="str">
        <f t="shared" ca="1" si="39"/>
        <v/>
      </c>
    </row>
    <row r="592" spans="17:20" x14ac:dyDescent="0.2">
      <c r="Q592" s="158" t="str">
        <f t="shared" ca="1" si="36"/>
        <v/>
      </c>
      <c r="R592" s="158" t="str">
        <f t="shared" ca="1" si="37"/>
        <v/>
      </c>
      <c r="S592" s="158" t="str">
        <f t="shared" ca="1" si="38"/>
        <v/>
      </c>
      <c r="T592" s="158" t="str">
        <f t="shared" ca="1" si="39"/>
        <v/>
      </c>
    </row>
    <row r="593" spans="17:20" x14ac:dyDescent="0.2">
      <c r="Q593" s="158" t="str">
        <f t="shared" ca="1" si="36"/>
        <v/>
      </c>
      <c r="R593" s="158" t="str">
        <f t="shared" ca="1" si="37"/>
        <v/>
      </c>
      <c r="S593" s="158" t="str">
        <f t="shared" ca="1" si="38"/>
        <v/>
      </c>
      <c r="T593" s="158" t="str">
        <f t="shared" ca="1" si="39"/>
        <v/>
      </c>
    </row>
    <row r="594" spans="17:20" x14ac:dyDescent="0.2">
      <c r="Q594" s="158" t="str">
        <f t="shared" ca="1" si="36"/>
        <v/>
      </c>
      <c r="R594" s="158" t="str">
        <f t="shared" ca="1" si="37"/>
        <v/>
      </c>
      <c r="S594" s="158" t="str">
        <f t="shared" ca="1" si="38"/>
        <v/>
      </c>
      <c r="T594" s="158" t="str">
        <f t="shared" ca="1" si="39"/>
        <v/>
      </c>
    </row>
    <row r="595" spans="17:20" x14ac:dyDescent="0.2">
      <c r="Q595" s="158" t="str">
        <f t="shared" ca="1" si="36"/>
        <v/>
      </c>
      <c r="R595" s="158" t="str">
        <f t="shared" ca="1" si="37"/>
        <v/>
      </c>
      <c r="S595" s="158" t="str">
        <f t="shared" ca="1" si="38"/>
        <v/>
      </c>
      <c r="T595" s="158" t="str">
        <f t="shared" ca="1" si="39"/>
        <v/>
      </c>
    </row>
    <row r="596" spans="17:20" x14ac:dyDescent="0.2">
      <c r="Q596" s="158" t="str">
        <f t="shared" ca="1" si="36"/>
        <v/>
      </c>
      <c r="R596" s="158" t="str">
        <f t="shared" ca="1" si="37"/>
        <v/>
      </c>
      <c r="S596" s="158" t="str">
        <f t="shared" ca="1" si="38"/>
        <v/>
      </c>
      <c r="T596" s="158" t="str">
        <f t="shared" ca="1" si="39"/>
        <v/>
      </c>
    </row>
    <row r="597" spans="17:20" x14ac:dyDescent="0.2">
      <c r="Q597" s="158" t="str">
        <f t="shared" ca="1" si="36"/>
        <v/>
      </c>
      <c r="R597" s="158" t="str">
        <f t="shared" ca="1" si="37"/>
        <v/>
      </c>
      <c r="S597" s="158" t="str">
        <f t="shared" ca="1" si="38"/>
        <v/>
      </c>
      <c r="T597" s="158" t="str">
        <f t="shared" ca="1" si="39"/>
        <v/>
      </c>
    </row>
    <row r="598" spans="17:20" x14ac:dyDescent="0.2">
      <c r="Q598" s="158" t="str">
        <f t="shared" ca="1" si="36"/>
        <v/>
      </c>
      <c r="R598" s="158" t="str">
        <f t="shared" ca="1" si="37"/>
        <v/>
      </c>
      <c r="S598" s="158" t="str">
        <f t="shared" ca="1" si="38"/>
        <v/>
      </c>
      <c r="T598" s="158" t="str">
        <f t="shared" ca="1" si="39"/>
        <v/>
      </c>
    </row>
    <row r="599" spans="17:20" x14ac:dyDescent="0.2">
      <c r="Q599" s="158" t="str">
        <f t="shared" ca="1" si="36"/>
        <v/>
      </c>
      <c r="R599" s="158" t="str">
        <f t="shared" ca="1" si="37"/>
        <v/>
      </c>
      <c r="S599" s="158" t="str">
        <f t="shared" ca="1" si="38"/>
        <v/>
      </c>
      <c r="T599" s="158" t="str">
        <f t="shared" ca="1" si="39"/>
        <v/>
      </c>
    </row>
    <row r="600" spans="17:20" x14ac:dyDescent="0.2">
      <c r="Q600" s="158" t="str">
        <f t="shared" ca="1" si="36"/>
        <v/>
      </c>
      <c r="R600" s="158" t="str">
        <f t="shared" ca="1" si="37"/>
        <v/>
      </c>
      <c r="S600" s="158" t="str">
        <f t="shared" ca="1" si="38"/>
        <v/>
      </c>
      <c r="T600" s="158" t="str">
        <f t="shared" ca="1" si="39"/>
        <v/>
      </c>
    </row>
    <row r="601" spans="17:20" x14ac:dyDescent="0.2">
      <c r="Q601" s="158" t="str">
        <f t="shared" ca="1" si="36"/>
        <v/>
      </c>
      <c r="R601" s="158" t="str">
        <f t="shared" ca="1" si="37"/>
        <v/>
      </c>
      <c r="S601" s="158" t="str">
        <f t="shared" ca="1" si="38"/>
        <v/>
      </c>
      <c r="T601" s="158" t="str">
        <f t="shared" ca="1" si="39"/>
        <v/>
      </c>
    </row>
    <row r="602" spans="17:20" x14ac:dyDescent="0.2">
      <c r="Q602" s="158" t="str">
        <f t="shared" ca="1" si="36"/>
        <v/>
      </c>
      <c r="R602" s="158" t="str">
        <f t="shared" ca="1" si="37"/>
        <v/>
      </c>
      <c r="S602" s="158" t="str">
        <f t="shared" ca="1" si="38"/>
        <v/>
      </c>
      <c r="T602" s="158" t="str">
        <f t="shared" ca="1" si="39"/>
        <v/>
      </c>
    </row>
    <row r="603" spans="17:20" x14ac:dyDescent="0.2">
      <c r="Q603" s="158" t="str">
        <f t="shared" ca="1" si="36"/>
        <v/>
      </c>
      <c r="R603" s="158" t="str">
        <f t="shared" ca="1" si="37"/>
        <v/>
      </c>
      <c r="S603" s="158" t="str">
        <f t="shared" ca="1" si="38"/>
        <v/>
      </c>
      <c r="T603" s="158" t="str">
        <f t="shared" ca="1" si="39"/>
        <v/>
      </c>
    </row>
    <row r="604" spans="17:20" x14ac:dyDescent="0.2">
      <c r="Q604" s="158" t="str">
        <f t="shared" ca="1" si="36"/>
        <v/>
      </c>
      <c r="R604" s="158" t="str">
        <f t="shared" ca="1" si="37"/>
        <v/>
      </c>
      <c r="S604" s="158" t="str">
        <f t="shared" ca="1" si="38"/>
        <v/>
      </c>
      <c r="T604" s="158" t="str">
        <f t="shared" ca="1" si="39"/>
        <v/>
      </c>
    </row>
    <row r="605" spans="17:20" x14ac:dyDescent="0.2">
      <c r="Q605" s="158" t="str">
        <f t="shared" ca="1" si="36"/>
        <v/>
      </c>
      <c r="R605" s="158" t="str">
        <f t="shared" ca="1" si="37"/>
        <v/>
      </c>
      <c r="S605" s="158" t="str">
        <f t="shared" ca="1" si="38"/>
        <v/>
      </c>
      <c r="T605" s="158" t="str">
        <f t="shared" ca="1" si="39"/>
        <v/>
      </c>
    </row>
    <row r="606" spans="17:20" x14ac:dyDescent="0.2">
      <c r="Q606" s="158" t="str">
        <f t="shared" ca="1" si="36"/>
        <v/>
      </c>
      <c r="R606" s="158" t="str">
        <f t="shared" ca="1" si="37"/>
        <v/>
      </c>
      <c r="S606" s="158" t="str">
        <f t="shared" ca="1" si="38"/>
        <v/>
      </c>
      <c r="T606" s="158" t="str">
        <f t="shared" ca="1" si="39"/>
        <v/>
      </c>
    </row>
    <row r="607" spans="17:20" x14ac:dyDescent="0.2">
      <c r="Q607" s="158" t="str">
        <f t="shared" ca="1" si="36"/>
        <v/>
      </c>
      <c r="R607" s="158" t="str">
        <f t="shared" ca="1" si="37"/>
        <v/>
      </c>
      <c r="S607" s="158" t="str">
        <f t="shared" ca="1" si="38"/>
        <v/>
      </c>
      <c r="T607" s="158" t="str">
        <f t="shared" ca="1" si="39"/>
        <v/>
      </c>
    </row>
    <row r="608" spans="17:20" x14ac:dyDescent="0.2">
      <c r="Q608" s="158" t="str">
        <f t="shared" ca="1" si="36"/>
        <v/>
      </c>
      <c r="R608" s="158" t="str">
        <f t="shared" ca="1" si="37"/>
        <v/>
      </c>
      <c r="S608" s="158" t="str">
        <f t="shared" ca="1" si="38"/>
        <v/>
      </c>
      <c r="T608" s="158" t="str">
        <f t="shared" ca="1" si="39"/>
        <v/>
      </c>
    </row>
    <row r="609" spans="17:20" x14ac:dyDescent="0.2">
      <c r="Q609" s="158" t="str">
        <f t="shared" ca="1" si="36"/>
        <v/>
      </c>
      <c r="R609" s="158" t="str">
        <f t="shared" ca="1" si="37"/>
        <v/>
      </c>
      <c r="S609" s="158" t="str">
        <f t="shared" ca="1" si="38"/>
        <v/>
      </c>
      <c r="T609" s="158" t="str">
        <f t="shared" ca="1" si="39"/>
        <v/>
      </c>
    </row>
    <row r="610" spans="17:20" x14ac:dyDescent="0.2">
      <c r="Q610" s="158" t="str">
        <f t="shared" ca="1" si="36"/>
        <v/>
      </c>
      <c r="R610" s="158" t="str">
        <f t="shared" ca="1" si="37"/>
        <v/>
      </c>
      <c r="S610" s="158" t="str">
        <f t="shared" ca="1" si="38"/>
        <v/>
      </c>
      <c r="T610" s="158" t="str">
        <f t="shared" ca="1" si="39"/>
        <v/>
      </c>
    </row>
    <row r="611" spans="17:20" x14ac:dyDescent="0.2">
      <c r="Q611" s="158" t="str">
        <f t="shared" ca="1" si="36"/>
        <v/>
      </c>
      <c r="R611" s="158" t="str">
        <f t="shared" ca="1" si="37"/>
        <v/>
      </c>
      <c r="S611" s="158" t="str">
        <f t="shared" ca="1" si="38"/>
        <v/>
      </c>
      <c r="T611" s="158" t="str">
        <f t="shared" ca="1" si="39"/>
        <v/>
      </c>
    </row>
    <row r="612" spans="17:20" x14ac:dyDescent="0.2">
      <c r="Q612" s="158" t="str">
        <f t="shared" ca="1" si="36"/>
        <v/>
      </c>
      <c r="R612" s="158" t="str">
        <f t="shared" ca="1" si="37"/>
        <v/>
      </c>
      <c r="S612" s="158" t="str">
        <f t="shared" ca="1" si="38"/>
        <v/>
      </c>
      <c r="T612" s="158" t="str">
        <f t="shared" ca="1" si="39"/>
        <v/>
      </c>
    </row>
    <row r="613" spans="17:20" x14ac:dyDescent="0.2">
      <c r="Q613" s="158" t="str">
        <f t="shared" ca="1" si="36"/>
        <v/>
      </c>
      <c r="R613" s="158" t="str">
        <f t="shared" ca="1" si="37"/>
        <v/>
      </c>
      <c r="S613" s="158" t="str">
        <f t="shared" ca="1" si="38"/>
        <v/>
      </c>
      <c r="T613" s="158" t="str">
        <f t="shared" ca="1" si="39"/>
        <v/>
      </c>
    </row>
    <row r="614" spans="17:20" x14ac:dyDescent="0.2">
      <c r="Q614" s="158" t="str">
        <f t="shared" ca="1" si="36"/>
        <v/>
      </c>
      <c r="R614" s="158" t="str">
        <f t="shared" ca="1" si="37"/>
        <v/>
      </c>
      <c r="S614" s="158" t="str">
        <f t="shared" ca="1" si="38"/>
        <v/>
      </c>
      <c r="T614" s="158" t="str">
        <f t="shared" ca="1" si="39"/>
        <v/>
      </c>
    </row>
    <row r="615" spans="17:20" x14ac:dyDescent="0.2">
      <c r="Q615" s="158" t="str">
        <f t="shared" ca="1" si="36"/>
        <v/>
      </c>
      <c r="R615" s="158" t="str">
        <f t="shared" ca="1" si="37"/>
        <v/>
      </c>
      <c r="S615" s="158" t="str">
        <f t="shared" ca="1" si="38"/>
        <v/>
      </c>
      <c r="T615" s="158" t="str">
        <f t="shared" ca="1" si="39"/>
        <v/>
      </c>
    </row>
    <row r="616" spans="17:20" x14ac:dyDescent="0.2">
      <c r="Q616" s="158" t="str">
        <f t="shared" ca="1" si="36"/>
        <v/>
      </c>
      <c r="R616" s="158" t="str">
        <f t="shared" ca="1" si="37"/>
        <v/>
      </c>
      <c r="S616" s="158" t="str">
        <f t="shared" ca="1" si="38"/>
        <v/>
      </c>
      <c r="T616" s="158" t="str">
        <f t="shared" ca="1" si="39"/>
        <v/>
      </c>
    </row>
    <row r="617" spans="17:20" x14ac:dyDescent="0.2">
      <c r="Q617" s="158" t="str">
        <f t="shared" ca="1" si="36"/>
        <v/>
      </c>
      <c r="R617" s="158" t="str">
        <f t="shared" ca="1" si="37"/>
        <v/>
      </c>
      <c r="S617" s="158" t="str">
        <f t="shared" ca="1" si="38"/>
        <v/>
      </c>
      <c r="T617" s="158" t="str">
        <f t="shared" ca="1" si="39"/>
        <v/>
      </c>
    </row>
    <row r="618" spans="17:20" x14ac:dyDescent="0.2">
      <c r="Q618" s="158" t="str">
        <f t="shared" ca="1" si="36"/>
        <v/>
      </c>
      <c r="R618" s="158" t="str">
        <f t="shared" ca="1" si="37"/>
        <v/>
      </c>
      <c r="S618" s="158" t="str">
        <f t="shared" ca="1" si="38"/>
        <v/>
      </c>
      <c r="T618" s="158" t="str">
        <f t="shared" ca="1" si="39"/>
        <v/>
      </c>
    </row>
    <row r="619" spans="17:20" x14ac:dyDescent="0.2">
      <c r="Q619" s="158" t="str">
        <f t="shared" ca="1" si="36"/>
        <v/>
      </c>
      <c r="R619" s="158" t="str">
        <f t="shared" ca="1" si="37"/>
        <v/>
      </c>
      <c r="S619" s="158" t="str">
        <f t="shared" ca="1" si="38"/>
        <v/>
      </c>
      <c r="T619" s="158" t="str">
        <f t="shared" ca="1" si="39"/>
        <v/>
      </c>
    </row>
    <row r="620" spans="17:20" x14ac:dyDescent="0.2">
      <c r="Q620" s="158" t="str">
        <f t="shared" ca="1" si="36"/>
        <v/>
      </c>
      <c r="R620" s="158" t="str">
        <f t="shared" ca="1" si="37"/>
        <v/>
      </c>
      <c r="S620" s="158" t="str">
        <f t="shared" ca="1" si="38"/>
        <v/>
      </c>
      <c r="T620" s="158" t="str">
        <f t="shared" ca="1" si="39"/>
        <v/>
      </c>
    </row>
    <row r="621" spans="17:20" x14ac:dyDescent="0.2">
      <c r="Q621" s="158" t="str">
        <f t="shared" ca="1" si="36"/>
        <v/>
      </c>
      <c r="R621" s="158" t="str">
        <f t="shared" ca="1" si="37"/>
        <v/>
      </c>
      <c r="S621" s="158" t="str">
        <f t="shared" ca="1" si="38"/>
        <v/>
      </c>
      <c r="T621" s="158" t="str">
        <f t="shared" ca="1" si="39"/>
        <v/>
      </c>
    </row>
    <row r="622" spans="17:20" x14ac:dyDescent="0.2">
      <c r="Q622" s="158" t="str">
        <f t="shared" ca="1" si="36"/>
        <v/>
      </c>
      <c r="R622" s="158" t="str">
        <f t="shared" ca="1" si="37"/>
        <v/>
      </c>
      <c r="S622" s="158" t="str">
        <f t="shared" ca="1" si="38"/>
        <v/>
      </c>
      <c r="T622" s="158" t="str">
        <f t="shared" ca="1" si="39"/>
        <v/>
      </c>
    </row>
    <row r="623" spans="17:20" x14ac:dyDescent="0.2">
      <c r="Q623" s="158" t="str">
        <f t="shared" ca="1" si="36"/>
        <v/>
      </c>
      <c r="R623" s="158" t="str">
        <f t="shared" ca="1" si="37"/>
        <v/>
      </c>
      <c r="S623" s="158" t="str">
        <f t="shared" ca="1" si="38"/>
        <v/>
      </c>
      <c r="T623" s="158" t="str">
        <f t="shared" ca="1" si="39"/>
        <v/>
      </c>
    </row>
    <row r="624" spans="17:20" x14ac:dyDescent="0.2">
      <c r="Q624" s="158" t="str">
        <f t="shared" ca="1" si="36"/>
        <v/>
      </c>
      <c r="R624" s="158" t="str">
        <f t="shared" ca="1" si="37"/>
        <v/>
      </c>
      <c r="S624" s="158" t="str">
        <f t="shared" ca="1" si="38"/>
        <v/>
      </c>
      <c r="T624" s="158" t="str">
        <f t="shared" ca="1" si="39"/>
        <v/>
      </c>
    </row>
    <row r="625" spans="17:20" x14ac:dyDescent="0.2">
      <c r="Q625" s="158" t="str">
        <f t="shared" ca="1" si="36"/>
        <v/>
      </c>
      <c r="R625" s="158" t="str">
        <f t="shared" ca="1" si="37"/>
        <v/>
      </c>
      <c r="S625" s="158" t="str">
        <f t="shared" ca="1" si="38"/>
        <v/>
      </c>
      <c r="T625" s="158" t="str">
        <f t="shared" ca="1" si="39"/>
        <v/>
      </c>
    </row>
    <row r="626" spans="17:20" x14ac:dyDescent="0.2">
      <c r="Q626" s="158" t="str">
        <f t="shared" ca="1" si="36"/>
        <v/>
      </c>
      <c r="R626" s="158" t="str">
        <f t="shared" ca="1" si="37"/>
        <v/>
      </c>
      <c r="S626" s="158" t="str">
        <f t="shared" ca="1" si="38"/>
        <v/>
      </c>
      <c r="T626" s="158" t="str">
        <f t="shared" ca="1" si="39"/>
        <v/>
      </c>
    </row>
    <row r="627" spans="17:20" x14ac:dyDescent="0.2">
      <c r="Q627" s="158" t="str">
        <f t="shared" ca="1" si="36"/>
        <v/>
      </c>
      <c r="R627" s="158" t="str">
        <f t="shared" ca="1" si="37"/>
        <v/>
      </c>
      <c r="S627" s="158" t="str">
        <f t="shared" ca="1" si="38"/>
        <v/>
      </c>
      <c r="T627" s="158" t="str">
        <f t="shared" ca="1" si="39"/>
        <v/>
      </c>
    </row>
    <row r="628" spans="17:20" x14ac:dyDescent="0.2">
      <c r="Q628" s="158" t="str">
        <f t="shared" ca="1" si="36"/>
        <v/>
      </c>
      <c r="R628" s="158" t="str">
        <f t="shared" ca="1" si="37"/>
        <v/>
      </c>
      <c r="S628" s="158" t="str">
        <f t="shared" ca="1" si="38"/>
        <v/>
      </c>
      <c r="T628" s="158" t="str">
        <f t="shared" ca="1" si="39"/>
        <v/>
      </c>
    </row>
    <row r="629" spans="17:20" x14ac:dyDescent="0.2">
      <c r="Q629" s="158" t="str">
        <f t="shared" ca="1" si="36"/>
        <v/>
      </c>
      <c r="R629" s="158" t="str">
        <f t="shared" ca="1" si="37"/>
        <v/>
      </c>
      <c r="S629" s="158" t="str">
        <f t="shared" ca="1" si="38"/>
        <v/>
      </c>
      <c r="T629" s="158" t="str">
        <f t="shared" ca="1" si="39"/>
        <v/>
      </c>
    </row>
    <row r="630" spans="17:20" x14ac:dyDescent="0.2">
      <c r="Q630" s="158" t="str">
        <f t="shared" ca="1" si="36"/>
        <v/>
      </c>
      <c r="R630" s="158" t="str">
        <f t="shared" ca="1" si="37"/>
        <v/>
      </c>
      <c r="S630" s="158" t="str">
        <f t="shared" ca="1" si="38"/>
        <v/>
      </c>
      <c r="T630" s="158" t="str">
        <f t="shared" ca="1" si="39"/>
        <v/>
      </c>
    </row>
    <row r="631" spans="17:20" x14ac:dyDescent="0.2">
      <c r="Q631" s="158" t="str">
        <f t="shared" ca="1" si="36"/>
        <v/>
      </c>
      <c r="R631" s="158" t="str">
        <f t="shared" ca="1" si="37"/>
        <v/>
      </c>
      <c r="S631" s="158" t="str">
        <f t="shared" ca="1" si="38"/>
        <v/>
      </c>
      <c r="T631" s="158" t="str">
        <f t="shared" ca="1" si="39"/>
        <v/>
      </c>
    </row>
    <row r="632" spans="17:20" x14ac:dyDescent="0.2">
      <c r="Q632" s="158" t="str">
        <f t="shared" ca="1" si="36"/>
        <v/>
      </c>
      <c r="R632" s="158" t="str">
        <f t="shared" ca="1" si="37"/>
        <v/>
      </c>
      <c r="S632" s="158" t="str">
        <f t="shared" ca="1" si="38"/>
        <v/>
      </c>
      <c r="T632" s="158" t="str">
        <f t="shared" ca="1" si="39"/>
        <v/>
      </c>
    </row>
    <row r="633" spans="17:20" x14ac:dyDescent="0.2">
      <c r="Q633" s="158" t="str">
        <f t="shared" ca="1" si="36"/>
        <v/>
      </c>
      <c r="R633" s="158" t="str">
        <f t="shared" ca="1" si="37"/>
        <v/>
      </c>
      <c r="S633" s="158" t="str">
        <f t="shared" ca="1" si="38"/>
        <v/>
      </c>
      <c r="T633" s="158" t="str">
        <f t="shared" ca="1" si="39"/>
        <v/>
      </c>
    </row>
    <row r="634" spans="17:20" x14ac:dyDescent="0.2">
      <c r="Q634" s="158" t="str">
        <f t="shared" ca="1" si="36"/>
        <v/>
      </c>
      <c r="R634" s="158" t="str">
        <f t="shared" ca="1" si="37"/>
        <v/>
      </c>
      <c r="S634" s="158" t="str">
        <f t="shared" ca="1" si="38"/>
        <v/>
      </c>
      <c r="T634" s="158" t="str">
        <f t="shared" ca="1" si="39"/>
        <v/>
      </c>
    </row>
    <row r="635" spans="17:20" x14ac:dyDescent="0.2">
      <c r="Q635" s="158" t="str">
        <f t="shared" ca="1" si="36"/>
        <v/>
      </c>
      <c r="R635" s="158" t="str">
        <f t="shared" ca="1" si="37"/>
        <v/>
      </c>
      <c r="S635" s="158" t="str">
        <f t="shared" ca="1" si="38"/>
        <v/>
      </c>
      <c r="T635" s="158" t="str">
        <f t="shared" ca="1" si="39"/>
        <v/>
      </c>
    </row>
    <row r="636" spans="17:20" x14ac:dyDescent="0.2">
      <c r="Q636" s="158" t="str">
        <f t="shared" ca="1" si="36"/>
        <v/>
      </c>
      <c r="R636" s="158" t="str">
        <f t="shared" ca="1" si="37"/>
        <v/>
      </c>
      <c r="S636" s="158" t="str">
        <f t="shared" ca="1" si="38"/>
        <v/>
      </c>
      <c r="T636" s="158" t="str">
        <f t="shared" ca="1" si="39"/>
        <v/>
      </c>
    </row>
    <row r="637" spans="17:20" x14ac:dyDescent="0.2">
      <c r="Q637" s="158" t="str">
        <f t="shared" ca="1" si="36"/>
        <v/>
      </c>
      <c r="R637" s="158" t="str">
        <f t="shared" ca="1" si="37"/>
        <v/>
      </c>
      <c r="S637" s="158" t="str">
        <f t="shared" ca="1" si="38"/>
        <v/>
      </c>
      <c r="T637" s="158" t="str">
        <f t="shared" ca="1" si="39"/>
        <v/>
      </c>
    </row>
    <row r="638" spans="17:20" x14ac:dyDescent="0.2">
      <c r="Q638" s="158" t="str">
        <f t="shared" ca="1" si="36"/>
        <v/>
      </c>
      <c r="R638" s="158" t="str">
        <f t="shared" ca="1" si="37"/>
        <v/>
      </c>
      <c r="S638" s="158" t="str">
        <f t="shared" ca="1" si="38"/>
        <v/>
      </c>
      <c r="T638" s="158" t="str">
        <f t="shared" ca="1" si="39"/>
        <v/>
      </c>
    </row>
    <row r="639" spans="17:20" x14ac:dyDescent="0.2">
      <c r="Q639" s="158" t="str">
        <f t="shared" ca="1" si="36"/>
        <v/>
      </c>
      <c r="R639" s="158" t="str">
        <f t="shared" ca="1" si="37"/>
        <v/>
      </c>
      <c r="S639" s="158" t="str">
        <f t="shared" ca="1" si="38"/>
        <v/>
      </c>
      <c r="T639" s="158" t="str">
        <f t="shared" ca="1" si="39"/>
        <v/>
      </c>
    </row>
    <row r="640" spans="17:20" x14ac:dyDescent="0.2">
      <c r="Q640" s="158" t="str">
        <f t="shared" ca="1" si="36"/>
        <v/>
      </c>
      <c r="R640" s="158" t="str">
        <f t="shared" ca="1" si="37"/>
        <v/>
      </c>
      <c r="S640" s="158" t="str">
        <f t="shared" ca="1" si="38"/>
        <v/>
      </c>
      <c r="T640" s="158" t="str">
        <f t="shared" ca="1" si="39"/>
        <v/>
      </c>
    </row>
    <row r="641" spans="17:20" x14ac:dyDescent="0.2">
      <c r="Q641" s="158" t="str">
        <f t="shared" ca="1" si="36"/>
        <v/>
      </c>
      <c r="R641" s="158" t="str">
        <f t="shared" ca="1" si="37"/>
        <v/>
      </c>
      <c r="S641" s="158" t="str">
        <f t="shared" ca="1" si="38"/>
        <v/>
      </c>
      <c r="T641" s="158" t="str">
        <f t="shared" ca="1" si="39"/>
        <v/>
      </c>
    </row>
    <row r="642" spans="17:20" x14ac:dyDescent="0.2">
      <c r="Q642" s="158" t="str">
        <f t="shared" ca="1" si="36"/>
        <v/>
      </c>
      <c r="R642" s="158" t="str">
        <f t="shared" ca="1" si="37"/>
        <v/>
      </c>
      <c r="S642" s="158" t="str">
        <f t="shared" ca="1" si="38"/>
        <v/>
      </c>
      <c r="T642" s="158" t="str">
        <f t="shared" ca="1" si="39"/>
        <v/>
      </c>
    </row>
    <row r="643" spans="17:20" x14ac:dyDescent="0.2">
      <c r="Q643" s="158" t="str">
        <f t="shared" ca="1" si="36"/>
        <v/>
      </c>
      <c r="R643" s="158" t="str">
        <f t="shared" ca="1" si="37"/>
        <v/>
      </c>
      <c r="S643" s="158" t="str">
        <f t="shared" ca="1" si="38"/>
        <v/>
      </c>
      <c r="T643" s="158" t="str">
        <f t="shared" ca="1" si="39"/>
        <v/>
      </c>
    </row>
    <row r="644" spans="17:20" x14ac:dyDescent="0.2">
      <c r="Q644" s="158" t="str">
        <f t="shared" ca="1" si="36"/>
        <v/>
      </c>
      <c r="R644" s="158" t="str">
        <f t="shared" ca="1" si="37"/>
        <v/>
      </c>
      <c r="S644" s="158" t="str">
        <f t="shared" ca="1" si="38"/>
        <v/>
      </c>
      <c r="T644" s="158" t="str">
        <f t="shared" ca="1" si="39"/>
        <v/>
      </c>
    </row>
    <row r="645" spans="17:20" x14ac:dyDescent="0.2">
      <c r="Q645" s="158" t="str">
        <f t="shared" ref="Q645:Q708" ca="1" si="40">LEFT(OFFSET(A645,0,MATCH($Q$2,$3:$3,0)-1),3)</f>
        <v/>
      </c>
      <c r="R645" s="158" t="str">
        <f t="shared" ref="R645:R708" ca="1" si="41">LEFT(OFFSET(A645,0,MATCH($R$2,$3:$3,0)-1),3)</f>
        <v/>
      </c>
      <c r="S645" s="158" t="str">
        <f t="shared" ref="S645:S708" ca="1" si="42">RIGHT(OFFSET(A645,0,MATCH($S$2,$3:$3,0)-1),2)</f>
        <v/>
      </c>
      <c r="T645" s="158" t="str">
        <f t="shared" ref="T645:T708" ca="1" si="43">RIGHT(OFFSET(A645,0,MATCH($T$2,$3:$3,0)-1),2)</f>
        <v/>
      </c>
    </row>
    <row r="646" spans="17:20" x14ac:dyDescent="0.2">
      <c r="Q646" s="158" t="str">
        <f t="shared" ca="1" si="40"/>
        <v/>
      </c>
      <c r="R646" s="158" t="str">
        <f t="shared" ca="1" si="41"/>
        <v/>
      </c>
      <c r="S646" s="158" t="str">
        <f t="shared" ca="1" si="42"/>
        <v/>
      </c>
      <c r="T646" s="158" t="str">
        <f t="shared" ca="1" si="43"/>
        <v/>
      </c>
    </row>
    <row r="647" spans="17:20" x14ac:dyDescent="0.2">
      <c r="Q647" s="158" t="str">
        <f t="shared" ca="1" si="40"/>
        <v/>
      </c>
      <c r="R647" s="158" t="str">
        <f t="shared" ca="1" si="41"/>
        <v/>
      </c>
      <c r="S647" s="158" t="str">
        <f t="shared" ca="1" si="42"/>
        <v/>
      </c>
      <c r="T647" s="158" t="str">
        <f t="shared" ca="1" si="43"/>
        <v/>
      </c>
    </row>
    <row r="648" spans="17:20" x14ac:dyDescent="0.2">
      <c r="Q648" s="158" t="str">
        <f t="shared" ca="1" si="40"/>
        <v/>
      </c>
      <c r="R648" s="158" t="str">
        <f t="shared" ca="1" si="41"/>
        <v/>
      </c>
      <c r="S648" s="158" t="str">
        <f t="shared" ca="1" si="42"/>
        <v/>
      </c>
      <c r="T648" s="158" t="str">
        <f t="shared" ca="1" si="43"/>
        <v/>
      </c>
    </row>
    <row r="649" spans="17:20" x14ac:dyDescent="0.2">
      <c r="Q649" s="158" t="str">
        <f t="shared" ca="1" si="40"/>
        <v/>
      </c>
      <c r="R649" s="158" t="str">
        <f t="shared" ca="1" si="41"/>
        <v/>
      </c>
      <c r="S649" s="158" t="str">
        <f t="shared" ca="1" si="42"/>
        <v/>
      </c>
      <c r="T649" s="158" t="str">
        <f t="shared" ca="1" si="43"/>
        <v/>
      </c>
    </row>
    <row r="650" spans="17:20" x14ac:dyDescent="0.2">
      <c r="Q650" s="158" t="str">
        <f t="shared" ca="1" si="40"/>
        <v/>
      </c>
      <c r="R650" s="158" t="str">
        <f t="shared" ca="1" si="41"/>
        <v/>
      </c>
      <c r="S650" s="158" t="str">
        <f t="shared" ca="1" si="42"/>
        <v/>
      </c>
      <c r="T650" s="158" t="str">
        <f t="shared" ca="1" si="43"/>
        <v/>
      </c>
    </row>
    <row r="651" spans="17:20" x14ac:dyDescent="0.2">
      <c r="Q651" s="158" t="str">
        <f t="shared" ca="1" si="40"/>
        <v/>
      </c>
      <c r="R651" s="158" t="str">
        <f t="shared" ca="1" si="41"/>
        <v/>
      </c>
      <c r="S651" s="158" t="str">
        <f t="shared" ca="1" si="42"/>
        <v/>
      </c>
      <c r="T651" s="158" t="str">
        <f t="shared" ca="1" si="43"/>
        <v/>
      </c>
    </row>
    <row r="652" spans="17:20" x14ac:dyDescent="0.2">
      <c r="Q652" s="158" t="str">
        <f t="shared" ca="1" si="40"/>
        <v/>
      </c>
      <c r="R652" s="158" t="str">
        <f t="shared" ca="1" si="41"/>
        <v/>
      </c>
      <c r="S652" s="158" t="str">
        <f t="shared" ca="1" si="42"/>
        <v/>
      </c>
      <c r="T652" s="158" t="str">
        <f t="shared" ca="1" si="43"/>
        <v/>
      </c>
    </row>
    <row r="653" spans="17:20" x14ac:dyDescent="0.2">
      <c r="Q653" s="158" t="str">
        <f t="shared" ca="1" si="40"/>
        <v/>
      </c>
      <c r="R653" s="158" t="str">
        <f t="shared" ca="1" si="41"/>
        <v/>
      </c>
      <c r="S653" s="158" t="str">
        <f t="shared" ca="1" si="42"/>
        <v/>
      </c>
      <c r="T653" s="158" t="str">
        <f t="shared" ca="1" si="43"/>
        <v/>
      </c>
    </row>
    <row r="654" spans="17:20" x14ac:dyDescent="0.2">
      <c r="Q654" s="158" t="str">
        <f t="shared" ca="1" si="40"/>
        <v/>
      </c>
      <c r="R654" s="158" t="str">
        <f t="shared" ca="1" si="41"/>
        <v/>
      </c>
      <c r="S654" s="158" t="str">
        <f t="shared" ca="1" si="42"/>
        <v/>
      </c>
      <c r="T654" s="158" t="str">
        <f t="shared" ca="1" si="43"/>
        <v/>
      </c>
    </row>
    <row r="655" spans="17:20" x14ac:dyDescent="0.2">
      <c r="Q655" s="158" t="str">
        <f t="shared" ca="1" si="40"/>
        <v/>
      </c>
      <c r="R655" s="158" t="str">
        <f t="shared" ca="1" si="41"/>
        <v/>
      </c>
      <c r="S655" s="158" t="str">
        <f t="shared" ca="1" si="42"/>
        <v/>
      </c>
      <c r="T655" s="158" t="str">
        <f t="shared" ca="1" si="43"/>
        <v/>
      </c>
    </row>
    <row r="656" spans="17:20" x14ac:dyDescent="0.2">
      <c r="Q656" s="158" t="str">
        <f t="shared" ca="1" si="40"/>
        <v/>
      </c>
      <c r="R656" s="158" t="str">
        <f t="shared" ca="1" si="41"/>
        <v/>
      </c>
      <c r="S656" s="158" t="str">
        <f t="shared" ca="1" si="42"/>
        <v/>
      </c>
      <c r="T656" s="158" t="str">
        <f t="shared" ca="1" si="43"/>
        <v/>
      </c>
    </row>
    <row r="657" spans="17:20" x14ac:dyDescent="0.2">
      <c r="Q657" s="158" t="str">
        <f t="shared" ca="1" si="40"/>
        <v/>
      </c>
      <c r="R657" s="158" t="str">
        <f t="shared" ca="1" si="41"/>
        <v/>
      </c>
      <c r="S657" s="158" t="str">
        <f t="shared" ca="1" si="42"/>
        <v/>
      </c>
      <c r="T657" s="158" t="str">
        <f t="shared" ca="1" si="43"/>
        <v/>
      </c>
    </row>
    <row r="658" spans="17:20" x14ac:dyDescent="0.2">
      <c r="Q658" s="158" t="str">
        <f t="shared" ca="1" si="40"/>
        <v/>
      </c>
      <c r="R658" s="158" t="str">
        <f t="shared" ca="1" si="41"/>
        <v/>
      </c>
      <c r="S658" s="158" t="str">
        <f t="shared" ca="1" si="42"/>
        <v/>
      </c>
      <c r="T658" s="158" t="str">
        <f t="shared" ca="1" si="43"/>
        <v/>
      </c>
    </row>
    <row r="659" spans="17:20" x14ac:dyDescent="0.2">
      <c r="Q659" s="158" t="str">
        <f t="shared" ca="1" si="40"/>
        <v/>
      </c>
      <c r="R659" s="158" t="str">
        <f t="shared" ca="1" si="41"/>
        <v/>
      </c>
      <c r="S659" s="158" t="str">
        <f t="shared" ca="1" si="42"/>
        <v/>
      </c>
      <c r="T659" s="158" t="str">
        <f t="shared" ca="1" si="43"/>
        <v/>
      </c>
    </row>
    <row r="660" spans="17:20" x14ac:dyDescent="0.2">
      <c r="Q660" s="158" t="str">
        <f t="shared" ca="1" si="40"/>
        <v/>
      </c>
      <c r="R660" s="158" t="str">
        <f t="shared" ca="1" si="41"/>
        <v/>
      </c>
      <c r="S660" s="158" t="str">
        <f t="shared" ca="1" si="42"/>
        <v/>
      </c>
      <c r="T660" s="158" t="str">
        <f t="shared" ca="1" si="43"/>
        <v/>
      </c>
    </row>
    <row r="661" spans="17:20" x14ac:dyDescent="0.2">
      <c r="Q661" s="158" t="str">
        <f t="shared" ca="1" si="40"/>
        <v/>
      </c>
      <c r="R661" s="158" t="str">
        <f t="shared" ca="1" si="41"/>
        <v/>
      </c>
      <c r="S661" s="158" t="str">
        <f t="shared" ca="1" si="42"/>
        <v/>
      </c>
      <c r="T661" s="158" t="str">
        <f t="shared" ca="1" si="43"/>
        <v/>
      </c>
    </row>
    <row r="662" spans="17:20" x14ac:dyDescent="0.2">
      <c r="Q662" s="158" t="str">
        <f t="shared" ca="1" si="40"/>
        <v/>
      </c>
      <c r="R662" s="158" t="str">
        <f t="shared" ca="1" si="41"/>
        <v/>
      </c>
      <c r="S662" s="158" t="str">
        <f t="shared" ca="1" si="42"/>
        <v/>
      </c>
      <c r="T662" s="158" t="str">
        <f t="shared" ca="1" si="43"/>
        <v/>
      </c>
    </row>
    <row r="663" spans="17:20" x14ac:dyDescent="0.2">
      <c r="Q663" s="158" t="str">
        <f t="shared" ca="1" si="40"/>
        <v/>
      </c>
      <c r="R663" s="158" t="str">
        <f t="shared" ca="1" si="41"/>
        <v/>
      </c>
      <c r="S663" s="158" t="str">
        <f t="shared" ca="1" si="42"/>
        <v/>
      </c>
      <c r="T663" s="158" t="str">
        <f t="shared" ca="1" si="43"/>
        <v/>
      </c>
    </row>
    <row r="664" spans="17:20" x14ac:dyDescent="0.2">
      <c r="Q664" s="158" t="str">
        <f t="shared" ca="1" si="40"/>
        <v/>
      </c>
      <c r="R664" s="158" t="str">
        <f t="shared" ca="1" si="41"/>
        <v/>
      </c>
      <c r="S664" s="158" t="str">
        <f t="shared" ca="1" si="42"/>
        <v/>
      </c>
      <c r="T664" s="158" t="str">
        <f t="shared" ca="1" si="43"/>
        <v/>
      </c>
    </row>
    <row r="665" spans="17:20" x14ac:dyDescent="0.2">
      <c r="Q665" s="158" t="str">
        <f t="shared" ca="1" si="40"/>
        <v/>
      </c>
      <c r="R665" s="158" t="str">
        <f t="shared" ca="1" si="41"/>
        <v/>
      </c>
      <c r="S665" s="158" t="str">
        <f t="shared" ca="1" si="42"/>
        <v/>
      </c>
      <c r="T665" s="158" t="str">
        <f t="shared" ca="1" si="43"/>
        <v/>
      </c>
    </row>
    <row r="666" spans="17:20" x14ac:dyDescent="0.2">
      <c r="Q666" s="158" t="str">
        <f t="shared" ca="1" si="40"/>
        <v/>
      </c>
      <c r="R666" s="158" t="str">
        <f t="shared" ca="1" si="41"/>
        <v/>
      </c>
      <c r="S666" s="158" t="str">
        <f t="shared" ca="1" si="42"/>
        <v/>
      </c>
      <c r="T666" s="158" t="str">
        <f t="shared" ca="1" si="43"/>
        <v/>
      </c>
    </row>
    <row r="667" spans="17:20" x14ac:dyDescent="0.2">
      <c r="Q667" s="158" t="str">
        <f t="shared" ca="1" si="40"/>
        <v/>
      </c>
      <c r="R667" s="158" t="str">
        <f t="shared" ca="1" si="41"/>
        <v/>
      </c>
      <c r="S667" s="158" t="str">
        <f t="shared" ca="1" si="42"/>
        <v/>
      </c>
      <c r="T667" s="158" t="str">
        <f t="shared" ca="1" si="43"/>
        <v/>
      </c>
    </row>
    <row r="668" spans="17:20" x14ac:dyDescent="0.2">
      <c r="Q668" s="158" t="str">
        <f t="shared" ca="1" si="40"/>
        <v/>
      </c>
      <c r="R668" s="158" t="str">
        <f t="shared" ca="1" si="41"/>
        <v/>
      </c>
      <c r="S668" s="158" t="str">
        <f t="shared" ca="1" si="42"/>
        <v/>
      </c>
      <c r="T668" s="158" t="str">
        <f t="shared" ca="1" si="43"/>
        <v/>
      </c>
    </row>
    <row r="669" spans="17:20" x14ac:dyDescent="0.2">
      <c r="Q669" s="158" t="str">
        <f t="shared" ca="1" si="40"/>
        <v/>
      </c>
      <c r="R669" s="158" t="str">
        <f t="shared" ca="1" si="41"/>
        <v/>
      </c>
      <c r="S669" s="158" t="str">
        <f t="shared" ca="1" si="42"/>
        <v/>
      </c>
      <c r="T669" s="158" t="str">
        <f t="shared" ca="1" si="43"/>
        <v/>
      </c>
    </row>
    <row r="670" spans="17:20" x14ac:dyDescent="0.2">
      <c r="Q670" s="158" t="str">
        <f t="shared" ca="1" si="40"/>
        <v/>
      </c>
      <c r="R670" s="158" t="str">
        <f t="shared" ca="1" si="41"/>
        <v/>
      </c>
      <c r="S670" s="158" t="str">
        <f t="shared" ca="1" si="42"/>
        <v/>
      </c>
      <c r="T670" s="158" t="str">
        <f t="shared" ca="1" si="43"/>
        <v/>
      </c>
    </row>
    <row r="671" spans="17:20" x14ac:dyDescent="0.2">
      <c r="Q671" s="158" t="str">
        <f t="shared" ca="1" si="40"/>
        <v/>
      </c>
      <c r="R671" s="158" t="str">
        <f t="shared" ca="1" si="41"/>
        <v/>
      </c>
      <c r="S671" s="158" t="str">
        <f t="shared" ca="1" si="42"/>
        <v/>
      </c>
      <c r="T671" s="158" t="str">
        <f t="shared" ca="1" si="43"/>
        <v/>
      </c>
    </row>
    <row r="672" spans="17:20" x14ac:dyDescent="0.2">
      <c r="Q672" s="158" t="str">
        <f t="shared" ca="1" si="40"/>
        <v/>
      </c>
      <c r="R672" s="158" t="str">
        <f t="shared" ca="1" si="41"/>
        <v/>
      </c>
      <c r="S672" s="158" t="str">
        <f t="shared" ca="1" si="42"/>
        <v/>
      </c>
      <c r="T672" s="158" t="str">
        <f t="shared" ca="1" si="43"/>
        <v/>
      </c>
    </row>
    <row r="673" spans="17:20" x14ac:dyDescent="0.2">
      <c r="Q673" s="158" t="str">
        <f t="shared" ca="1" si="40"/>
        <v/>
      </c>
      <c r="R673" s="158" t="str">
        <f t="shared" ca="1" si="41"/>
        <v/>
      </c>
      <c r="S673" s="158" t="str">
        <f t="shared" ca="1" si="42"/>
        <v/>
      </c>
      <c r="T673" s="158" t="str">
        <f t="shared" ca="1" si="43"/>
        <v/>
      </c>
    </row>
    <row r="674" spans="17:20" x14ac:dyDescent="0.2">
      <c r="Q674" s="158" t="str">
        <f t="shared" ca="1" si="40"/>
        <v/>
      </c>
      <c r="R674" s="158" t="str">
        <f t="shared" ca="1" si="41"/>
        <v/>
      </c>
      <c r="S674" s="158" t="str">
        <f t="shared" ca="1" si="42"/>
        <v/>
      </c>
      <c r="T674" s="158" t="str">
        <f t="shared" ca="1" si="43"/>
        <v/>
      </c>
    </row>
    <row r="675" spans="17:20" x14ac:dyDescent="0.2">
      <c r="Q675" s="158" t="str">
        <f t="shared" ca="1" si="40"/>
        <v/>
      </c>
      <c r="R675" s="158" t="str">
        <f t="shared" ca="1" si="41"/>
        <v/>
      </c>
      <c r="S675" s="158" t="str">
        <f t="shared" ca="1" si="42"/>
        <v/>
      </c>
      <c r="T675" s="158" t="str">
        <f t="shared" ca="1" si="43"/>
        <v/>
      </c>
    </row>
    <row r="676" spans="17:20" x14ac:dyDescent="0.2">
      <c r="Q676" s="158" t="str">
        <f t="shared" ca="1" si="40"/>
        <v/>
      </c>
      <c r="R676" s="158" t="str">
        <f t="shared" ca="1" si="41"/>
        <v/>
      </c>
      <c r="S676" s="158" t="str">
        <f t="shared" ca="1" si="42"/>
        <v/>
      </c>
      <c r="T676" s="158" t="str">
        <f t="shared" ca="1" si="43"/>
        <v/>
      </c>
    </row>
    <row r="677" spans="17:20" x14ac:dyDescent="0.2">
      <c r="Q677" s="158" t="str">
        <f t="shared" ca="1" si="40"/>
        <v/>
      </c>
      <c r="R677" s="158" t="str">
        <f t="shared" ca="1" si="41"/>
        <v/>
      </c>
      <c r="S677" s="158" t="str">
        <f t="shared" ca="1" si="42"/>
        <v/>
      </c>
      <c r="T677" s="158" t="str">
        <f t="shared" ca="1" si="43"/>
        <v/>
      </c>
    </row>
    <row r="678" spans="17:20" x14ac:dyDescent="0.2">
      <c r="Q678" s="158" t="str">
        <f t="shared" ca="1" si="40"/>
        <v/>
      </c>
      <c r="R678" s="158" t="str">
        <f t="shared" ca="1" si="41"/>
        <v/>
      </c>
      <c r="S678" s="158" t="str">
        <f t="shared" ca="1" si="42"/>
        <v/>
      </c>
      <c r="T678" s="158" t="str">
        <f t="shared" ca="1" si="43"/>
        <v/>
      </c>
    </row>
    <row r="679" spans="17:20" x14ac:dyDescent="0.2">
      <c r="Q679" s="158" t="str">
        <f t="shared" ca="1" si="40"/>
        <v/>
      </c>
      <c r="R679" s="158" t="str">
        <f t="shared" ca="1" si="41"/>
        <v/>
      </c>
      <c r="S679" s="158" t="str">
        <f t="shared" ca="1" si="42"/>
        <v/>
      </c>
      <c r="T679" s="158" t="str">
        <f t="shared" ca="1" si="43"/>
        <v/>
      </c>
    </row>
    <row r="680" spans="17:20" x14ac:dyDescent="0.2">
      <c r="Q680" s="158" t="str">
        <f t="shared" ca="1" si="40"/>
        <v/>
      </c>
      <c r="R680" s="158" t="str">
        <f t="shared" ca="1" si="41"/>
        <v/>
      </c>
      <c r="S680" s="158" t="str">
        <f t="shared" ca="1" si="42"/>
        <v/>
      </c>
      <c r="T680" s="158" t="str">
        <f t="shared" ca="1" si="43"/>
        <v/>
      </c>
    </row>
    <row r="681" spans="17:20" x14ac:dyDescent="0.2">
      <c r="Q681" s="158" t="str">
        <f t="shared" ca="1" si="40"/>
        <v/>
      </c>
      <c r="R681" s="158" t="str">
        <f t="shared" ca="1" si="41"/>
        <v/>
      </c>
      <c r="S681" s="158" t="str">
        <f t="shared" ca="1" si="42"/>
        <v/>
      </c>
      <c r="T681" s="158" t="str">
        <f t="shared" ca="1" si="43"/>
        <v/>
      </c>
    </row>
    <row r="682" spans="17:20" x14ac:dyDescent="0.2">
      <c r="Q682" s="158" t="str">
        <f t="shared" ca="1" si="40"/>
        <v/>
      </c>
      <c r="R682" s="158" t="str">
        <f t="shared" ca="1" si="41"/>
        <v/>
      </c>
      <c r="S682" s="158" t="str">
        <f t="shared" ca="1" si="42"/>
        <v/>
      </c>
      <c r="T682" s="158" t="str">
        <f t="shared" ca="1" si="43"/>
        <v/>
      </c>
    </row>
    <row r="683" spans="17:20" x14ac:dyDescent="0.2">
      <c r="Q683" s="158" t="str">
        <f t="shared" ca="1" si="40"/>
        <v/>
      </c>
      <c r="R683" s="158" t="str">
        <f t="shared" ca="1" si="41"/>
        <v/>
      </c>
      <c r="S683" s="158" t="str">
        <f t="shared" ca="1" si="42"/>
        <v/>
      </c>
      <c r="T683" s="158" t="str">
        <f t="shared" ca="1" si="43"/>
        <v/>
      </c>
    </row>
    <row r="684" spans="17:20" x14ac:dyDescent="0.2">
      <c r="Q684" s="158" t="str">
        <f t="shared" ca="1" si="40"/>
        <v/>
      </c>
      <c r="R684" s="158" t="str">
        <f t="shared" ca="1" si="41"/>
        <v/>
      </c>
      <c r="S684" s="158" t="str">
        <f t="shared" ca="1" si="42"/>
        <v/>
      </c>
      <c r="T684" s="158" t="str">
        <f t="shared" ca="1" si="43"/>
        <v/>
      </c>
    </row>
    <row r="685" spans="17:20" x14ac:dyDescent="0.2">
      <c r="Q685" s="158" t="str">
        <f t="shared" ca="1" si="40"/>
        <v/>
      </c>
      <c r="R685" s="158" t="str">
        <f t="shared" ca="1" si="41"/>
        <v/>
      </c>
      <c r="S685" s="158" t="str">
        <f t="shared" ca="1" si="42"/>
        <v/>
      </c>
      <c r="T685" s="158" t="str">
        <f t="shared" ca="1" si="43"/>
        <v/>
      </c>
    </row>
    <row r="686" spans="17:20" x14ac:dyDescent="0.2">
      <c r="Q686" s="158" t="str">
        <f t="shared" ca="1" si="40"/>
        <v/>
      </c>
      <c r="R686" s="158" t="str">
        <f t="shared" ca="1" si="41"/>
        <v/>
      </c>
      <c r="S686" s="158" t="str">
        <f t="shared" ca="1" si="42"/>
        <v/>
      </c>
      <c r="T686" s="158" t="str">
        <f t="shared" ca="1" si="43"/>
        <v/>
      </c>
    </row>
    <row r="687" spans="17:20" x14ac:dyDescent="0.2">
      <c r="Q687" s="158" t="str">
        <f t="shared" ca="1" si="40"/>
        <v/>
      </c>
      <c r="R687" s="158" t="str">
        <f t="shared" ca="1" si="41"/>
        <v/>
      </c>
      <c r="S687" s="158" t="str">
        <f t="shared" ca="1" si="42"/>
        <v/>
      </c>
      <c r="T687" s="158" t="str">
        <f t="shared" ca="1" si="43"/>
        <v/>
      </c>
    </row>
    <row r="688" spans="17:20" x14ac:dyDescent="0.2">
      <c r="Q688" s="158" t="str">
        <f t="shared" ca="1" si="40"/>
        <v/>
      </c>
      <c r="R688" s="158" t="str">
        <f t="shared" ca="1" si="41"/>
        <v/>
      </c>
      <c r="S688" s="158" t="str">
        <f t="shared" ca="1" si="42"/>
        <v/>
      </c>
      <c r="T688" s="158" t="str">
        <f t="shared" ca="1" si="43"/>
        <v/>
      </c>
    </row>
    <row r="689" spans="17:20" x14ac:dyDescent="0.2">
      <c r="Q689" s="158" t="str">
        <f t="shared" ca="1" si="40"/>
        <v/>
      </c>
      <c r="R689" s="158" t="str">
        <f t="shared" ca="1" si="41"/>
        <v/>
      </c>
      <c r="S689" s="158" t="str">
        <f t="shared" ca="1" si="42"/>
        <v/>
      </c>
      <c r="T689" s="158" t="str">
        <f t="shared" ca="1" si="43"/>
        <v/>
      </c>
    </row>
    <row r="690" spans="17:20" x14ac:dyDescent="0.2">
      <c r="Q690" s="158" t="str">
        <f t="shared" ca="1" si="40"/>
        <v/>
      </c>
      <c r="R690" s="158" t="str">
        <f t="shared" ca="1" si="41"/>
        <v/>
      </c>
      <c r="S690" s="158" t="str">
        <f t="shared" ca="1" si="42"/>
        <v/>
      </c>
      <c r="T690" s="158" t="str">
        <f t="shared" ca="1" si="43"/>
        <v/>
      </c>
    </row>
    <row r="691" spans="17:20" x14ac:dyDescent="0.2">
      <c r="Q691" s="158" t="str">
        <f t="shared" ca="1" si="40"/>
        <v/>
      </c>
      <c r="R691" s="158" t="str">
        <f t="shared" ca="1" si="41"/>
        <v/>
      </c>
      <c r="S691" s="158" t="str">
        <f t="shared" ca="1" si="42"/>
        <v/>
      </c>
      <c r="T691" s="158" t="str">
        <f t="shared" ca="1" si="43"/>
        <v/>
      </c>
    </row>
    <row r="692" spans="17:20" x14ac:dyDescent="0.2">
      <c r="Q692" s="158" t="str">
        <f t="shared" ca="1" si="40"/>
        <v/>
      </c>
      <c r="R692" s="158" t="str">
        <f t="shared" ca="1" si="41"/>
        <v/>
      </c>
      <c r="S692" s="158" t="str">
        <f t="shared" ca="1" si="42"/>
        <v/>
      </c>
      <c r="T692" s="158" t="str">
        <f t="shared" ca="1" si="43"/>
        <v/>
      </c>
    </row>
    <row r="693" spans="17:20" x14ac:dyDescent="0.2">
      <c r="Q693" s="158" t="str">
        <f t="shared" ca="1" si="40"/>
        <v/>
      </c>
      <c r="R693" s="158" t="str">
        <f t="shared" ca="1" si="41"/>
        <v/>
      </c>
      <c r="S693" s="158" t="str">
        <f t="shared" ca="1" si="42"/>
        <v/>
      </c>
      <c r="T693" s="158" t="str">
        <f t="shared" ca="1" si="43"/>
        <v/>
      </c>
    </row>
    <row r="694" spans="17:20" x14ac:dyDescent="0.2">
      <c r="Q694" s="158" t="str">
        <f t="shared" ca="1" si="40"/>
        <v/>
      </c>
      <c r="R694" s="158" t="str">
        <f t="shared" ca="1" si="41"/>
        <v/>
      </c>
      <c r="S694" s="158" t="str">
        <f t="shared" ca="1" si="42"/>
        <v/>
      </c>
      <c r="T694" s="158" t="str">
        <f t="shared" ca="1" si="43"/>
        <v/>
      </c>
    </row>
    <row r="695" spans="17:20" x14ac:dyDescent="0.2">
      <c r="Q695" s="158" t="str">
        <f t="shared" ca="1" si="40"/>
        <v/>
      </c>
      <c r="R695" s="158" t="str">
        <f t="shared" ca="1" si="41"/>
        <v/>
      </c>
      <c r="S695" s="158" t="str">
        <f t="shared" ca="1" si="42"/>
        <v/>
      </c>
      <c r="T695" s="158" t="str">
        <f t="shared" ca="1" si="43"/>
        <v/>
      </c>
    </row>
    <row r="696" spans="17:20" x14ac:dyDescent="0.2">
      <c r="Q696" s="158" t="str">
        <f t="shared" ca="1" si="40"/>
        <v/>
      </c>
      <c r="R696" s="158" t="str">
        <f t="shared" ca="1" si="41"/>
        <v/>
      </c>
      <c r="S696" s="158" t="str">
        <f t="shared" ca="1" si="42"/>
        <v/>
      </c>
      <c r="T696" s="158" t="str">
        <f t="shared" ca="1" si="43"/>
        <v/>
      </c>
    </row>
    <row r="697" spans="17:20" x14ac:dyDescent="0.2">
      <c r="Q697" s="158" t="str">
        <f t="shared" ca="1" si="40"/>
        <v/>
      </c>
      <c r="R697" s="158" t="str">
        <f t="shared" ca="1" si="41"/>
        <v/>
      </c>
      <c r="S697" s="158" t="str">
        <f t="shared" ca="1" si="42"/>
        <v/>
      </c>
      <c r="T697" s="158" t="str">
        <f t="shared" ca="1" si="43"/>
        <v/>
      </c>
    </row>
    <row r="698" spans="17:20" x14ac:dyDescent="0.2">
      <c r="Q698" s="158" t="str">
        <f t="shared" ca="1" si="40"/>
        <v/>
      </c>
      <c r="R698" s="158" t="str">
        <f t="shared" ca="1" si="41"/>
        <v/>
      </c>
      <c r="S698" s="158" t="str">
        <f t="shared" ca="1" si="42"/>
        <v/>
      </c>
      <c r="T698" s="158" t="str">
        <f t="shared" ca="1" si="43"/>
        <v/>
      </c>
    </row>
    <row r="699" spans="17:20" x14ac:dyDescent="0.2">
      <c r="Q699" s="158" t="str">
        <f t="shared" ca="1" si="40"/>
        <v/>
      </c>
      <c r="R699" s="158" t="str">
        <f t="shared" ca="1" si="41"/>
        <v/>
      </c>
      <c r="S699" s="158" t="str">
        <f t="shared" ca="1" si="42"/>
        <v/>
      </c>
      <c r="T699" s="158" t="str">
        <f t="shared" ca="1" si="43"/>
        <v/>
      </c>
    </row>
    <row r="700" spans="17:20" x14ac:dyDescent="0.2">
      <c r="Q700" s="158" t="str">
        <f t="shared" ca="1" si="40"/>
        <v/>
      </c>
      <c r="R700" s="158" t="str">
        <f t="shared" ca="1" si="41"/>
        <v/>
      </c>
      <c r="S700" s="158" t="str">
        <f t="shared" ca="1" si="42"/>
        <v/>
      </c>
      <c r="T700" s="158" t="str">
        <f t="shared" ca="1" si="43"/>
        <v/>
      </c>
    </row>
    <row r="701" spans="17:20" x14ac:dyDescent="0.2">
      <c r="Q701" s="158" t="str">
        <f t="shared" ca="1" si="40"/>
        <v/>
      </c>
      <c r="R701" s="158" t="str">
        <f t="shared" ca="1" si="41"/>
        <v/>
      </c>
      <c r="S701" s="158" t="str">
        <f t="shared" ca="1" si="42"/>
        <v/>
      </c>
      <c r="T701" s="158" t="str">
        <f t="shared" ca="1" si="43"/>
        <v/>
      </c>
    </row>
    <row r="702" spans="17:20" x14ac:dyDescent="0.2">
      <c r="Q702" s="158" t="str">
        <f t="shared" ca="1" si="40"/>
        <v/>
      </c>
      <c r="R702" s="158" t="str">
        <f t="shared" ca="1" si="41"/>
        <v/>
      </c>
      <c r="S702" s="158" t="str">
        <f t="shared" ca="1" si="42"/>
        <v/>
      </c>
      <c r="T702" s="158" t="str">
        <f t="shared" ca="1" si="43"/>
        <v/>
      </c>
    </row>
    <row r="703" spans="17:20" x14ac:dyDescent="0.2">
      <c r="Q703" s="158" t="str">
        <f t="shared" ca="1" si="40"/>
        <v/>
      </c>
      <c r="R703" s="158" t="str">
        <f t="shared" ca="1" si="41"/>
        <v/>
      </c>
      <c r="S703" s="158" t="str">
        <f t="shared" ca="1" si="42"/>
        <v/>
      </c>
      <c r="T703" s="158" t="str">
        <f t="shared" ca="1" si="43"/>
        <v/>
      </c>
    </row>
    <row r="704" spans="17:20" x14ac:dyDescent="0.2">
      <c r="Q704" s="158" t="str">
        <f t="shared" ca="1" si="40"/>
        <v/>
      </c>
      <c r="R704" s="158" t="str">
        <f t="shared" ca="1" si="41"/>
        <v/>
      </c>
      <c r="S704" s="158" t="str">
        <f t="shared" ca="1" si="42"/>
        <v/>
      </c>
      <c r="T704" s="158" t="str">
        <f t="shared" ca="1" si="43"/>
        <v/>
      </c>
    </row>
    <row r="705" spans="17:20" x14ac:dyDescent="0.2">
      <c r="Q705" s="158" t="str">
        <f t="shared" ca="1" si="40"/>
        <v/>
      </c>
      <c r="R705" s="158" t="str">
        <f t="shared" ca="1" si="41"/>
        <v/>
      </c>
      <c r="S705" s="158" t="str">
        <f t="shared" ca="1" si="42"/>
        <v/>
      </c>
      <c r="T705" s="158" t="str">
        <f t="shared" ca="1" si="43"/>
        <v/>
      </c>
    </row>
    <row r="706" spans="17:20" x14ac:dyDescent="0.2">
      <c r="Q706" s="158" t="str">
        <f t="shared" ca="1" si="40"/>
        <v/>
      </c>
      <c r="R706" s="158" t="str">
        <f t="shared" ca="1" si="41"/>
        <v/>
      </c>
      <c r="S706" s="158" t="str">
        <f t="shared" ca="1" si="42"/>
        <v/>
      </c>
      <c r="T706" s="158" t="str">
        <f t="shared" ca="1" si="43"/>
        <v/>
      </c>
    </row>
    <row r="707" spans="17:20" x14ac:dyDescent="0.2">
      <c r="Q707" s="158" t="str">
        <f t="shared" ca="1" si="40"/>
        <v/>
      </c>
      <c r="R707" s="158" t="str">
        <f t="shared" ca="1" si="41"/>
        <v/>
      </c>
      <c r="S707" s="158" t="str">
        <f t="shared" ca="1" si="42"/>
        <v/>
      </c>
      <c r="T707" s="158" t="str">
        <f t="shared" ca="1" si="43"/>
        <v/>
      </c>
    </row>
    <row r="708" spans="17:20" x14ac:dyDescent="0.2">
      <c r="Q708" s="158" t="str">
        <f t="shared" ca="1" si="40"/>
        <v/>
      </c>
      <c r="R708" s="158" t="str">
        <f t="shared" ca="1" si="41"/>
        <v/>
      </c>
      <c r="S708" s="158" t="str">
        <f t="shared" ca="1" si="42"/>
        <v/>
      </c>
      <c r="T708" s="158" t="str">
        <f t="shared" ca="1" si="43"/>
        <v/>
      </c>
    </row>
    <row r="709" spans="17:20" x14ac:dyDescent="0.2">
      <c r="Q709" s="158" t="str">
        <f t="shared" ref="Q709:Q772" ca="1" si="44">LEFT(OFFSET(A709,0,MATCH($Q$2,$3:$3,0)-1),3)</f>
        <v/>
      </c>
      <c r="R709" s="158" t="str">
        <f t="shared" ref="R709:R772" ca="1" si="45">LEFT(OFFSET(A709,0,MATCH($R$2,$3:$3,0)-1),3)</f>
        <v/>
      </c>
      <c r="S709" s="158" t="str">
        <f t="shared" ref="S709:S772" ca="1" si="46">RIGHT(OFFSET(A709,0,MATCH($S$2,$3:$3,0)-1),2)</f>
        <v/>
      </c>
      <c r="T709" s="158" t="str">
        <f t="shared" ref="T709:T772" ca="1" si="47">RIGHT(OFFSET(A709,0,MATCH($T$2,$3:$3,0)-1),2)</f>
        <v/>
      </c>
    </row>
    <row r="710" spans="17:20" x14ac:dyDescent="0.2">
      <c r="Q710" s="158" t="str">
        <f t="shared" ca="1" si="44"/>
        <v/>
      </c>
      <c r="R710" s="158" t="str">
        <f t="shared" ca="1" si="45"/>
        <v/>
      </c>
      <c r="S710" s="158" t="str">
        <f t="shared" ca="1" si="46"/>
        <v/>
      </c>
      <c r="T710" s="158" t="str">
        <f t="shared" ca="1" si="47"/>
        <v/>
      </c>
    </row>
    <row r="711" spans="17:20" x14ac:dyDescent="0.2">
      <c r="Q711" s="158" t="str">
        <f t="shared" ca="1" si="44"/>
        <v/>
      </c>
      <c r="R711" s="158" t="str">
        <f t="shared" ca="1" si="45"/>
        <v/>
      </c>
      <c r="S711" s="158" t="str">
        <f t="shared" ca="1" si="46"/>
        <v/>
      </c>
      <c r="T711" s="158" t="str">
        <f t="shared" ca="1" si="47"/>
        <v/>
      </c>
    </row>
    <row r="712" spans="17:20" x14ac:dyDescent="0.2">
      <c r="Q712" s="158" t="str">
        <f t="shared" ca="1" si="44"/>
        <v/>
      </c>
      <c r="R712" s="158" t="str">
        <f t="shared" ca="1" si="45"/>
        <v/>
      </c>
      <c r="S712" s="158" t="str">
        <f t="shared" ca="1" si="46"/>
        <v/>
      </c>
      <c r="T712" s="158" t="str">
        <f t="shared" ca="1" si="47"/>
        <v/>
      </c>
    </row>
    <row r="713" spans="17:20" x14ac:dyDescent="0.2">
      <c r="Q713" s="158" t="str">
        <f t="shared" ca="1" si="44"/>
        <v/>
      </c>
      <c r="R713" s="158" t="str">
        <f t="shared" ca="1" si="45"/>
        <v/>
      </c>
      <c r="S713" s="158" t="str">
        <f t="shared" ca="1" si="46"/>
        <v/>
      </c>
      <c r="T713" s="158" t="str">
        <f t="shared" ca="1" si="47"/>
        <v/>
      </c>
    </row>
    <row r="714" spans="17:20" x14ac:dyDescent="0.2">
      <c r="Q714" s="158" t="str">
        <f t="shared" ca="1" si="44"/>
        <v/>
      </c>
      <c r="R714" s="158" t="str">
        <f t="shared" ca="1" si="45"/>
        <v/>
      </c>
      <c r="S714" s="158" t="str">
        <f t="shared" ca="1" si="46"/>
        <v/>
      </c>
      <c r="T714" s="158" t="str">
        <f t="shared" ca="1" si="47"/>
        <v/>
      </c>
    </row>
    <row r="715" spans="17:20" x14ac:dyDescent="0.2">
      <c r="Q715" s="158" t="str">
        <f t="shared" ca="1" si="44"/>
        <v/>
      </c>
      <c r="R715" s="158" t="str">
        <f t="shared" ca="1" si="45"/>
        <v/>
      </c>
      <c r="S715" s="158" t="str">
        <f t="shared" ca="1" si="46"/>
        <v/>
      </c>
      <c r="T715" s="158" t="str">
        <f t="shared" ca="1" si="47"/>
        <v/>
      </c>
    </row>
    <row r="716" spans="17:20" x14ac:dyDescent="0.2">
      <c r="Q716" s="158" t="str">
        <f t="shared" ca="1" si="44"/>
        <v/>
      </c>
      <c r="R716" s="158" t="str">
        <f t="shared" ca="1" si="45"/>
        <v/>
      </c>
      <c r="S716" s="158" t="str">
        <f t="shared" ca="1" si="46"/>
        <v/>
      </c>
      <c r="T716" s="158" t="str">
        <f t="shared" ca="1" si="47"/>
        <v/>
      </c>
    </row>
    <row r="717" spans="17:20" x14ac:dyDescent="0.2">
      <c r="Q717" s="158" t="str">
        <f t="shared" ca="1" si="44"/>
        <v/>
      </c>
      <c r="R717" s="158" t="str">
        <f t="shared" ca="1" si="45"/>
        <v/>
      </c>
      <c r="S717" s="158" t="str">
        <f t="shared" ca="1" si="46"/>
        <v/>
      </c>
      <c r="T717" s="158" t="str">
        <f t="shared" ca="1" si="47"/>
        <v/>
      </c>
    </row>
    <row r="718" spans="17:20" x14ac:dyDescent="0.2">
      <c r="Q718" s="158" t="str">
        <f t="shared" ca="1" si="44"/>
        <v/>
      </c>
      <c r="R718" s="158" t="str">
        <f t="shared" ca="1" si="45"/>
        <v/>
      </c>
      <c r="S718" s="158" t="str">
        <f t="shared" ca="1" si="46"/>
        <v/>
      </c>
      <c r="T718" s="158" t="str">
        <f t="shared" ca="1" si="47"/>
        <v/>
      </c>
    </row>
    <row r="719" spans="17:20" x14ac:dyDescent="0.2">
      <c r="Q719" s="158" t="str">
        <f t="shared" ca="1" si="44"/>
        <v/>
      </c>
      <c r="R719" s="158" t="str">
        <f t="shared" ca="1" si="45"/>
        <v/>
      </c>
      <c r="S719" s="158" t="str">
        <f t="shared" ca="1" si="46"/>
        <v/>
      </c>
      <c r="T719" s="158" t="str">
        <f t="shared" ca="1" si="47"/>
        <v/>
      </c>
    </row>
    <row r="720" spans="17:20" x14ac:dyDescent="0.2">
      <c r="Q720" s="158" t="str">
        <f t="shared" ca="1" si="44"/>
        <v/>
      </c>
      <c r="R720" s="158" t="str">
        <f t="shared" ca="1" si="45"/>
        <v/>
      </c>
      <c r="S720" s="158" t="str">
        <f t="shared" ca="1" si="46"/>
        <v/>
      </c>
      <c r="T720" s="158" t="str">
        <f t="shared" ca="1" si="47"/>
        <v/>
      </c>
    </row>
    <row r="721" spans="17:20" x14ac:dyDescent="0.2">
      <c r="Q721" s="158" t="str">
        <f t="shared" ca="1" si="44"/>
        <v/>
      </c>
      <c r="R721" s="158" t="str">
        <f t="shared" ca="1" si="45"/>
        <v/>
      </c>
      <c r="S721" s="158" t="str">
        <f t="shared" ca="1" si="46"/>
        <v/>
      </c>
      <c r="T721" s="158" t="str">
        <f t="shared" ca="1" si="47"/>
        <v/>
      </c>
    </row>
    <row r="722" spans="17:20" x14ac:dyDescent="0.2">
      <c r="Q722" s="158" t="str">
        <f t="shared" ca="1" si="44"/>
        <v/>
      </c>
      <c r="R722" s="158" t="str">
        <f t="shared" ca="1" si="45"/>
        <v/>
      </c>
      <c r="S722" s="158" t="str">
        <f t="shared" ca="1" si="46"/>
        <v/>
      </c>
      <c r="T722" s="158" t="str">
        <f t="shared" ca="1" si="47"/>
        <v/>
      </c>
    </row>
    <row r="723" spans="17:20" x14ac:dyDescent="0.2">
      <c r="Q723" s="158" t="str">
        <f t="shared" ca="1" si="44"/>
        <v/>
      </c>
      <c r="R723" s="158" t="str">
        <f t="shared" ca="1" si="45"/>
        <v/>
      </c>
      <c r="S723" s="158" t="str">
        <f t="shared" ca="1" si="46"/>
        <v/>
      </c>
      <c r="T723" s="158" t="str">
        <f t="shared" ca="1" si="47"/>
        <v/>
      </c>
    </row>
    <row r="724" spans="17:20" x14ac:dyDescent="0.2">
      <c r="Q724" s="158" t="str">
        <f t="shared" ca="1" si="44"/>
        <v/>
      </c>
      <c r="R724" s="158" t="str">
        <f t="shared" ca="1" si="45"/>
        <v/>
      </c>
      <c r="S724" s="158" t="str">
        <f t="shared" ca="1" si="46"/>
        <v/>
      </c>
      <c r="T724" s="158" t="str">
        <f t="shared" ca="1" si="47"/>
        <v/>
      </c>
    </row>
    <row r="725" spans="17:20" x14ac:dyDescent="0.2">
      <c r="Q725" s="158" t="str">
        <f t="shared" ca="1" si="44"/>
        <v/>
      </c>
      <c r="R725" s="158" t="str">
        <f t="shared" ca="1" si="45"/>
        <v/>
      </c>
      <c r="S725" s="158" t="str">
        <f t="shared" ca="1" si="46"/>
        <v/>
      </c>
      <c r="T725" s="158" t="str">
        <f t="shared" ca="1" si="47"/>
        <v/>
      </c>
    </row>
    <row r="726" spans="17:20" x14ac:dyDescent="0.2">
      <c r="Q726" s="158" t="str">
        <f t="shared" ca="1" si="44"/>
        <v/>
      </c>
      <c r="R726" s="158" t="str">
        <f t="shared" ca="1" si="45"/>
        <v/>
      </c>
      <c r="S726" s="158" t="str">
        <f t="shared" ca="1" si="46"/>
        <v/>
      </c>
      <c r="T726" s="158" t="str">
        <f t="shared" ca="1" si="47"/>
        <v/>
      </c>
    </row>
    <row r="727" spans="17:20" x14ac:dyDescent="0.2">
      <c r="Q727" s="158" t="str">
        <f t="shared" ca="1" si="44"/>
        <v/>
      </c>
      <c r="R727" s="158" t="str">
        <f t="shared" ca="1" si="45"/>
        <v/>
      </c>
      <c r="S727" s="158" t="str">
        <f t="shared" ca="1" si="46"/>
        <v/>
      </c>
      <c r="T727" s="158" t="str">
        <f t="shared" ca="1" si="47"/>
        <v/>
      </c>
    </row>
    <row r="728" spans="17:20" x14ac:dyDescent="0.2">
      <c r="Q728" s="158" t="str">
        <f t="shared" ca="1" si="44"/>
        <v/>
      </c>
      <c r="R728" s="158" t="str">
        <f t="shared" ca="1" si="45"/>
        <v/>
      </c>
      <c r="S728" s="158" t="str">
        <f t="shared" ca="1" si="46"/>
        <v/>
      </c>
      <c r="T728" s="158" t="str">
        <f t="shared" ca="1" si="47"/>
        <v/>
      </c>
    </row>
    <row r="729" spans="17:20" x14ac:dyDescent="0.2">
      <c r="Q729" s="158" t="str">
        <f t="shared" ca="1" si="44"/>
        <v/>
      </c>
      <c r="R729" s="158" t="str">
        <f t="shared" ca="1" si="45"/>
        <v/>
      </c>
      <c r="S729" s="158" t="str">
        <f t="shared" ca="1" si="46"/>
        <v/>
      </c>
      <c r="T729" s="158" t="str">
        <f t="shared" ca="1" si="47"/>
        <v/>
      </c>
    </row>
    <row r="730" spans="17:20" x14ac:dyDescent="0.2">
      <c r="Q730" s="158" t="str">
        <f t="shared" ca="1" si="44"/>
        <v/>
      </c>
      <c r="R730" s="158" t="str">
        <f t="shared" ca="1" si="45"/>
        <v/>
      </c>
      <c r="S730" s="158" t="str">
        <f t="shared" ca="1" si="46"/>
        <v/>
      </c>
      <c r="T730" s="158" t="str">
        <f t="shared" ca="1" si="47"/>
        <v/>
      </c>
    </row>
    <row r="731" spans="17:20" x14ac:dyDescent="0.2">
      <c r="Q731" s="158" t="str">
        <f t="shared" ca="1" si="44"/>
        <v/>
      </c>
      <c r="R731" s="158" t="str">
        <f t="shared" ca="1" si="45"/>
        <v/>
      </c>
      <c r="S731" s="158" t="str">
        <f t="shared" ca="1" si="46"/>
        <v/>
      </c>
      <c r="T731" s="158" t="str">
        <f t="shared" ca="1" si="47"/>
        <v/>
      </c>
    </row>
    <row r="732" spans="17:20" x14ac:dyDescent="0.2">
      <c r="Q732" s="158" t="str">
        <f t="shared" ca="1" si="44"/>
        <v/>
      </c>
      <c r="R732" s="158" t="str">
        <f t="shared" ca="1" si="45"/>
        <v/>
      </c>
      <c r="S732" s="158" t="str">
        <f t="shared" ca="1" si="46"/>
        <v/>
      </c>
      <c r="T732" s="158" t="str">
        <f t="shared" ca="1" si="47"/>
        <v/>
      </c>
    </row>
    <row r="733" spans="17:20" x14ac:dyDescent="0.2">
      <c r="Q733" s="158" t="str">
        <f t="shared" ca="1" si="44"/>
        <v/>
      </c>
      <c r="R733" s="158" t="str">
        <f t="shared" ca="1" si="45"/>
        <v/>
      </c>
      <c r="S733" s="158" t="str">
        <f t="shared" ca="1" si="46"/>
        <v/>
      </c>
      <c r="T733" s="158" t="str">
        <f t="shared" ca="1" si="47"/>
        <v/>
      </c>
    </row>
    <row r="734" spans="17:20" x14ac:dyDescent="0.2">
      <c r="Q734" s="158" t="str">
        <f t="shared" ca="1" si="44"/>
        <v/>
      </c>
      <c r="R734" s="158" t="str">
        <f t="shared" ca="1" si="45"/>
        <v/>
      </c>
      <c r="S734" s="158" t="str">
        <f t="shared" ca="1" si="46"/>
        <v/>
      </c>
      <c r="T734" s="158" t="str">
        <f t="shared" ca="1" si="47"/>
        <v/>
      </c>
    </row>
    <row r="735" spans="17:20" x14ac:dyDescent="0.2">
      <c r="Q735" s="158" t="str">
        <f t="shared" ca="1" si="44"/>
        <v/>
      </c>
      <c r="R735" s="158" t="str">
        <f t="shared" ca="1" si="45"/>
        <v/>
      </c>
      <c r="S735" s="158" t="str">
        <f t="shared" ca="1" si="46"/>
        <v/>
      </c>
      <c r="T735" s="158" t="str">
        <f t="shared" ca="1" si="47"/>
        <v/>
      </c>
    </row>
    <row r="736" spans="17:20" x14ac:dyDescent="0.2">
      <c r="Q736" s="158" t="str">
        <f t="shared" ca="1" si="44"/>
        <v/>
      </c>
      <c r="R736" s="158" t="str">
        <f t="shared" ca="1" si="45"/>
        <v/>
      </c>
      <c r="S736" s="158" t="str">
        <f t="shared" ca="1" si="46"/>
        <v/>
      </c>
      <c r="T736" s="158" t="str">
        <f t="shared" ca="1" si="47"/>
        <v/>
      </c>
    </row>
    <row r="737" spans="17:20" x14ac:dyDescent="0.2">
      <c r="Q737" s="158" t="str">
        <f t="shared" ca="1" si="44"/>
        <v/>
      </c>
      <c r="R737" s="158" t="str">
        <f t="shared" ca="1" si="45"/>
        <v/>
      </c>
      <c r="S737" s="158" t="str">
        <f t="shared" ca="1" si="46"/>
        <v/>
      </c>
      <c r="T737" s="158" t="str">
        <f t="shared" ca="1" si="47"/>
        <v/>
      </c>
    </row>
    <row r="738" spans="17:20" x14ac:dyDescent="0.2">
      <c r="Q738" s="158" t="str">
        <f t="shared" ca="1" si="44"/>
        <v/>
      </c>
      <c r="R738" s="158" t="str">
        <f t="shared" ca="1" si="45"/>
        <v/>
      </c>
      <c r="S738" s="158" t="str">
        <f t="shared" ca="1" si="46"/>
        <v/>
      </c>
      <c r="T738" s="158" t="str">
        <f t="shared" ca="1" si="47"/>
        <v/>
      </c>
    </row>
    <row r="739" spans="17:20" x14ac:dyDescent="0.2">
      <c r="Q739" s="158" t="str">
        <f t="shared" ca="1" si="44"/>
        <v/>
      </c>
      <c r="R739" s="158" t="str">
        <f t="shared" ca="1" si="45"/>
        <v/>
      </c>
      <c r="S739" s="158" t="str">
        <f t="shared" ca="1" si="46"/>
        <v/>
      </c>
      <c r="T739" s="158" t="str">
        <f t="shared" ca="1" si="47"/>
        <v/>
      </c>
    </row>
    <row r="740" spans="17:20" x14ac:dyDescent="0.2">
      <c r="Q740" s="158" t="str">
        <f t="shared" ca="1" si="44"/>
        <v/>
      </c>
      <c r="R740" s="158" t="str">
        <f t="shared" ca="1" si="45"/>
        <v/>
      </c>
      <c r="S740" s="158" t="str">
        <f t="shared" ca="1" si="46"/>
        <v/>
      </c>
      <c r="T740" s="158" t="str">
        <f t="shared" ca="1" si="47"/>
        <v/>
      </c>
    </row>
    <row r="741" spans="17:20" x14ac:dyDescent="0.2">
      <c r="Q741" s="158" t="str">
        <f t="shared" ca="1" si="44"/>
        <v/>
      </c>
      <c r="R741" s="158" t="str">
        <f t="shared" ca="1" si="45"/>
        <v/>
      </c>
      <c r="S741" s="158" t="str">
        <f t="shared" ca="1" si="46"/>
        <v/>
      </c>
      <c r="T741" s="158" t="str">
        <f t="shared" ca="1" si="47"/>
        <v/>
      </c>
    </row>
    <row r="742" spans="17:20" x14ac:dyDescent="0.2">
      <c r="Q742" s="158" t="str">
        <f t="shared" ca="1" si="44"/>
        <v/>
      </c>
      <c r="R742" s="158" t="str">
        <f t="shared" ca="1" si="45"/>
        <v/>
      </c>
      <c r="S742" s="158" t="str">
        <f t="shared" ca="1" si="46"/>
        <v/>
      </c>
      <c r="T742" s="158" t="str">
        <f t="shared" ca="1" si="47"/>
        <v/>
      </c>
    </row>
    <row r="743" spans="17:20" x14ac:dyDescent="0.2">
      <c r="Q743" s="158" t="str">
        <f t="shared" ca="1" si="44"/>
        <v/>
      </c>
      <c r="R743" s="158" t="str">
        <f t="shared" ca="1" si="45"/>
        <v/>
      </c>
      <c r="S743" s="158" t="str">
        <f t="shared" ca="1" si="46"/>
        <v/>
      </c>
      <c r="T743" s="158" t="str">
        <f t="shared" ca="1" si="47"/>
        <v/>
      </c>
    </row>
    <row r="744" spans="17:20" x14ac:dyDescent="0.2">
      <c r="Q744" s="158" t="str">
        <f t="shared" ca="1" si="44"/>
        <v/>
      </c>
      <c r="R744" s="158" t="str">
        <f t="shared" ca="1" si="45"/>
        <v/>
      </c>
      <c r="S744" s="158" t="str">
        <f t="shared" ca="1" si="46"/>
        <v/>
      </c>
      <c r="T744" s="158" t="str">
        <f t="shared" ca="1" si="47"/>
        <v/>
      </c>
    </row>
    <row r="745" spans="17:20" x14ac:dyDescent="0.2">
      <c r="Q745" s="158" t="str">
        <f t="shared" ca="1" si="44"/>
        <v/>
      </c>
      <c r="R745" s="158" t="str">
        <f t="shared" ca="1" si="45"/>
        <v/>
      </c>
      <c r="S745" s="158" t="str">
        <f t="shared" ca="1" si="46"/>
        <v/>
      </c>
      <c r="T745" s="158" t="str">
        <f t="shared" ca="1" si="47"/>
        <v/>
      </c>
    </row>
    <row r="746" spans="17:20" x14ac:dyDescent="0.2">
      <c r="Q746" s="158" t="str">
        <f t="shared" ca="1" si="44"/>
        <v/>
      </c>
      <c r="R746" s="158" t="str">
        <f t="shared" ca="1" si="45"/>
        <v/>
      </c>
      <c r="S746" s="158" t="str">
        <f t="shared" ca="1" si="46"/>
        <v/>
      </c>
      <c r="T746" s="158" t="str">
        <f t="shared" ca="1" si="47"/>
        <v/>
      </c>
    </row>
    <row r="747" spans="17:20" x14ac:dyDescent="0.2">
      <c r="Q747" s="158" t="str">
        <f t="shared" ca="1" si="44"/>
        <v/>
      </c>
      <c r="R747" s="158" t="str">
        <f t="shared" ca="1" si="45"/>
        <v/>
      </c>
      <c r="S747" s="158" t="str">
        <f t="shared" ca="1" si="46"/>
        <v/>
      </c>
      <c r="T747" s="158" t="str">
        <f t="shared" ca="1" si="47"/>
        <v/>
      </c>
    </row>
    <row r="748" spans="17:20" x14ac:dyDescent="0.2">
      <c r="Q748" s="158" t="str">
        <f t="shared" ca="1" si="44"/>
        <v/>
      </c>
      <c r="R748" s="158" t="str">
        <f t="shared" ca="1" si="45"/>
        <v/>
      </c>
      <c r="S748" s="158" t="str">
        <f t="shared" ca="1" si="46"/>
        <v/>
      </c>
      <c r="T748" s="158" t="str">
        <f t="shared" ca="1" si="47"/>
        <v/>
      </c>
    </row>
    <row r="749" spans="17:20" x14ac:dyDescent="0.2">
      <c r="Q749" s="158" t="str">
        <f t="shared" ca="1" si="44"/>
        <v/>
      </c>
      <c r="R749" s="158" t="str">
        <f t="shared" ca="1" si="45"/>
        <v/>
      </c>
      <c r="S749" s="158" t="str">
        <f t="shared" ca="1" si="46"/>
        <v/>
      </c>
      <c r="T749" s="158" t="str">
        <f t="shared" ca="1" si="47"/>
        <v/>
      </c>
    </row>
    <row r="750" spans="17:20" x14ac:dyDescent="0.2">
      <c r="Q750" s="158" t="str">
        <f t="shared" ca="1" si="44"/>
        <v/>
      </c>
      <c r="R750" s="158" t="str">
        <f t="shared" ca="1" si="45"/>
        <v/>
      </c>
      <c r="S750" s="158" t="str">
        <f t="shared" ca="1" si="46"/>
        <v/>
      </c>
      <c r="T750" s="158" t="str">
        <f t="shared" ca="1" si="47"/>
        <v/>
      </c>
    </row>
    <row r="751" spans="17:20" x14ac:dyDescent="0.2">
      <c r="Q751" s="158" t="str">
        <f t="shared" ca="1" si="44"/>
        <v/>
      </c>
      <c r="R751" s="158" t="str">
        <f t="shared" ca="1" si="45"/>
        <v/>
      </c>
      <c r="S751" s="158" t="str">
        <f t="shared" ca="1" si="46"/>
        <v/>
      </c>
      <c r="T751" s="158" t="str">
        <f t="shared" ca="1" si="47"/>
        <v/>
      </c>
    </row>
    <row r="752" spans="17:20" x14ac:dyDescent="0.2">
      <c r="Q752" s="158" t="str">
        <f t="shared" ca="1" si="44"/>
        <v/>
      </c>
      <c r="R752" s="158" t="str">
        <f t="shared" ca="1" si="45"/>
        <v/>
      </c>
      <c r="S752" s="158" t="str">
        <f t="shared" ca="1" si="46"/>
        <v/>
      </c>
      <c r="T752" s="158" t="str">
        <f t="shared" ca="1" si="47"/>
        <v/>
      </c>
    </row>
    <row r="753" spans="17:20" x14ac:dyDescent="0.2">
      <c r="Q753" s="158" t="str">
        <f t="shared" ca="1" si="44"/>
        <v/>
      </c>
      <c r="R753" s="158" t="str">
        <f t="shared" ca="1" si="45"/>
        <v/>
      </c>
      <c r="S753" s="158" t="str">
        <f t="shared" ca="1" si="46"/>
        <v/>
      </c>
      <c r="T753" s="158" t="str">
        <f t="shared" ca="1" si="47"/>
        <v/>
      </c>
    </row>
    <row r="754" spans="17:20" x14ac:dyDescent="0.2">
      <c r="Q754" s="158" t="str">
        <f t="shared" ca="1" si="44"/>
        <v/>
      </c>
      <c r="R754" s="158" t="str">
        <f t="shared" ca="1" si="45"/>
        <v/>
      </c>
      <c r="S754" s="158" t="str">
        <f t="shared" ca="1" si="46"/>
        <v/>
      </c>
      <c r="T754" s="158" t="str">
        <f t="shared" ca="1" si="47"/>
        <v/>
      </c>
    </row>
    <row r="755" spans="17:20" x14ac:dyDescent="0.2">
      <c r="Q755" s="158" t="str">
        <f t="shared" ca="1" si="44"/>
        <v/>
      </c>
      <c r="R755" s="158" t="str">
        <f t="shared" ca="1" si="45"/>
        <v/>
      </c>
      <c r="S755" s="158" t="str">
        <f t="shared" ca="1" si="46"/>
        <v/>
      </c>
      <c r="T755" s="158" t="str">
        <f t="shared" ca="1" si="47"/>
        <v/>
      </c>
    </row>
    <row r="756" spans="17:20" x14ac:dyDescent="0.2">
      <c r="Q756" s="158" t="str">
        <f t="shared" ca="1" si="44"/>
        <v/>
      </c>
      <c r="R756" s="158" t="str">
        <f t="shared" ca="1" si="45"/>
        <v/>
      </c>
      <c r="S756" s="158" t="str">
        <f t="shared" ca="1" si="46"/>
        <v/>
      </c>
      <c r="T756" s="158" t="str">
        <f t="shared" ca="1" si="47"/>
        <v/>
      </c>
    </row>
    <row r="757" spans="17:20" x14ac:dyDescent="0.2">
      <c r="Q757" s="158" t="str">
        <f t="shared" ca="1" si="44"/>
        <v/>
      </c>
      <c r="R757" s="158" t="str">
        <f t="shared" ca="1" si="45"/>
        <v/>
      </c>
      <c r="S757" s="158" t="str">
        <f t="shared" ca="1" si="46"/>
        <v/>
      </c>
      <c r="T757" s="158" t="str">
        <f t="shared" ca="1" si="47"/>
        <v/>
      </c>
    </row>
    <row r="758" spans="17:20" x14ac:dyDescent="0.2">
      <c r="Q758" s="158" t="str">
        <f t="shared" ca="1" si="44"/>
        <v/>
      </c>
      <c r="R758" s="158" t="str">
        <f t="shared" ca="1" si="45"/>
        <v/>
      </c>
      <c r="S758" s="158" t="str">
        <f t="shared" ca="1" si="46"/>
        <v/>
      </c>
      <c r="T758" s="158" t="str">
        <f t="shared" ca="1" si="47"/>
        <v/>
      </c>
    </row>
    <row r="759" spans="17:20" x14ac:dyDescent="0.2">
      <c r="Q759" s="158" t="str">
        <f t="shared" ca="1" si="44"/>
        <v/>
      </c>
      <c r="R759" s="158" t="str">
        <f t="shared" ca="1" si="45"/>
        <v/>
      </c>
      <c r="S759" s="158" t="str">
        <f t="shared" ca="1" si="46"/>
        <v/>
      </c>
      <c r="T759" s="158" t="str">
        <f t="shared" ca="1" si="47"/>
        <v/>
      </c>
    </row>
    <row r="760" spans="17:20" x14ac:dyDescent="0.2">
      <c r="Q760" s="158" t="str">
        <f t="shared" ca="1" si="44"/>
        <v/>
      </c>
      <c r="R760" s="158" t="str">
        <f t="shared" ca="1" si="45"/>
        <v/>
      </c>
      <c r="S760" s="158" t="str">
        <f t="shared" ca="1" si="46"/>
        <v/>
      </c>
      <c r="T760" s="158" t="str">
        <f t="shared" ca="1" si="47"/>
        <v/>
      </c>
    </row>
    <row r="761" spans="17:20" x14ac:dyDescent="0.2">
      <c r="Q761" s="158" t="str">
        <f t="shared" ca="1" si="44"/>
        <v/>
      </c>
      <c r="R761" s="158" t="str">
        <f t="shared" ca="1" si="45"/>
        <v/>
      </c>
      <c r="S761" s="158" t="str">
        <f t="shared" ca="1" si="46"/>
        <v/>
      </c>
      <c r="T761" s="158" t="str">
        <f t="shared" ca="1" si="47"/>
        <v/>
      </c>
    </row>
    <row r="762" spans="17:20" x14ac:dyDescent="0.2">
      <c r="Q762" s="158" t="str">
        <f t="shared" ca="1" si="44"/>
        <v/>
      </c>
      <c r="R762" s="158" t="str">
        <f t="shared" ca="1" si="45"/>
        <v/>
      </c>
      <c r="S762" s="158" t="str">
        <f t="shared" ca="1" si="46"/>
        <v/>
      </c>
      <c r="T762" s="158" t="str">
        <f t="shared" ca="1" si="47"/>
        <v/>
      </c>
    </row>
    <row r="763" spans="17:20" x14ac:dyDescent="0.2">
      <c r="Q763" s="158" t="str">
        <f t="shared" ca="1" si="44"/>
        <v/>
      </c>
      <c r="R763" s="158" t="str">
        <f t="shared" ca="1" si="45"/>
        <v/>
      </c>
      <c r="S763" s="158" t="str">
        <f t="shared" ca="1" si="46"/>
        <v/>
      </c>
      <c r="T763" s="158" t="str">
        <f t="shared" ca="1" si="47"/>
        <v/>
      </c>
    </row>
    <row r="764" spans="17:20" x14ac:dyDescent="0.2">
      <c r="Q764" s="158" t="str">
        <f t="shared" ca="1" si="44"/>
        <v/>
      </c>
      <c r="R764" s="158" t="str">
        <f t="shared" ca="1" si="45"/>
        <v/>
      </c>
      <c r="S764" s="158" t="str">
        <f t="shared" ca="1" si="46"/>
        <v/>
      </c>
      <c r="T764" s="158" t="str">
        <f t="shared" ca="1" si="47"/>
        <v/>
      </c>
    </row>
    <row r="765" spans="17:20" x14ac:dyDescent="0.2">
      <c r="Q765" s="158" t="str">
        <f t="shared" ca="1" si="44"/>
        <v/>
      </c>
      <c r="R765" s="158" t="str">
        <f t="shared" ca="1" si="45"/>
        <v/>
      </c>
      <c r="S765" s="158" t="str">
        <f t="shared" ca="1" si="46"/>
        <v/>
      </c>
      <c r="T765" s="158" t="str">
        <f t="shared" ca="1" si="47"/>
        <v/>
      </c>
    </row>
    <row r="766" spans="17:20" x14ac:dyDescent="0.2">
      <c r="Q766" s="158" t="str">
        <f t="shared" ca="1" si="44"/>
        <v/>
      </c>
      <c r="R766" s="158" t="str">
        <f t="shared" ca="1" si="45"/>
        <v/>
      </c>
      <c r="S766" s="158" t="str">
        <f t="shared" ca="1" si="46"/>
        <v/>
      </c>
      <c r="T766" s="158" t="str">
        <f t="shared" ca="1" si="47"/>
        <v/>
      </c>
    </row>
    <row r="767" spans="17:20" x14ac:dyDescent="0.2">
      <c r="Q767" s="158" t="str">
        <f t="shared" ca="1" si="44"/>
        <v/>
      </c>
      <c r="R767" s="158" t="str">
        <f t="shared" ca="1" si="45"/>
        <v/>
      </c>
      <c r="S767" s="158" t="str">
        <f t="shared" ca="1" si="46"/>
        <v/>
      </c>
      <c r="T767" s="158" t="str">
        <f t="shared" ca="1" si="47"/>
        <v/>
      </c>
    </row>
    <row r="768" spans="17:20" x14ac:dyDescent="0.2">
      <c r="Q768" s="158" t="str">
        <f t="shared" ca="1" si="44"/>
        <v/>
      </c>
      <c r="R768" s="158" t="str">
        <f t="shared" ca="1" si="45"/>
        <v/>
      </c>
      <c r="S768" s="158" t="str">
        <f t="shared" ca="1" si="46"/>
        <v/>
      </c>
      <c r="T768" s="158" t="str">
        <f t="shared" ca="1" si="47"/>
        <v/>
      </c>
    </row>
    <row r="769" spans="17:20" x14ac:dyDescent="0.2">
      <c r="Q769" s="158" t="str">
        <f t="shared" ca="1" si="44"/>
        <v/>
      </c>
      <c r="R769" s="158" t="str">
        <f t="shared" ca="1" si="45"/>
        <v/>
      </c>
      <c r="S769" s="158" t="str">
        <f t="shared" ca="1" si="46"/>
        <v/>
      </c>
      <c r="T769" s="158" t="str">
        <f t="shared" ca="1" si="47"/>
        <v/>
      </c>
    </row>
    <row r="770" spans="17:20" x14ac:dyDescent="0.2">
      <c r="Q770" s="158" t="str">
        <f t="shared" ca="1" si="44"/>
        <v/>
      </c>
      <c r="R770" s="158" t="str">
        <f t="shared" ca="1" si="45"/>
        <v/>
      </c>
      <c r="S770" s="158" t="str">
        <f t="shared" ca="1" si="46"/>
        <v/>
      </c>
      <c r="T770" s="158" t="str">
        <f t="shared" ca="1" si="47"/>
        <v/>
      </c>
    </row>
    <row r="771" spans="17:20" x14ac:dyDescent="0.2">
      <c r="Q771" s="158" t="str">
        <f t="shared" ca="1" si="44"/>
        <v/>
      </c>
      <c r="R771" s="158" t="str">
        <f t="shared" ca="1" si="45"/>
        <v/>
      </c>
      <c r="S771" s="158" t="str">
        <f t="shared" ca="1" si="46"/>
        <v/>
      </c>
      <c r="T771" s="158" t="str">
        <f t="shared" ca="1" si="47"/>
        <v/>
      </c>
    </row>
    <row r="772" spans="17:20" x14ac:dyDescent="0.2">
      <c r="Q772" s="158" t="str">
        <f t="shared" ca="1" si="44"/>
        <v/>
      </c>
      <c r="R772" s="158" t="str">
        <f t="shared" ca="1" si="45"/>
        <v/>
      </c>
      <c r="S772" s="158" t="str">
        <f t="shared" ca="1" si="46"/>
        <v/>
      </c>
      <c r="T772" s="158" t="str">
        <f t="shared" ca="1" si="47"/>
        <v/>
      </c>
    </row>
    <row r="773" spans="17:20" x14ac:dyDescent="0.2">
      <c r="Q773" s="158" t="str">
        <f t="shared" ref="Q773:Q836" ca="1" si="48">LEFT(OFFSET(A773,0,MATCH($Q$2,$3:$3,0)-1),3)</f>
        <v/>
      </c>
      <c r="R773" s="158" t="str">
        <f t="shared" ref="R773:R836" ca="1" si="49">LEFT(OFFSET(A773,0,MATCH($R$2,$3:$3,0)-1),3)</f>
        <v/>
      </c>
      <c r="S773" s="158" t="str">
        <f t="shared" ref="S773:S836" ca="1" si="50">RIGHT(OFFSET(A773,0,MATCH($S$2,$3:$3,0)-1),2)</f>
        <v/>
      </c>
      <c r="T773" s="158" t="str">
        <f t="shared" ref="T773:T836" ca="1" si="51">RIGHT(OFFSET(A773,0,MATCH($T$2,$3:$3,0)-1),2)</f>
        <v/>
      </c>
    </row>
    <row r="774" spans="17:20" x14ac:dyDescent="0.2">
      <c r="Q774" s="158" t="str">
        <f t="shared" ca="1" si="48"/>
        <v/>
      </c>
      <c r="R774" s="158" t="str">
        <f t="shared" ca="1" si="49"/>
        <v/>
      </c>
      <c r="S774" s="158" t="str">
        <f t="shared" ca="1" si="50"/>
        <v/>
      </c>
      <c r="T774" s="158" t="str">
        <f t="shared" ca="1" si="51"/>
        <v/>
      </c>
    </row>
    <row r="775" spans="17:20" x14ac:dyDescent="0.2">
      <c r="Q775" s="158" t="str">
        <f t="shared" ca="1" si="48"/>
        <v/>
      </c>
      <c r="R775" s="158" t="str">
        <f t="shared" ca="1" si="49"/>
        <v/>
      </c>
      <c r="S775" s="158" t="str">
        <f t="shared" ca="1" si="50"/>
        <v/>
      </c>
      <c r="T775" s="158" t="str">
        <f t="shared" ca="1" si="51"/>
        <v/>
      </c>
    </row>
    <row r="776" spans="17:20" x14ac:dyDescent="0.2">
      <c r="Q776" s="158" t="str">
        <f t="shared" ca="1" si="48"/>
        <v/>
      </c>
      <c r="R776" s="158" t="str">
        <f t="shared" ca="1" si="49"/>
        <v/>
      </c>
      <c r="S776" s="158" t="str">
        <f t="shared" ca="1" si="50"/>
        <v/>
      </c>
      <c r="T776" s="158" t="str">
        <f t="shared" ca="1" si="51"/>
        <v/>
      </c>
    </row>
    <row r="777" spans="17:20" x14ac:dyDescent="0.2">
      <c r="Q777" s="158" t="str">
        <f t="shared" ca="1" si="48"/>
        <v/>
      </c>
      <c r="R777" s="158" t="str">
        <f t="shared" ca="1" si="49"/>
        <v/>
      </c>
      <c r="S777" s="158" t="str">
        <f t="shared" ca="1" si="50"/>
        <v/>
      </c>
      <c r="T777" s="158" t="str">
        <f t="shared" ca="1" si="51"/>
        <v/>
      </c>
    </row>
    <row r="778" spans="17:20" x14ac:dyDescent="0.2">
      <c r="Q778" s="158" t="str">
        <f t="shared" ca="1" si="48"/>
        <v/>
      </c>
      <c r="R778" s="158" t="str">
        <f t="shared" ca="1" si="49"/>
        <v/>
      </c>
      <c r="S778" s="158" t="str">
        <f t="shared" ca="1" si="50"/>
        <v/>
      </c>
      <c r="T778" s="158" t="str">
        <f t="shared" ca="1" si="51"/>
        <v/>
      </c>
    </row>
    <row r="779" spans="17:20" x14ac:dyDescent="0.2">
      <c r="Q779" s="158" t="str">
        <f t="shared" ca="1" si="48"/>
        <v/>
      </c>
      <c r="R779" s="158" t="str">
        <f t="shared" ca="1" si="49"/>
        <v/>
      </c>
      <c r="S779" s="158" t="str">
        <f t="shared" ca="1" si="50"/>
        <v/>
      </c>
      <c r="T779" s="158" t="str">
        <f t="shared" ca="1" si="51"/>
        <v/>
      </c>
    </row>
    <row r="780" spans="17:20" x14ac:dyDescent="0.2">
      <c r="Q780" s="158" t="str">
        <f t="shared" ca="1" si="48"/>
        <v/>
      </c>
      <c r="R780" s="158" t="str">
        <f t="shared" ca="1" si="49"/>
        <v/>
      </c>
      <c r="S780" s="158" t="str">
        <f t="shared" ca="1" si="50"/>
        <v/>
      </c>
      <c r="T780" s="158" t="str">
        <f t="shared" ca="1" si="51"/>
        <v/>
      </c>
    </row>
    <row r="781" spans="17:20" x14ac:dyDescent="0.2">
      <c r="Q781" s="158" t="str">
        <f t="shared" ca="1" si="48"/>
        <v/>
      </c>
      <c r="R781" s="158" t="str">
        <f t="shared" ca="1" si="49"/>
        <v/>
      </c>
      <c r="S781" s="158" t="str">
        <f t="shared" ca="1" si="50"/>
        <v/>
      </c>
      <c r="T781" s="158" t="str">
        <f t="shared" ca="1" si="51"/>
        <v/>
      </c>
    </row>
    <row r="782" spans="17:20" x14ac:dyDescent="0.2">
      <c r="Q782" s="158" t="str">
        <f t="shared" ca="1" si="48"/>
        <v/>
      </c>
      <c r="R782" s="158" t="str">
        <f t="shared" ca="1" si="49"/>
        <v/>
      </c>
      <c r="S782" s="158" t="str">
        <f t="shared" ca="1" si="50"/>
        <v/>
      </c>
      <c r="T782" s="158" t="str">
        <f t="shared" ca="1" si="51"/>
        <v/>
      </c>
    </row>
    <row r="783" spans="17:20" x14ac:dyDescent="0.2">
      <c r="Q783" s="158" t="str">
        <f t="shared" ca="1" si="48"/>
        <v/>
      </c>
      <c r="R783" s="158" t="str">
        <f t="shared" ca="1" si="49"/>
        <v/>
      </c>
      <c r="S783" s="158" t="str">
        <f t="shared" ca="1" si="50"/>
        <v/>
      </c>
      <c r="T783" s="158" t="str">
        <f t="shared" ca="1" si="51"/>
        <v/>
      </c>
    </row>
    <row r="784" spans="17:20" x14ac:dyDescent="0.2">
      <c r="Q784" s="158" t="str">
        <f t="shared" ca="1" si="48"/>
        <v/>
      </c>
      <c r="R784" s="158" t="str">
        <f t="shared" ca="1" si="49"/>
        <v/>
      </c>
      <c r="S784" s="158" t="str">
        <f t="shared" ca="1" si="50"/>
        <v/>
      </c>
      <c r="T784" s="158" t="str">
        <f t="shared" ca="1" si="51"/>
        <v/>
      </c>
    </row>
    <row r="785" spans="17:20" x14ac:dyDescent="0.2">
      <c r="Q785" s="158" t="str">
        <f t="shared" ca="1" si="48"/>
        <v/>
      </c>
      <c r="R785" s="158" t="str">
        <f t="shared" ca="1" si="49"/>
        <v/>
      </c>
      <c r="S785" s="158" t="str">
        <f t="shared" ca="1" si="50"/>
        <v/>
      </c>
      <c r="T785" s="158" t="str">
        <f t="shared" ca="1" si="51"/>
        <v/>
      </c>
    </row>
    <row r="786" spans="17:20" x14ac:dyDescent="0.2">
      <c r="Q786" s="158" t="str">
        <f t="shared" ca="1" si="48"/>
        <v/>
      </c>
      <c r="R786" s="158" t="str">
        <f t="shared" ca="1" si="49"/>
        <v/>
      </c>
      <c r="S786" s="158" t="str">
        <f t="shared" ca="1" si="50"/>
        <v/>
      </c>
      <c r="T786" s="158" t="str">
        <f t="shared" ca="1" si="51"/>
        <v/>
      </c>
    </row>
    <row r="787" spans="17:20" x14ac:dyDescent="0.2">
      <c r="Q787" s="158" t="str">
        <f t="shared" ca="1" si="48"/>
        <v/>
      </c>
      <c r="R787" s="158" t="str">
        <f t="shared" ca="1" si="49"/>
        <v/>
      </c>
      <c r="S787" s="158" t="str">
        <f t="shared" ca="1" si="50"/>
        <v/>
      </c>
      <c r="T787" s="158" t="str">
        <f t="shared" ca="1" si="51"/>
        <v/>
      </c>
    </row>
    <row r="788" spans="17:20" x14ac:dyDescent="0.2">
      <c r="Q788" s="158" t="str">
        <f t="shared" ca="1" si="48"/>
        <v/>
      </c>
      <c r="R788" s="158" t="str">
        <f t="shared" ca="1" si="49"/>
        <v/>
      </c>
      <c r="S788" s="158" t="str">
        <f t="shared" ca="1" si="50"/>
        <v/>
      </c>
      <c r="T788" s="158" t="str">
        <f t="shared" ca="1" si="51"/>
        <v/>
      </c>
    </row>
    <row r="789" spans="17:20" x14ac:dyDescent="0.2">
      <c r="Q789" s="158" t="str">
        <f t="shared" ca="1" si="48"/>
        <v/>
      </c>
      <c r="R789" s="158" t="str">
        <f t="shared" ca="1" si="49"/>
        <v/>
      </c>
      <c r="S789" s="158" t="str">
        <f t="shared" ca="1" si="50"/>
        <v/>
      </c>
      <c r="T789" s="158" t="str">
        <f t="shared" ca="1" si="51"/>
        <v/>
      </c>
    </row>
    <row r="790" spans="17:20" x14ac:dyDescent="0.2">
      <c r="Q790" s="158" t="str">
        <f t="shared" ca="1" si="48"/>
        <v/>
      </c>
      <c r="R790" s="158" t="str">
        <f t="shared" ca="1" si="49"/>
        <v/>
      </c>
      <c r="S790" s="158" t="str">
        <f t="shared" ca="1" si="50"/>
        <v/>
      </c>
      <c r="T790" s="158" t="str">
        <f t="shared" ca="1" si="51"/>
        <v/>
      </c>
    </row>
    <row r="791" spans="17:20" x14ac:dyDescent="0.2">
      <c r="Q791" s="158" t="str">
        <f t="shared" ca="1" si="48"/>
        <v/>
      </c>
      <c r="R791" s="158" t="str">
        <f t="shared" ca="1" si="49"/>
        <v/>
      </c>
      <c r="S791" s="158" t="str">
        <f t="shared" ca="1" si="50"/>
        <v/>
      </c>
      <c r="T791" s="158" t="str">
        <f t="shared" ca="1" si="51"/>
        <v/>
      </c>
    </row>
    <row r="792" spans="17:20" x14ac:dyDescent="0.2">
      <c r="Q792" s="158" t="str">
        <f t="shared" ca="1" si="48"/>
        <v/>
      </c>
      <c r="R792" s="158" t="str">
        <f t="shared" ca="1" si="49"/>
        <v/>
      </c>
      <c r="S792" s="158" t="str">
        <f t="shared" ca="1" si="50"/>
        <v/>
      </c>
      <c r="T792" s="158" t="str">
        <f t="shared" ca="1" si="51"/>
        <v/>
      </c>
    </row>
    <row r="793" spans="17:20" x14ac:dyDescent="0.2">
      <c r="Q793" s="158" t="str">
        <f t="shared" ca="1" si="48"/>
        <v/>
      </c>
      <c r="R793" s="158" t="str">
        <f t="shared" ca="1" si="49"/>
        <v/>
      </c>
      <c r="S793" s="158" t="str">
        <f t="shared" ca="1" si="50"/>
        <v/>
      </c>
      <c r="T793" s="158" t="str">
        <f t="shared" ca="1" si="51"/>
        <v/>
      </c>
    </row>
    <row r="794" spans="17:20" x14ac:dyDescent="0.2">
      <c r="Q794" s="158" t="str">
        <f t="shared" ca="1" si="48"/>
        <v/>
      </c>
      <c r="R794" s="158" t="str">
        <f t="shared" ca="1" si="49"/>
        <v/>
      </c>
      <c r="S794" s="158" t="str">
        <f t="shared" ca="1" si="50"/>
        <v/>
      </c>
      <c r="T794" s="158" t="str">
        <f t="shared" ca="1" si="51"/>
        <v/>
      </c>
    </row>
    <row r="795" spans="17:20" x14ac:dyDescent="0.2">
      <c r="Q795" s="158" t="str">
        <f t="shared" ca="1" si="48"/>
        <v/>
      </c>
      <c r="R795" s="158" t="str">
        <f t="shared" ca="1" si="49"/>
        <v/>
      </c>
      <c r="S795" s="158" t="str">
        <f t="shared" ca="1" si="50"/>
        <v/>
      </c>
      <c r="T795" s="158" t="str">
        <f t="shared" ca="1" si="51"/>
        <v/>
      </c>
    </row>
    <row r="796" spans="17:20" x14ac:dyDescent="0.2">
      <c r="Q796" s="158" t="str">
        <f t="shared" ca="1" si="48"/>
        <v/>
      </c>
      <c r="R796" s="158" t="str">
        <f t="shared" ca="1" si="49"/>
        <v/>
      </c>
      <c r="S796" s="158" t="str">
        <f t="shared" ca="1" si="50"/>
        <v/>
      </c>
      <c r="T796" s="158" t="str">
        <f t="shared" ca="1" si="51"/>
        <v/>
      </c>
    </row>
    <row r="797" spans="17:20" x14ac:dyDescent="0.2">
      <c r="Q797" s="158" t="str">
        <f t="shared" ca="1" si="48"/>
        <v/>
      </c>
      <c r="R797" s="158" t="str">
        <f t="shared" ca="1" si="49"/>
        <v/>
      </c>
      <c r="S797" s="158" t="str">
        <f t="shared" ca="1" si="50"/>
        <v/>
      </c>
      <c r="T797" s="158" t="str">
        <f t="shared" ca="1" si="51"/>
        <v/>
      </c>
    </row>
    <row r="798" spans="17:20" x14ac:dyDescent="0.2">
      <c r="Q798" s="158" t="str">
        <f t="shared" ca="1" si="48"/>
        <v/>
      </c>
      <c r="R798" s="158" t="str">
        <f t="shared" ca="1" si="49"/>
        <v/>
      </c>
      <c r="S798" s="158" t="str">
        <f t="shared" ca="1" si="50"/>
        <v/>
      </c>
      <c r="T798" s="158" t="str">
        <f t="shared" ca="1" si="51"/>
        <v/>
      </c>
    </row>
    <row r="799" spans="17:20" x14ac:dyDescent="0.2">
      <c r="Q799" s="158" t="str">
        <f t="shared" ca="1" si="48"/>
        <v/>
      </c>
      <c r="R799" s="158" t="str">
        <f t="shared" ca="1" si="49"/>
        <v/>
      </c>
      <c r="S799" s="158" t="str">
        <f t="shared" ca="1" si="50"/>
        <v/>
      </c>
      <c r="T799" s="158" t="str">
        <f t="shared" ca="1" si="51"/>
        <v/>
      </c>
    </row>
    <row r="800" spans="17:20" x14ac:dyDescent="0.2">
      <c r="Q800" s="158" t="str">
        <f t="shared" ca="1" si="48"/>
        <v/>
      </c>
      <c r="R800" s="158" t="str">
        <f t="shared" ca="1" si="49"/>
        <v/>
      </c>
      <c r="S800" s="158" t="str">
        <f t="shared" ca="1" si="50"/>
        <v/>
      </c>
      <c r="T800" s="158" t="str">
        <f t="shared" ca="1" si="51"/>
        <v/>
      </c>
    </row>
    <row r="801" spans="17:20" x14ac:dyDescent="0.2">
      <c r="Q801" s="158" t="str">
        <f t="shared" ca="1" si="48"/>
        <v/>
      </c>
      <c r="R801" s="158" t="str">
        <f t="shared" ca="1" si="49"/>
        <v/>
      </c>
      <c r="S801" s="158" t="str">
        <f t="shared" ca="1" si="50"/>
        <v/>
      </c>
      <c r="T801" s="158" t="str">
        <f t="shared" ca="1" si="51"/>
        <v/>
      </c>
    </row>
    <row r="802" spans="17:20" x14ac:dyDescent="0.2">
      <c r="Q802" s="158" t="str">
        <f t="shared" ca="1" si="48"/>
        <v/>
      </c>
      <c r="R802" s="158" t="str">
        <f t="shared" ca="1" si="49"/>
        <v/>
      </c>
      <c r="S802" s="158" t="str">
        <f t="shared" ca="1" si="50"/>
        <v/>
      </c>
      <c r="T802" s="158" t="str">
        <f t="shared" ca="1" si="51"/>
        <v/>
      </c>
    </row>
    <row r="803" spans="17:20" x14ac:dyDescent="0.2">
      <c r="Q803" s="158" t="str">
        <f t="shared" ca="1" si="48"/>
        <v/>
      </c>
      <c r="R803" s="158" t="str">
        <f t="shared" ca="1" si="49"/>
        <v/>
      </c>
      <c r="S803" s="158" t="str">
        <f t="shared" ca="1" si="50"/>
        <v/>
      </c>
      <c r="T803" s="158" t="str">
        <f t="shared" ca="1" si="51"/>
        <v/>
      </c>
    </row>
    <row r="804" spans="17:20" x14ac:dyDescent="0.2">
      <c r="Q804" s="158" t="str">
        <f t="shared" ca="1" si="48"/>
        <v/>
      </c>
      <c r="R804" s="158" t="str">
        <f t="shared" ca="1" si="49"/>
        <v/>
      </c>
      <c r="S804" s="158" t="str">
        <f t="shared" ca="1" si="50"/>
        <v/>
      </c>
      <c r="T804" s="158" t="str">
        <f t="shared" ca="1" si="51"/>
        <v/>
      </c>
    </row>
    <row r="805" spans="17:20" x14ac:dyDescent="0.2">
      <c r="Q805" s="158" t="str">
        <f t="shared" ca="1" si="48"/>
        <v/>
      </c>
      <c r="R805" s="158" t="str">
        <f t="shared" ca="1" si="49"/>
        <v/>
      </c>
      <c r="S805" s="158" t="str">
        <f t="shared" ca="1" si="50"/>
        <v/>
      </c>
      <c r="T805" s="158" t="str">
        <f t="shared" ca="1" si="51"/>
        <v/>
      </c>
    </row>
    <row r="806" spans="17:20" x14ac:dyDescent="0.2">
      <c r="Q806" s="158" t="str">
        <f t="shared" ca="1" si="48"/>
        <v/>
      </c>
      <c r="R806" s="158" t="str">
        <f t="shared" ca="1" si="49"/>
        <v/>
      </c>
      <c r="S806" s="158" t="str">
        <f t="shared" ca="1" si="50"/>
        <v/>
      </c>
      <c r="T806" s="158" t="str">
        <f t="shared" ca="1" si="51"/>
        <v/>
      </c>
    </row>
    <row r="807" spans="17:20" x14ac:dyDescent="0.2">
      <c r="Q807" s="158" t="str">
        <f t="shared" ca="1" si="48"/>
        <v/>
      </c>
      <c r="R807" s="158" t="str">
        <f t="shared" ca="1" si="49"/>
        <v/>
      </c>
      <c r="S807" s="158" t="str">
        <f t="shared" ca="1" si="50"/>
        <v/>
      </c>
      <c r="T807" s="158" t="str">
        <f t="shared" ca="1" si="51"/>
        <v/>
      </c>
    </row>
    <row r="808" spans="17:20" x14ac:dyDescent="0.2">
      <c r="Q808" s="158" t="str">
        <f t="shared" ca="1" si="48"/>
        <v/>
      </c>
      <c r="R808" s="158" t="str">
        <f t="shared" ca="1" si="49"/>
        <v/>
      </c>
      <c r="S808" s="158" t="str">
        <f t="shared" ca="1" si="50"/>
        <v/>
      </c>
      <c r="T808" s="158" t="str">
        <f t="shared" ca="1" si="51"/>
        <v/>
      </c>
    </row>
    <row r="809" spans="17:20" x14ac:dyDescent="0.2">
      <c r="Q809" s="158" t="str">
        <f t="shared" ca="1" si="48"/>
        <v/>
      </c>
      <c r="R809" s="158" t="str">
        <f t="shared" ca="1" si="49"/>
        <v/>
      </c>
      <c r="S809" s="158" t="str">
        <f t="shared" ca="1" si="50"/>
        <v/>
      </c>
      <c r="T809" s="158" t="str">
        <f t="shared" ca="1" si="51"/>
        <v/>
      </c>
    </row>
    <row r="810" spans="17:20" x14ac:dyDescent="0.2">
      <c r="Q810" s="158" t="str">
        <f t="shared" ca="1" si="48"/>
        <v/>
      </c>
      <c r="R810" s="158" t="str">
        <f t="shared" ca="1" si="49"/>
        <v/>
      </c>
      <c r="S810" s="158" t="str">
        <f t="shared" ca="1" si="50"/>
        <v/>
      </c>
      <c r="T810" s="158" t="str">
        <f t="shared" ca="1" si="51"/>
        <v/>
      </c>
    </row>
    <row r="811" spans="17:20" x14ac:dyDescent="0.2">
      <c r="Q811" s="158" t="str">
        <f t="shared" ca="1" si="48"/>
        <v/>
      </c>
      <c r="R811" s="158" t="str">
        <f t="shared" ca="1" si="49"/>
        <v/>
      </c>
      <c r="S811" s="158" t="str">
        <f t="shared" ca="1" si="50"/>
        <v/>
      </c>
      <c r="T811" s="158" t="str">
        <f t="shared" ca="1" si="51"/>
        <v/>
      </c>
    </row>
    <row r="812" spans="17:20" x14ac:dyDescent="0.2">
      <c r="Q812" s="158" t="str">
        <f t="shared" ca="1" si="48"/>
        <v/>
      </c>
      <c r="R812" s="158" t="str">
        <f t="shared" ca="1" si="49"/>
        <v/>
      </c>
      <c r="S812" s="158" t="str">
        <f t="shared" ca="1" si="50"/>
        <v/>
      </c>
      <c r="T812" s="158" t="str">
        <f t="shared" ca="1" si="51"/>
        <v/>
      </c>
    </row>
    <row r="813" spans="17:20" x14ac:dyDescent="0.2">
      <c r="Q813" s="158" t="str">
        <f t="shared" ca="1" si="48"/>
        <v/>
      </c>
      <c r="R813" s="158" t="str">
        <f t="shared" ca="1" si="49"/>
        <v/>
      </c>
      <c r="S813" s="158" t="str">
        <f t="shared" ca="1" si="50"/>
        <v/>
      </c>
      <c r="T813" s="158" t="str">
        <f t="shared" ca="1" si="51"/>
        <v/>
      </c>
    </row>
    <row r="814" spans="17:20" x14ac:dyDescent="0.2">
      <c r="Q814" s="158" t="str">
        <f t="shared" ca="1" si="48"/>
        <v/>
      </c>
      <c r="R814" s="158" t="str">
        <f t="shared" ca="1" si="49"/>
        <v/>
      </c>
      <c r="S814" s="158" t="str">
        <f t="shared" ca="1" si="50"/>
        <v/>
      </c>
      <c r="T814" s="158" t="str">
        <f t="shared" ca="1" si="51"/>
        <v/>
      </c>
    </row>
    <row r="815" spans="17:20" x14ac:dyDescent="0.2">
      <c r="Q815" s="158" t="str">
        <f t="shared" ca="1" si="48"/>
        <v/>
      </c>
      <c r="R815" s="158" t="str">
        <f t="shared" ca="1" si="49"/>
        <v/>
      </c>
      <c r="S815" s="158" t="str">
        <f t="shared" ca="1" si="50"/>
        <v/>
      </c>
      <c r="T815" s="158" t="str">
        <f t="shared" ca="1" si="51"/>
        <v/>
      </c>
    </row>
    <row r="816" spans="17:20" x14ac:dyDescent="0.2">
      <c r="Q816" s="158" t="str">
        <f t="shared" ca="1" si="48"/>
        <v/>
      </c>
      <c r="R816" s="158" t="str">
        <f t="shared" ca="1" si="49"/>
        <v/>
      </c>
      <c r="S816" s="158" t="str">
        <f t="shared" ca="1" si="50"/>
        <v/>
      </c>
      <c r="T816" s="158" t="str">
        <f t="shared" ca="1" si="51"/>
        <v/>
      </c>
    </row>
    <row r="817" spans="17:20" x14ac:dyDescent="0.2">
      <c r="Q817" s="158" t="str">
        <f t="shared" ca="1" si="48"/>
        <v/>
      </c>
      <c r="R817" s="158" t="str">
        <f t="shared" ca="1" si="49"/>
        <v/>
      </c>
      <c r="S817" s="158" t="str">
        <f t="shared" ca="1" si="50"/>
        <v/>
      </c>
      <c r="T817" s="158" t="str">
        <f t="shared" ca="1" si="51"/>
        <v/>
      </c>
    </row>
    <row r="818" spans="17:20" x14ac:dyDescent="0.2">
      <c r="Q818" s="158" t="str">
        <f t="shared" ca="1" si="48"/>
        <v/>
      </c>
      <c r="R818" s="158" t="str">
        <f t="shared" ca="1" si="49"/>
        <v/>
      </c>
      <c r="S818" s="158" t="str">
        <f t="shared" ca="1" si="50"/>
        <v/>
      </c>
      <c r="T818" s="158" t="str">
        <f t="shared" ca="1" si="51"/>
        <v/>
      </c>
    </row>
    <row r="819" spans="17:20" x14ac:dyDescent="0.2">
      <c r="Q819" s="158" t="str">
        <f t="shared" ca="1" si="48"/>
        <v/>
      </c>
      <c r="R819" s="158" t="str">
        <f t="shared" ca="1" si="49"/>
        <v/>
      </c>
      <c r="S819" s="158" t="str">
        <f t="shared" ca="1" si="50"/>
        <v/>
      </c>
      <c r="T819" s="158" t="str">
        <f t="shared" ca="1" si="51"/>
        <v/>
      </c>
    </row>
    <row r="820" spans="17:20" x14ac:dyDescent="0.2">
      <c r="Q820" s="158" t="str">
        <f t="shared" ca="1" si="48"/>
        <v/>
      </c>
      <c r="R820" s="158" t="str">
        <f t="shared" ca="1" si="49"/>
        <v/>
      </c>
      <c r="S820" s="158" t="str">
        <f t="shared" ca="1" si="50"/>
        <v/>
      </c>
      <c r="T820" s="158" t="str">
        <f t="shared" ca="1" si="51"/>
        <v/>
      </c>
    </row>
    <row r="821" spans="17:20" x14ac:dyDescent="0.2">
      <c r="Q821" s="158" t="str">
        <f t="shared" ca="1" si="48"/>
        <v/>
      </c>
      <c r="R821" s="158" t="str">
        <f t="shared" ca="1" si="49"/>
        <v/>
      </c>
      <c r="S821" s="158" t="str">
        <f t="shared" ca="1" si="50"/>
        <v/>
      </c>
      <c r="T821" s="158" t="str">
        <f t="shared" ca="1" si="51"/>
        <v/>
      </c>
    </row>
    <row r="822" spans="17:20" x14ac:dyDescent="0.2">
      <c r="Q822" s="158" t="str">
        <f t="shared" ca="1" si="48"/>
        <v/>
      </c>
      <c r="R822" s="158" t="str">
        <f t="shared" ca="1" si="49"/>
        <v/>
      </c>
      <c r="S822" s="158" t="str">
        <f t="shared" ca="1" si="50"/>
        <v/>
      </c>
      <c r="T822" s="158" t="str">
        <f t="shared" ca="1" si="51"/>
        <v/>
      </c>
    </row>
    <row r="823" spans="17:20" x14ac:dyDescent="0.2">
      <c r="Q823" s="158" t="str">
        <f t="shared" ca="1" si="48"/>
        <v/>
      </c>
      <c r="R823" s="158" t="str">
        <f t="shared" ca="1" si="49"/>
        <v/>
      </c>
      <c r="S823" s="158" t="str">
        <f t="shared" ca="1" si="50"/>
        <v/>
      </c>
      <c r="T823" s="158" t="str">
        <f t="shared" ca="1" si="51"/>
        <v/>
      </c>
    </row>
    <row r="824" spans="17:20" x14ac:dyDescent="0.2">
      <c r="Q824" s="158" t="str">
        <f t="shared" ca="1" si="48"/>
        <v/>
      </c>
      <c r="R824" s="158" t="str">
        <f t="shared" ca="1" si="49"/>
        <v/>
      </c>
      <c r="S824" s="158" t="str">
        <f t="shared" ca="1" si="50"/>
        <v/>
      </c>
      <c r="T824" s="158" t="str">
        <f t="shared" ca="1" si="51"/>
        <v/>
      </c>
    </row>
    <row r="825" spans="17:20" x14ac:dyDescent="0.2">
      <c r="Q825" s="158" t="str">
        <f t="shared" ca="1" si="48"/>
        <v/>
      </c>
      <c r="R825" s="158" t="str">
        <f t="shared" ca="1" si="49"/>
        <v/>
      </c>
      <c r="S825" s="158" t="str">
        <f t="shared" ca="1" si="50"/>
        <v/>
      </c>
      <c r="T825" s="158" t="str">
        <f t="shared" ca="1" si="51"/>
        <v/>
      </c>
    </row>
    <row r="826" spans="17:20" x14ac:dyDescent="0.2">
      <c r="Q826" s="158" t="str">
        <f t="shared" ca="1" si="48"/>
        <v/>
      </c>
      <c r="R826" s="158" t="str">
        <f t="shared" ca="1" si="49"/>
        <v/>
      </c>
      <c r="S826" s="158" t="str">
        <f t="shared" ca="1" si="50"/>
        <v/>
      </c>
      <c r="T826" s="158" t="str">
        <f t="shared" ca="1" si="51"/>
        <v/>
      </c>
    </row>
    <row r="827" spans="17:20" x14ac:dyDescent="0.2">
      <c r="Q827" s="158" t="str">
        <f t="shared" ca="1" si="48"/>
        <v/>
      </c>
      <c r="R827" s="158" t="str">
        <f t="shared" ca="1" si="49"/>
        <v/>
      </c>
      <c r="S827" s="158" t="str">
        <f t="shared" ca="1" si="50"/>
        <v/>
      </c>
      <c r="T827" s="158" t="str">
        <f t="shared" ca="1" si="51"/>
        <v/>
      </c>
    </row>
    <row r="828" spans="17:20" x14ac:dyDescent="0.2">
      <c r="Q828" s="158" t="str">
        <f t="shared" ca="1" si="48"/>
        <v/>
      </c>
      <c r="R828" s="158" t="str">
        <f t="shared" ca="1" si="49"/>
        <v/>
      </c>
      <c r="S828" s="158" t="str">
        <f t="shared" ca="1" si="50"/>
        <v/>
      </c>
      <c r="T828" s="158" t="str">
        <f t="shared" ca="1" si="51"/>
        <v/>
      </c>
    </row>
    <row r="829" spans="17:20" x14ac:dyDescent="0.2">
      <c r="Q829" s="158" t="str">
        <f t="shared" ca="1" si="48"/>
        <v/>
      </c>
      <c r="R829" s="158" t="str">
        <f t="shared" ca="1" si="49"/>
        <v/>
      </c>
      <c r="S829" s="158" t="str">
        <f t="shared" ca="1" si="50"/>
        <v/>
      </c>
      <c r="T829" s="158" t="str">
        <f t="shared" ca="1" si="51"/>
        <v/>
      </c>
    </row>
    <row r="830" spans="17:20" x14ac:dyDescent="0.2">
      <c r="Q830" s="158" t="str">
        <f t="shared" ca="1" si="48"/>
        <v/>
      </c>
      <c r="R830" s="158" t="str">
        <f t="shared" ca="1" si="49"/>
        <v/>
      </c>
      <c r="S830" s="158" t="str">
        <f t="shared" ca="1" si="50"/>
        <v/>
      </c>
      <c r="T830" s="158" t="str">
        <f t="shared" ca="1" si="51"/>
        <v/>
      </c>
    </row>
    <row r="831" spans="17:20" x14ac:dyDescent="0.2">
      <c r="Q831" s="158" t="str">
        <f t="shared" ca="1" si="48"/>
        <v/>
      </c>
      <c r="R831" s="158" t="str">
        <f t="shared" ca="1" si="49"/>
        <v/>
      </c>
      <c r="S831" s="158" t="str">
        <f t="shared" ca="1" si="50"/>
        <v/>
      </c>
      <c r="T831" s="158" t="str">
        <f t="shared" ca="1" si="51"/>
        <v/>
      </c>
    </row>
    <row r="832" spans="17:20" x14ac:dyDescent="0.2">
      <c r="Q832" s="158" t="str">
        <f t="shared" ca="1" si="48"/>
        <v/>
      </c>
      <c r="R832" s="158" t="str">
        <f t="shared" ca="1" si="49"/>
        <v/>
      </c>
      <c r="S832" s="158" t="str">
        <f t="shared" ca="1" si="50"/>
        <v/>
      </c>
      <c r="T832" s="158" t="str">
        <f t="shared" ca="1" si="51"/>
        <v/>
      </c>
    </row>
    <row r="833" spans="17:20" x14ac:dyDescent="0.2">
      <c r="Q833" s="158" t="str">
        <f t="shared" ca="1" si="48"/>
        <v/>
      </c>
      <c r="R833" s="158" t="str">
        <f t="shared" ca="1" si="49"/>
        <v/>
      </c>
      <c r="S833" s="158" t="str">
        <f t="shared" ca="1" si="50"/>
        <v/>
      </c>
      <c r="T833" s="158" t="str">
        <f t="shared" ca="1" si="51"/>
        <v/>
      </c>
    </row>
    <row r="834" spans="17:20" x14ac:dyDescent="0.2">
      <c r="Q834" s="158" t="str">
        <f t="shared" ca="1" si="48"/>
        <v/>
      </c>
      <c r="R834" s="158" t="str">
        <f t="shared" ca="1" si="49"/>
        <v/>
      </c>
      <c r="S834" s="158" t="str">
        <f t="shared" ca="1" si="50"/>
        <v/>
      </c>
      <c r="T834" s="158" t="str">
        <f t="shared" ca="1" si="51"/>
        <v/>
      </c>
    </row>
    <row r="835" spans="17:20" x14ac:dyDescent="0.2">
      <c r="Q835" s="158" t="str">
        <f t="shared" ca="1" si="48"/>
        <v/>
      </c>
      <c r="R835" s="158" t="str">
        <f t="shared" ca="1" si="49"/>
        <v/>
      </c>
      <c r="S835" s="158" t="str">
        <f t="shared" ca="1" si="50"/>
        <v/>
      </c>
      <c r="T835" s="158" t="str">
        <f t="shared" ca="1" si="51"/>
        <v/>
      </c>
    </row>
    <row r="836" spans="17:20" x14ac:dyDescent="0.2">
      <c r="Q836" s="158" t="str">
        <f t="shared" ca="1" si="48"/>
        <v/>
      </c>
      <c r="R836" s="158" t="str">
        <f t="shared" ca="1" si="49"/>
        <v/>
      </c>
      <c r="S836" s="158" t="str">
        <f t="shared" ca="1" si="50"/>
        <v/>
      </c>
      <c r="T836" s="158" t="str">
        <f t="shared" ca="1" si="51"/>
        <v/>
      </c>
    </row>
    <row r="837" spans="17:20" x14ac:dyDescent="0.2">
      <c r="Q837" s="158" t="str">
        <f t="shared" ref="Q837:Q900" ca="1" si="52">LEFT(OFFSET(A837,0,MATCH($Q$2,$3:$3,0)-1),3)</f>
        <v/>
      </c>
      <c r="R837" s="158" t="str">
        <f t="shared" ref="R837:R900" ca="1" si="53">LEFT(OFFSET(A837,0,MATCH($R$2,$3:$3,0)-1),3)</f>
        <v/>
      </c>
      <c r="S837" s="158" t="str">
        <f t="shared" ref="S837:S900" ca="1" si="54">RIGHT(OFFSET(A837,0,MATCH($S$2,$3:$3,0)-1),2)</f>
        <v/>
      </c>
      <c r="T837" s="158" t="str">
        <f t="shared" ref="T837:T900" ca="1" si="55">RIGHT(OFFSET(A837,0,MATCH($T$2,$3:$3,0)-1),2)</f>
        <v/>
      </c>
    </row>
    <row r="838" spans="17:20" x14ac:dyDescent="0.2">
      <c r="Q838" s="158" t="str">
        <f t="shared" ca="1" si="52"/>
        <v/>
      </c>
      <c r="R838" s="158" t="str">
        <f t="shared" ca="1" si="53"/>
        <v/>
      </c>
      <c r="S838" s="158" t="str">
        <f t="shared" ca="1" si="54"/>
        <v/>
      </c>
      <c r="T838" s="158" t="str">
        <f t="shared" ca="1" si="55"/>
        <v/>
      </c>
    </row>
    <row r="839" spans="17:20" x14ac:dyDescent="0.2">
      <c r="Q839" s="158" t="str">
        <f t="shared" ca="1" si="52"/>
        <v/>
      </c>
      <c r="R839" s="158" t="str">
        <f t="shared" ca="1" si="53"/>
        <v/>
      </c>
      <c r="S839" s="158" t="str">
        <f t="shared" ca="1" si="54"/>
        <v/>
      </c>
      <c r="T839" s="158" t="str">
        <f t="shared" ca="1" si="55"/>
        <v/>
      </c>
    </row>
    <row r="840" spans="17:20" x14ac:dyDescent="0.2">
      <c r="Q840" s="158" t="str">
        <f t="shared" ca="1" si="52"/>
        <v/>
      </c>
      <c r="R840" s="158" t="str">
        <f t="shared" ca="1" si="53"/>
        <v/>
      </c>
      <c r="S840" s="158" t="str">
        <f t="shared" ca="1" si="54"/>
        <v/>
      </c>
      <c r="T840" s="158" t="str">
        <f t="shared" ca="1" si="55"/>
        <v/>
      </c>
    </row>
    <row r="841" spans="17:20" x14ac:dyDescent="0.2">
      <c r="Q841" s="158" t="str">
        <f t="shared" ca="1" si="52"/>
        <v/>
      </c>
      <c r="R841" s="158" t="str">
        <f t="shared" ca="1" si="53"/>
        <v/>
      </c>
      <c r="S841" s="158" t="str">
        <f t="shared" ca="1" si="54"/>
        <v/>
      </c>
      <c r="T841" s="158" t="str">
        <f t="shared" ca="1" si="55"/>
        <v/>
      </c>
    </row>
    <row r="842" spans="17:20" x14ac:dyDescent="0.2">
      <c r="Q842" s="158" t="str">
        <f t="shared" ca="1" si="52"/>
        <v/>
      </c>
      <c r="R842" s="158" t="str">
        <f t="shared" ca="1" si="53"/>
        <v/>
      </c>
      <c r="S842" s="158" t="str">
        <f t="shared" ca="1" si="54"/>
        <v/>
      </c>
      <c r="T842" s="158" t="str">
        <f t="shared" ca="1" si="55"/>
        <v/>
      </c>
    </row>
    <row r="843" spans="17:20" x14ac:dyDescent="0.2">
      <c r="Q843" s="158" t="str">
        <f t="shared" ca="1" si="52"/>
        <v/>
      </c>
      <c r="R843" s="158" t="str">
        <f t="shared" ca="1" si="53"/>
        <v/>
      </c>
      <c r="S843" s="158" t="str">
        <f t="shared" ca="1" si="54"/>
        <v/>
      </c>
      <c r="T843" s="158" t="str">
        <f t="shared" ca="1" si="55"/>
        <v/>
      </c>
    </row>
    <row r="844" spans="17:20" x14ac:dyDescent="0.2">
      <c r="Q844" s="158" t="str">
        <f t="shared" ca="1" si="52"/>
        <v/>
      </c>
      <c r="R844" s="158" t="str">
        <f t="shared" ca="1" si="53"/>
        <v/>
      </c>
      <c r="S844" s="158" t="str">
        <f t="shared" ca="1" si="54"/>
        <v/>
      </c>
      <c r="T844" s="158" t="str">
        <f t="shared" ca="1" si="55"/>
        <v/>
      </c>
    </row>
    <row r="845" spans="17:20" x14ac:dyDescent="0.2">
      <c r="Q845" s="158" t="str">
        <f t="shared" ca="1" si="52"/>
        <v/>
      </c>
      <c r="R845" s="158" t="str">
        <f t="shared" ca="1" si="53"/>
        <v/>
      </c>
      <c r="S845" s="158" t="str">
        <f t="shared" ca="1" si="54"/>
        <v/>
      </c>
      <c r="T845" s="158" t="str">
        <f t="shared" ca="1" si="55"/>
        <v/>
      </c>
    </row>
    <row r="846" spans="17:20" x14ac:dyDescent="0.2">
      <c r="Q846" s="158" t="str">
        <f t="shared" ca="1" si="52"/>
        <v/>
      </c>
      <c r="R846" s="158" t="str">
        <f t="shared" ca="1" si="53"/>
        <v/>
      </c>
      <c r="S846" s="158" t="str">
        <f t="shared" ca="1" si="54"/>
        <v/>
      </c>
      <c r="T846" s="158" t="str">
        <f t="shared" ca="1" si="55"/>
        <v/>
      </c>
    </row>
    <row r="847" spans="17:20" x14ac:dyDescent="0.2">
      <c r="Q847" s="158" t="str">
        <f t="shared" ca="1" si="52"/>
        <v/>
      </c>
      <c r="R847" s="158" t="str">
        <f t="shared" ca="1" si="53"/>
        <v/>
      </c>
      <c r="S847" s="158" t="str">
        <f t="shared" ca="1" si="54"/>
        <v/>
      </c>
      <c r="T847" s="158" t="str">
        <f t="shared" ca="1" si="55"/>
        <v/>
      </c>
    </row>
    <row r="848" spans="17:20" x14ac:dyDescent="0.2">
      <c r="Q848" s="158" t="str">
        <f t="shared" ca="1" si="52"/>
        <v/>
      </c>
      <c r="R848" s="158" t="str">
        <f t="shared" ca="1" si="53"/>
        <v/>
      </c>
      <c r="S848" s="158" t="str">
        <f t="shared" ca="1" si="54"/>
        <v/>
      </c>
      <c r="T848" s="158" t="str">
        <f t="shared" ca="1" si="55"/>
        <v/>
      </c>
    </row>
    <row r="849" spans="17:20" x14ac:dyDescent="0.2">
      <c r="Q849" s="158" t="str">
        <f t="shared" ca="1" si="52"/>
        <v/>
      </c>
      <c r="R849" s="158" t="str">
        <f t="shared" ca="1" si="53"/>
        <v/>
      </c>
      <c r="S849" s="158" t="str">
        <f t="shared" ca="1" si="54"/>
        <v/>
      </c>
      <c r="T849" s="158" t="str">
        <f t="shared" ca="1" si="55"/>
        <v/>
      </c>
    </row>
    <row r="850" spans="17:20" x14ac:dyDescent="0.2">
      <c r="Q850" s="158" t="str">
        <f t="shared" ca="1" si="52"/>
        <v/>
      </c>
      <c r="R850" s="158" t="str">
        <f t="shared" ca="1" si="53"/>
        <v/>
      </c>
      <c r="S850" s="158" t="str">
        <f t="shared" ca="1" si="54"/>
        <v/>
      </c>
      <c r="T850" s="158" t="str">
        <f t="shared" ca="1" si="55"/>
        <v/>
      </c>
    </row>
    <row r="851" spans="17:20" x14ac:dyDescent="0.2">
      <c r="Q851" s="158" t="str">
        <f t="shared" ca="1" si="52"/>
        <v/>
      </c>
      <c r="R851" s="158" t="str">
        <f t="shared" ca="1" si="53"/>
        <v/>
      </c>
      <c r="S851" s="158" t="str">
        <f t="shared" ca="1" si="54"/>
        <v/>
      </c>
      <c r="T851" s="158" t="str">
        <f t="shared" ca="1" si="55"/>
        <v/>
      </c>
    </row>
    <row r="852" spans="17:20" x14ac:dyDescent="0.2">
      <c r="Q852" s="158" t="str">
        <f t="shared" ca="1" si="52"/>
        <v/>
      </c>
      <c r="R852" s="158" t="str">
        <f t="shared" ca="1" si="53"/>
        <v/>
      </c>
      <c r="S852" s="158" t="str">
        <f t="shared" ca="1" si="54"/>
        <v/>
      </c>
      <c r="T852" s="158" t="str">
        <f t="shared" ca="1" si="55"/>
        <v/>
      </c>
    </row>
    <row r="853" spans="17:20" x14ac:dyDescent="0.2">
      <c r="Q853" s="158" t="str">
        <f t="shared" ca="1" si="52"/>
        <v/>
      </c>
      <c r="R853" s="158" t="str">
        <f t="shared" ca="1" si="53"/>
        <v/>
      </c>
      <c r="S853" s="158" t="str">
        <f t="shared" ca="1" si="54"/>
        <v/>
      </c>
      <c r="T853" s="158" t="str">
        <f t="shared" ca="1" si="55"/>
        <v/>
      </c>
    </row>
    <row r="854" spans="17:20" x14ac:dyDescent="0.2">
      <c r="Q854" s="158" t="str">
        <f t="shared" ca="1" si="52"/>
        <v/>
      </c>
      <c r="R854" s="158" t="str">
        <f t="shared" ca="1" si="53"/>
        <v/>
      </c>
      <c r="S854" s="158" t="str">
        <f t="shared" ca="1" si="54"/>
        <v/>
      </c>
      <c r="T854" s="158" t="str">
        <f t="shared" ca="1" si="55"/>
        <v/>
      </c>
    </row>
    <row r="855" spans="17:20" x14ac:dyDescent="0.2">
      <c r="Q855" s="158" t="str">
        <f t="shared" ca="1" si="52"/>
        <v/>
      </c>
      <c r="R855" s="158" t="str">
        <f t="shared" ca="1" si="53"/>
        <v/>
      </c>
      <c r="S855" s="158" t="str">
        <f t="shared" ca="1" si="54"/>
        <v/>
      </c>
      <c r="T855" s="158" t="str">
        <f t="shared" ca="1" si="55"/>
        <v/>
      </c>
    </row>
    <row r="856" spans="17:20" x14ac:dyDescent="0.2">
      <c r="Q856" s="158" t="str">
        <f t="shared" ca="1" si="52"/>
        <v/>
      </c>
      <c r="R856" s="158" t="str">
        <f t="shared" ca="1" si="53"/>
        <v/>
      </c>
      <c r="S856" s="158" t="str">
        <f t="shared" ca="1" si="54"/>
        <v/>
      </c>
      <c r="T856" s="158" t="str">
        <f t="shared" ca="1" si="55"/>
        <v/>
      </c>
    </row>
    <row r="857" spans="17:20" x14ac:dyDescent="0.2">
      <c r="Q857" s="158" t="str">
        <f t="shared" ca="1" si="52"/>
        <v/>
      </c>
      <c r="R857" s="158" t="str">
        <f t="shared" ca="1" si="53"/>
        <v/>
      </c>
      <c r="S857" s="158" t="str">
        <f t="shared" ca="1" si="54"/>
        <v/>
      </c>
      <c r="T857" s="158" t="str">
        <f t="shared" ca="1" si="55"/>
        <v/>
      </c>
    </row>
    <row r="858" spans="17:20" x14ac:dyDescent="0.2">
      <c r="Q858" s="158" t="str">
        <f t="shared" ca="1" si="52"/>
        <v/>
      </c>
      <c r="R858" s="158" t="str">
        <f t="shared" ca="1" si="53"/>
        <v/>
      </c>
      <c r="S858" s="158" t="str">
        <f t="shared" ca="1" si="54"/>
        <v/>
      </c>
      <c r="T858" s="158" t="str">
        <f t="shared" ca="1" si="55"/>
        <v/>
      </c>
    </row>
    <row r="859" spans="17:20" x14ac:dyDescent="0.2">
      <c r="Q859" s="158" t="str">
        <f t="shared" ca="1" si="52"/>
        <v/>
      </c>
      <c r="R859" s="158" t="str">
        <f t="shared" ca="1" si="53"/>
        <v/>
      </c>
      <c r="S859" s="158" t="str">
        <f t="shared" ca="1" si="54"/>
        <v/>
      </c>
      <c r="T859" s="158" t="str">
        <f t="shared" ca="1" si="55"/>
        <v/>
      </c>
    </row>
    <row r="860" spans="17:20" x14ac:dyDescent="0.2">
      <c r="Q860" s="158" t="str">
        <f t="shared" ca="1" si="52"/>
        <v/>
      </c>
      <c r="R860" s="158" t="str">
        <f t="shared" ca="1" si="53"/>
        <v/>
      </c>
      <c r="S860" s="158" t="str">
        <f t="shared" ca="1" si="54"/>
        <v/>
      </c>
      <c r="T860" s="158" t="str">
        <f t="shared" ca="1" si="55"/>
        <v/>
      </c>
    </row>
    <row r="861" spans="17:20" x14ac:dyDescent="0.2">
      <c r="Q861" s="158" t="str">
        <f t="shared" ca="1" si="52"/>
        <v/>
      </c>
      <c r="R861" s="158" t="str">
        <f t="shared" ca="1" si="53"/>
        <v/>
      </c>
      <c r="S861" s="158" t="str">
        <f t="shared" ca="1" si="54"/>
        <v/>
      </c>
      <c r="T861" s="158" t="str">
        <f t="shared" ca="1" si="55"/>
        <v/>
      </c>
    </row>
    <row r="862" spans="17:20" x14ac:dyDescent="0.2">
      <c r="Q862" s="158" t="str">
        <f t="shared" ca="1" si="52"/>
        <v/>
      </c>
      <c r="R862" s="158" t="str">
        <f t="shared" ca="1" si="53"/>
        <v/>
      </c>
      <c r="S862" s="158" t="str">
        <f t="shared" ca="1" si="54"/>
        <v/>
      </c>
      <c r="T862" s="158" t="str">
        <f t="shared" ca="1" si="55"/>
        <v/>
      </c>
    </row>
    <row r="863" spans="17:20" x14ac:dyDescent="0.2">
      <c r="Q863" s="158" t="str">
        <f t="shared" ca="1" si="52"/>
        <v/>
      </c>
      <c r="R863" s="158" t="str">
        <f t="shared" ca="1" si="53"/>
        <v/>
      </c>
      <c r="S863" s="158" t="str">
        <f t="shared" ca="1" si="54"/>
        <v/>
      </c>
      <c r="T863" s="158" t="str">
        <f t="shared" ca="1" si="55"/>
        <v/>
      </c>
    </row>
    <row r="864" spans="17:20" x14ac:dyDescent="0.2">
      <c r="Q864" s="158" t="str">
        <f t="shared" ca="1" si="52"/>
        <v/>
      </c>
      <c r="R864" s="158" t="str">
        <f t="shared" ca="1" si="53"/>
        <v/>
      </c>
      <c r="S864" s="158" t="str">
        <f t="shared" ca="1" si="54"/>
        <v/>
      </c>
      <c r="T864" s="158" t="str">
        <f t="shared" ca="1" si="55"/>
        <v/>
      </c>
    </row>
    <row r="865" spans="17:20" x14ac:dyDescent="0.2">
      <c r="Q865" s="158" t="str">
        <f t="shared" ca="1" si="52"/>
        <v/>
      </c>
      <c r="R865" s="158" t="str">
        <f t="shared" ca="1" si="53"/>
        <v/>
      </c>
      <c r="S865" s="158" t="str">
        <f t="shared" ca="1" si="54"/>
        <v/>
      </c>
      <c r="T865" s="158" t="str">
        <f t="shared" ca="1" si="55"/>
        <v/>
      </c>
    </row>
    <row r="866" spans="17:20" x14ac:dyDescent="0.2">
      <c r="Q866" s="158" t="str">
        <f t="shared" ca="1" si="52"/>
        <v/>
      </c>
      <c r="R866" s="158" t="str">
        <f t="shared" ca="1" si="53"/>
        <v/>
      </c>
      <c r="S866" s="158" t="str">
        <f t="shared" ca="1" si="54"/>
        <v/>
      </c>
      <c r="T866" s="158" t="str">
        <f t="shared" ca="1" si="55"/>
        <v/>
      </c>
    </row>
    <row r="867" spans="17:20" x14ac:dyDescent="0.2">
      <c r="Q867" s="158" t="str">
        <f t="shared" ca="1" si="52"/>
        <v/>
      </c>
      <c r="R867" s="158" t="str">
        <f t="shared" ca="1" si="53"/>
        <v/>
      </c>
      <c r="S867" s="158" t="str">
        <f t="shared" ca="1" si="54"/>
        <v/>
      </c>
      <c r="T867" s="158" t="str">
        <f t="shared" ca="1" si="55"/>
        <v/>
      </c>
    </row>
    <row r="868" spans="17:20" x14ac:dyDescent="0.2">
      <c r="Q868" s="158" t="str">
        <f t="shared" ca="1" si="52"/>
        <v/>
      </c>
      <c r="R868" s="158" t="str">
        <f t="shared" ca="1" si="53"/>
        <v/>
      </c>
      <c r="S868" s="158" t="str">
        <f t="shared" ca="1" si="54"/>
        <v/>
      </c>
      <c r="T868" s="158" t="str">
        <f t="shared" ca="1" si="55"/>
        <v/>
      </c>
    </row>
    <row r="869" spans="17:20" x14ac:dyDescent="0.2">
      <c r="Q869" s="158" t="str">
        <f t="shared" ca="1" si="52"/>
        <v/>
      </c>
      <c r="R869" s="158" t="str">
        <f t="shared" ca="1" si="53"/>
        <v/>
      </c>
      <c r="S869" s="158" t="str">
        <f t="shared" ca="1" si="54"/>
        <v/>
      </c>
      <c r="T869" s="158" t="str">
        <f t="shared" ca="1" si="55"/>
        <v/>
      </c>
    </row>
    <row r="870" spans="17:20" x14ac:dyDescent="0.2">
      <c r="Q870" s="158" t="str">
        <f t="shared" ca="1" si="52"/>
        <v/>
      </c>
      <c r="R870" s="158" t="str">
        <f t="shared" ca="1" si="53"/>
        <v/>
      </c>
      <c r="S870" s="158" t="str">
        <f t="shared" ca="1" si="54"/>
        <v/>
      </c>
      <c r="T870" s="158" t="str">
        <f t="shared" ca="1" si="55"/>
        <v/>
      </c>
    </row>
    <row r="871" spans="17:20" x14ac:dyDescent="0.2">
      <c r="Q871" s="158" t="str">
        <f t="shared" ca="1" si="52"/>
        <v/>
      </c>
      <c r="R871" s="158" t="str">
        <f t="shared" ca="1" si="53"/>
        <v/>
      </c>
      <c r="S871" s="158" t="str">
        <f t="shared" ca="1" si="54"/>
        <v/>
      </c>
      <c r="T871" s="158" t="str">
        <f t="shared" ca="1" si="55"/>
        <v/>
      </c>
    </row>
    <row r="872" spans="17:20" x14ac:dyDescent="0.2">
      <c r="Q872" s="158" t="str">
        <f t="shared" ca="1" si="52"/>
        <v/>
      </c>
      <c r="R872" s="158" t="str">
        <f t="shared" ca="1" si="53"/>
        <v/>
      </c>
      <c r="S872" s="158" t="str">
        <f t="shared" ca="1" si="54"/>
        <v/>
      </c>
      <c r="T872" s="158" t="str">
        <f t="shared" ca="1" si="55"/>
        <v/>
      </c>
    </row>
    <row r="873" spans="17:20" x14ac:dyDescent="0.2">
      <c r="Q873" s="158" t="str">
        <f t="shared" ca="1" si="52"/>
        <v/>
      </c>
      <c r="R873" s="158" t="str">
        <f t="shared" ca="1" si="53"/>
        <v/>
      </c>
      <c r="S873" s="158" t="str">
        <f t="shared" ca="1" si="54"/>
        <v/>
      </c>
      <c r="T873" s="158" t="str">
        <f t="shared" ca="1" si="55"/>
        <v/>
      </c>
    </row>
    <row r="874" spans="17:20" x14ac:dyDescent="0.2">
      <c r="Q874" s="158" t="str">
        <f t="shared" ca="1" si="52"/>
        <v/>
      </c>
      <c r="R874" s="158" t="str">
        <f t="shared" ca="1" si="53"/>
        <v/>
      </c>
      <c r="S874" s="158" t="str">
        <f t="shared" ca="1" si="54"/>
        <v/>
      </c>
      <c r="T874" s="158" t="str">
        <f t="shared" ca="1" si="55"/>
        <v/>
      </c>
    </row>
    <row r="875" spans="17:20" x14ac:dyDescent="0.2">
      <c r="Q875" s="158" t="str">
        <f t="shared" ca="1" si="52"/>
        <v/>
      </c>
      <c r="R875" s="158" t="str">
        <f t="shared" ca="1" si="53"/>
        <v/>
      </c>
      <c r="S875" s="158" t="str">
        <f t="shared" ca="1" si="54"/>
        <v/>
      </c>
      <c r="T875" s="158" t="str">
        <f t="shared" ca="1" si="55"/>
        <v/>
      </c>
    </row>
    <row r="876" spans="17:20" x14ac:dyDescent="0.2">
      <c r="Q876" s="158" t="str">
        <f t="shared" ca="1" si="52"/>
        <v/>
      </c>
      <c r="R876" s="158" t="str">
        <f t="shared" ca="1" si="53"/>
        <v/>
      </c>
      <c r="S876" s="158" t="str">
        <f t="shared" ca="1" si="54"/>
        <v/>
      </c>
      <c r="T876" s="158" t="str">
        <f t="shared" ca="1" si="55"/>
        <v/>
      </c>
    </row>
    <row r="877" spans="17:20" x14ac:dyDescent="0.2">
      <c r="Q877" s="158" t="str">
        <f t="shared" ca="1" si="52"/>
        <v/>
      </c>
      <c r="R877" s="158" t="str">
        <f t="shared" ca="1" si="53"/>
        <v/>
      </c>
      <c r="S877" s="158" t="str">
        <f t="shared" ca="1" si="54"/>
        <v/>
      </c>
      <c r="T877" s="158" t="str">
        <f t="shared" ca="1" si="55"/>
        <v/>
      </c>
    </row>
    <row r="878" spans="17:20" x14ac:dyDescent="0.2">
      <c r="Q878" s="158" t="str">
        <f t="shared" ca="1" si="52"/>
        <v/>
      </c>
      <c r="R878" s="158" t="str">
        <f t="shared" ca="1" si="53"/>
        <v/>
      </c>
      <c r="S878" s="158" t="str">
        <f t="shared" ca="1" si="54"/>
        <v/>
      </c>
      <c r="T878" s="158" t="str">
        <f t="shared" ca="1" si="55"/>
        <v/>
      </c>
    </row>
    <row r="879" spans="17:20" x14ac:dyDescent="0.2">
      <c r="Q879" s="158" t="str">
        <f t="shared" ca="1" si="52"/>
        <v/>
      </c>
      <c r="R879" s="158" t="str">
        <f t="shared" ca="1" si="53"/>
        <v/>
      </c>
      <c r="S879" s="158" t="str">
        <f t="shared" ca="1" si="54"/>
        <v/>
      </c>
      <c r="T879" s="158" t="str">
        <f t="shared" ca="1" si="55"/>
        <v/>
      </c>
    </row>
    <row r="880" spans="17:20" x14ac:dyDescent="0.2">
      <c r="Q880" s="158" t="str">
        <f t="shared" ca="1" si="52"/>
        <v/>
      </c>
      <c r="R880" s="158" t="str">
        <f t="shared" ca="1" si="53"/>
        <v/>
      </c>
      <c r="S880" s="158" t="str">
        <f t="shared" ca="1" si="54"/>
        <v/>
      </c>
      <c r="T880" s="158" t="str">
        <f t="shared" ca="1" si="55"/>
        <v/>
      </c>
    </row>
    <row r="881" spans="17:20" x14ac:dyDescent="0.2">
      <c r="Q881" s="158" t="str">
        <f t="shared" ca="1" si="52"/>
        <v/>
      </c>
      <c r="R881" s="158" t="str">
        <f t="shared" ca="1" si="53"/>
        <v/>
      </c>
      <c r="S881" s="158" t="str">
        <f t="shared" ca="1" si="54"/>
        <v/>
      </c>
      <c r="T881" s="158" t="str">
        <f t="shared" ca="1" si="55"/>
        <v/>
      </c>
    </row>
    <row r="882" spans="17:20" x14ac:dyDescent="0.2">
      <c r="Q882" s="158" t="str">
        <f t="shared" ca="1" si="52"/>
        <v/>
      </c>
      <c r="R882" s="158" t="str">
        <f t="shared" ca="1" si="53"/>
        <v/>
      </c>
      <c r="S882" s="158" t="str">
        <f t="shared" ca="1" si="54"/>
        <v/>
      </c>
      <c r="T882" s="158" t="str">
        <f t="shared" ca="1" si="55"/>
        <v/>
      </c>
    </row>
    <row r="883" spans="17:20" x14ac:dyDescent="0.2">
      <c r="Q883" s="158" t="str">
        <f t="shared" ca="1" si="52"/>
        <v/>
      </c>
      <c r="R883" s="158" t="str">
        <f t="shared" ca="1" si="53"/>
        <v/>
      </c>
      <c r="S883" s="158" t="str">
        <f t="shared" ca="1" si="54"/>
        <v/>
      </c>
      <c r="T883" s="158" t="str">
        <f t="shared" ca="1" si="55"/>
        <v/>
      </c>
    </row>
    <row r="884" spans="17:20" x14ac:dyDescent="0.2">
      <c r="Q884" s="158" t="str">
        <f t="shared" ca="1" si="52"/>
        <v/>
      </c>
      <c r="R884" s="158" t="str">
        <f t="shared" ca="1" si="53"/>
        <v/>
      </c>
      <c r="S884" s="158" t="str">
        <f t="shared" ca="1" si="54"/>
        <v/>
      </c>
      <c r="T884" s="158" t="str">
        <f t="shared" ca="1" si="55"/>
        <v/>
      </c>
    </row>
    <row r="885" spans="17:20" x14ac:dyDescent="0.2">
      <c r="Q885" s="158" t="str">
        <f t="shared" ca="1" si="52"/>
        <v/>
      </c>
      <c r="R885" s="158" t="str">
        <f t="shared" ca="1" si="53"/>
        <v/>
      </c>
      <c r="S885" s="158" t="str">
        <f t="shared" ca="1" si="54"/>
        <v/>
      </c>
      <c r="T885" s="158" t="str">
        <f t="shared" ca="1" si="55"/>
        <v/>
      </c>
    </row>
    <row r="886" spans="17:20" x14ac:dyDescent="0.2">
      <c r="Q886" s="158" t="str">
        <f t="shared" ca="1" si="52"/>
        <v/>
      </c>
      <c r="R886" s="158" t="str">
        <f t="shared" ca="1" si="53"/>
        <v/>
      </c>
      <c r="S886" s="158" t="str">
        <f t="shared" ca="1" si="54"/>
        <v/>
      </c>
      <c r="T886" s="158" t="str">
        <f t="shared" ca="1" si="55"/>
        <v/>
      </c>
    </row>
    <row r="887" spans="17:20" x14ac:dyDescent="0.2">
      <c r="Q887" s="158" t="str">
        <f t="shared" ca="1" si="52"/>
        <v/>
      </c>
      <c r="R887" s="158" t="str">
        <f t="shared" ca="1" si="53"/>
        <v/>
      </c>
      <c r="S887" s="158" t="str">
        <f t="shared" ca="1" si="54"/>
        <v/>
      </c>
      <c r="T887" s="158" t="str">
        <f t="shared" ca="1" si="55"/>
        <v/>
      </c>
    </row>
    <row r="888" spans="17:20" x14ac:dyDescent="0.2">
      <c r="Q888" s="158" t="str">
        <f t="shared" ca="1" si="52"/>
        <v/>
      </c>
      <c r="R888" s="158" t="str">
        <f t="shared" ca="1" si="53"/>
        <v/>
      </c>
      <c r="S888" s="158" t="str">
        <f t="shared" ca="1" si="54"/>
        <v/>
      </c>
      <c r="T888" s="158" t="str">
        <f t="shared" ca="1" si="55"/>
        <v/>
      </c>
    </row>
    <row r="889" spans="17:20" x14ac:dyDescent="0.2">
      <c r="Q889" s="158" t="str">
        <f t="shared" ca="1" si="52"/>
        <v/>
      </c>
      <c r="R889" s="158" t="str">
        <f t="shared" ca="1" si="53"/>
        <v/>
      </c>
      <c r="S889" s="158" t="str">
        <f t="shared" ca="1" si="54"/>
        <v/>
      </c>
      <c r="T889" s="158" t="str">
        <f t="shared" ca="1" si="55"/>
        <v/>
      </c>
    </row>
    <row r="890" spans="17:20" x14ac:dyDescent="0.2">
      <c r="Q890" s="158" t="str">
        <f t="shared" ca="1" si="52"/>
        <v/>
      </c>
      <c r="R890" s="158" t="str">
        <f t="shared" ca="1" si="53"/>
        <v/>
      </c>
      <c r="S890" s="158" t="str">
        <f t="shared" ca="1" si="54"/>
        <v/>
      </c>
      <c r="T890" s="158" t="str">
        <f t="shared" ca="1" si="55"/>
        <v/>
      </c>
    </row>
    <row r="891" spans="17:20" x14ac:dyDescent="0.2">
      <c r="Q891" s="158" t="str">
        <f t="shared" ca="1" si="52"/>
        <v/>
      </c>
      <c r="R891" s="158" t="str">
        <f t="shared" ca="1" si="53"/>
        <v/>
      </c>
      <c r="S891" s="158" t="str">
        <f t="shared" ca="1" si="54"/>
        <v/>
      </c>
      <c r="T891" s="158" t="str">
        <f t="shared" ca="1" si="55"/>
        <v/>
      </c>
    </row>
    <row r="892" spans="17:20" x14ac:dyDescent="0.2">
      <c r="Q892" s="158" t="str">
        <f t="shared" ca="1" si="52"/>
        <v/>
      </c>
      <c r="R892" s="158" t="str">
        <f t="shared" ca="1" si="53"/>
        <v/>
      </c>
      <c r="S892" s="158" t="str">
        <f t="shared" ca="1" si="54"/>
        <v/>
      </c>
      <c r="T892" s="158" t="str">
        <f t="shared" ca="1" si="55"/>
        <v/>
      </c>
    </row>
    <row r="893" spans="17:20" x14ac:dyDescent="0.2">
      <c r="Q893" s="158" t="str">
        <f t="shared" ca="1" si="52"/>
        <v/>
      </c>
      <c r="R893" s="158" t="str">
        <f t="shared" ca="1" si="53"/>
        <v/>
      </c>
      <c r="S893" s="158" t="str">
        <f t="shared" ca="1" si="54"/>
        <v/>
      </c>
      <c r="T893" s="158" t="str">
        <f t="shared" ca="1" si="55"/>
        <v/>
      </c>
    </row>
    <row r="894" spans="17:20" x14ac:dyDescent="0.2">
      <c r="Q894" s="158" t="str">
        <f t="shared" ca="1" si="52"/>
        <v/>
      </c>
      <c r="R894" s="158" t="str">
        <f t="shared" ca="1" si="53"/>
        <v/>
      </c>
      <c r="S894" s="158" t="str">
        <f t="shared" ca="1" si="54"/>
        <v/>
      </c>
      <c r="T894" s="158" t="str">
        <f t="shared" ca="1" si="55"/>
        <v/>
      </c>
    </row>
    <row r="895" spans="17:20" x14ac:dyDescent="0.2">
      <c r="Q895" s="158" t="str">
        <f t="shared" ca="1" si="52"/>
        <v/>
      </c>
      <c r="R895" s="158" t="str">
        <f t="shared" ca="1" si="53"/>
        <v/>
      </c>
      <c r="S895" s="158" t="str">
        <f t="shared" ca="1" si="54"/>
        <v/>
      </c>
      <c r="T895" s="158" t="str">
        <f t="shared" ca="1" si="55"/>
        <v/>
      </c>
    </row>
    <row r="896" spans="17:20" x14ac:dyDescent="0.2">
      <c r="Q896" s="158" t="str">
        <f t="shared" ca="1" si="52"/>
        <v/>
      </c>
      <c r="R896" s="158" t="str">
        <f t="shared" ca="1" si="53"/>
        <v/>
      </c>
      <c r="S896" s="158" t="str">
        <f t="shared" ca="1" si="54"/>
        <v/>
      </c>
      <c r="T896" s="158" t="str">
        <f t="shared" ca="1" si="55"/>
        <v/>
      </c>
    </row>
    <row r="897" spans="17:20" x14ac:dyDescent="0.2">
      <c r="Q897" s="158" t="str">
        <f t="shared" ca="1" si="52"/>
        <v/>
      </c>
      <c r="R897" s="158" t="str">
        <f t="shared" ca="1" si="53"/>
        <v/>
      </c>
      <c r="S897" s="158" t="str">
        <f t="shared" ca="1" si="54"/>
        <v/>
      </c>
      <c r="T897" s="158" t="str">
        <f t="shared" ca="1" si="55"/>
        <v/>
      </c>
    </row>
    <row r="898" spans="17:20" x14ac:dyDescent="0.2">
      <c r="Q898" s="158" t="str">
        <f t="shared" ca="1" si="52"/>
        <v/>
      </c>
      <c r="R898" s="158" t="str">
        <f t="shared" ca="1" si="53"/>
        <v/>
      </c>
      <c r="S898" s="158" t="str">
        <f t="shared" ca="1" si="54"/>
        <v/>
      </c>
      <c r="T898" s="158" t="str">
        <f t="shared" ca="1" si="55"/>
        <v/>
      </c>
    </row>
    <row r="899" spans="17:20" x14ac:dyDescent="0.2">
      <c r="Q899" s="158" t="str">
        <f t="shared" ca="1" si="52"/>
        <v/>
      </c>
      <c r="R899" s="158" t="str">
        <f t="shared" ca="1" si="53"/>
        <v/>
      </c>
      <c r="S899" s="158" t="str">
        <f t="shared" ca="1" si="54"/>
        <v/>
      </c>
      <c r="T899" s="158" t="str">
        <f t="shared" ca="1" si="55"/>
        <v/>
      </c>
    </row>
    <row r="900" spans="17:20" x14ac:dyDescent="0.2">
      <c r="Q900" s="158" t="str">
        <f t="shared" ca="1" si="52"/>
        <v/>
      </c>
      <c r="R900" s="158" t="str">
        <f t="shared" ca="1" si="53"/>
        <v/>
      </c>
      <c r="S900" s="158" t="str">
        <f t="shared" ca="1" si="54"/>
        <v/>
      </c>
      <c r="T900" s="158" t="str">
        <f t="shared" ca="1" si="55"/>
        <v/>
      </c>
    </row>
    <row r="901" spans="17:20" x14ac:dyDescent="0.2">
      <c r="Q901" s="158" t="str">
        <f t="shared" ref="Q901:Q964" ca="1" si="56">LEFT(OFFSET(A901,0,MATCH($Q$2,$3:$3,0)-1),3)</f>
        <v/>
      </c>
      <c r="R901" s="158" t="str">
        <f t="shared" ref="R901:R964" ca="1" si="57">LEFT(OFFSET(A901,0,MATCH($R$2,$3:$3,0)-1),3)</f>
        <v/>
      </c>
      <c r="S901" s="158" t="str">
        <f t="shared" ref="S901:S964" ca="1" si="58">RIGHT(OFFSET(A901,0,MATCH($S$2,$3:$3,0)-1),2)</f>
        <v/>
      </c>
      <c r="T901" s="158" t="str">
        <f t="shared" ref="T901:T964" ca="1" si="59">RIGHT(OFFSET(A901,0,MATCH($T$2,$3:$3,0)-1),2)</f>
        <v/>
      </c>
    </row>
    <row r="902" spans="17:20" x14ac:dyDescent="0.2">
      <c r="Q902" s="158" t="str">
        <f t="shared" ca="1" si="56"/>
        <v/>
      </c>
      <c r="R902" s="158" t="str">
        <f t="shared" ca="1" si="57"/>
        <v/>
      </c>
      <c r="S902" s="158" t="str">
        <f t="shared" ca="1" si="58"/>
        <v/>
      </c>
      <c r="T902" s="158" t="str">
        <f t="shared" ca="1" si="59"/>
        <v/>
      </c>
    </row>
    <row r="903" spans="17:20" x14ac:dyDescent="0.2">
      <c r="Q903" s="158" t="str">
        <f t="shared" ca="1" si="56"/>
        <v/>
      </c>
      <c r="R903" s="158" t="str">
        <f t="shared" ca="1" si="57"/>
        <v/>
      </c>
      <c r="S903" s="158" t="str">
        <f t="shared" ca="1" si="58"/>
        <v/>
      </c>
      <c r="T903" s="158" t="str">
        <f t="shared" ca="1" si="59"/>
        <v/>
      </c>
    </row>
    <row r="904" spans="17:20" x14ac:dyDescent="0.2">
      <c r="Q904" s="158" t="str">
        <f t="shared" ca="1" si="56"/>
        <v/>
      </c>
      <c r="R904" s="158" t="str">
        <f t="shared" ca="1" si="57"/>
        <v/>
      </c>
      <c r="S904" s="158" t="str">
        <f t="shared" ca="1" si="58"/>
        <v/>
      </c>
      <c r="T904" s="158" t="str">
        <f t="shared" ca="1" si="59"/>
        <v/>
      </c>
    </row>
    <row r="905" spans="17:20" x14ac:dyDescent="0.2">
      <c r="Q905" s="158" t="str">
        <f t="shared" ca="1" si="56"/>
        <v/>
      </c>
      <c r="R905" s="158" t="str">
        <f t="shared" ca="1" si="57"/>
        <v/>
      </c>
      <c r="S905" s="158" t="str">
        <f t="shared" ca="1" si="58"/>
        <v/>
      </c>
      <c r="T905" s="158" t="str">
        <f t="shared" ca="1" si="59"/>
        <v/>
      </c>
    </row>
    <row r="906" spans="17:20" x14ac:dyDescent="0.2">
      <c r="Q906" s="158" t="str">
        <f t="shared" ca="1" si="56"/>
        <v/>
      </c>
      <c r="R906" s="158" t="str">
        <f t="shared" ca="1" si="57"/>
        <v/>
      </c>
      <c r="S906" s="158" t="str">
        <f t="shared" ca="1" si="58"/>
        <v/>
      </c>
      <c r="T906" s="158" t="str">
        <f t="shared" ca="1" si="59"/>
        <v/>
      </c>
    </row>
    <row r="907" spans="17:20" x14ac:dyDescent="0.2">
      <c r="Q907" s="158" t="str">
        <f t="shared" ca="1" si="56"/>
        <v/>
      </c>
      <c r="R907" s="158" t="str">
        <f t="shared" ca="1" si="57"/>
        <v/>
      </c>
      <c r="S907" s="158" t="str">
        <f t="shared" ca="1" si="58"/>
        <v/>
      </c>
      <c r="T907" s="158" t="str">
        <f t="shared" ca="1" si="59"/>
        <v/>
      </c>
    </row>
    <row r="908" spans="17:20" x14ac:dyDescent="0.2">
      <c r="Q908" s="158" t="str">
        <f t="shared" ca="1" si="56"/>
        <v/>
      </c>
      <c r="R908" s="158" t="str">
        <f t="shared" ca="1" si="57"/>
        <v/>
      </c>
      <c r="S908" s="158" t="str">
        <f t="shared" ca="1" si="58"/>
        <v/>
      </c>
      <c r="T908" s="158" t="str">
        <f t="shared" ca="1" si="59"/>
        <v/>
      </c>
    </row>
    <row r="909" spans="17:20" x14ac:dyDescent="0.2">
      <c r="Q909" s="158" t="str">
        <f t="shared" ca="1" si="56"/>
        <v/>
      </c>
      <c r="R909" s="158" t="str">
        <f t="shared" ca="1" si="57"/>
        <v/>
      </c>
      <c r="S909" s="158" t="str">
        <f t="shared" ca="1" si="58"/>
        <v/>
      </c>
      <c r="T909" s="158" t="str">
        <f t="shared" ca="1" si="59"/>
        <v/>
      </c>
    </row>
    <row r="910" spans="17:20" x14ac:dyDescent="0.2">
      <c r="Q910" s="158" t="str">
        <f t="shared" ca="1" si="56"/>
        <v/>
      </c>
      <c r="R910" s="158" t="str">
        <f t="shared" ca="1" si="57"/>
        <v/>
      </c>
      <c r="S910" s="158" t="str">
        <f t="shared" ca="1" si="58"/>
        <v/>
      </c>
      <c r="T910" s="158" t="str">
        <f t="shared" ca="1" si="59"/>
        <v/>
      </c>
    </row>
    <row r="911" spans="17:20" x14ac:dyDescent="0.2">
      <c r="Q911" s="158" t="str">
        <f t="shared" ca="1" si="56"/>
        <v/>
      </c>
      <c r="R911" s="158" t="str">
        <f t="shared" ca="1" si="57"/>
        <v/>
      </c>
      <c r="S911" s="158" t="str">
        <f t="shared" ca="1" si="58"/>
        <v/>
      </c>
      <c r="T911" s="158" t="str">
        <f t="shared" ca="1" si="59"/>
        <v/>
      </c>
    </row>
    <row r="912" spans="17:20" x14ac:dyDescent="0.2">
      <c r="Q912" s="158" t="str">
        <f t="shared" ca="1" si="56"/>
        <v/>
      </c>
      <c r="R912" s="158" t="str">
        <f t="shared" ca="1" si="57"/>
        <v/>
      </c>
      <c r="S912" s="158" t="str">
        <f t="shared" ca="1" si="58"/>
        <v/>
      </c>
      <c r="T912" s="158" t="str">
        <f t="shared" ca="1" si="59"/>
        <v/>
      </c>
    </row>
    <row r="913" spans="17:20" x14ac:dyDescent="0.2">
      <c r="Q913" s="158" t="str">
        <f t="shared" ca="1" si="56"/>
        <v/>
      </c>
      <c r="R913" s="158" t="str">
        <f t="shared" ca="1" si="57"/>
        <v/>
      </c>
      <c r="S913" s="158" t="str">
        <f t="shared" ca="1" si="58"/>
        <v/>
      </c>
      <c r="T913" s="158" t="str">
        <f t="shared" ca="1" si="59"/>
        <v/>
      </c>
    </row>
    <row r="914" spans="17:20" x14ac:dyDescent="0.2">
      <c r="Q914" s="158" t="str">
        <f t="shared" ca="1" si="56"/>
        <v/>
      </c>
      <c r="R914" s="158" t="str">
        <f t="shared" ca="1" si="57"/>
        <v/>
      </c>
      <c r="S914" s="158" t="str">
        <f t="shared" ca="1" si="58"/>
        <v/>
      </c>
      <c r="T914" s="158" t="str">
        <f t="shared" ca="1" si="59"/>
        <v/>
      </c>
    </row>
    <row r="915" spans="17:20" x14ac:dyDescent="0.2">
      <c r="Q915" s="158" t="str">
        <f t="shared" ca="1" si="56"/>
        <v/>
      </c>
      <c r="R915" s="158" t="str">
        <f t="shared" ca="1" si="57"/>
        <v/>
      </c>
      <c r="S915" s="158" t="str">
        <f t="shared" ca="1" si="58"/>
        <v/>
      </c>
      <c r="T915" s="158" t="str">
        <f t="shared" ca="1" si="59"/>
        <v/>
      </c>
    </row>
    <row r="916" spans="17:20" x14ac:dyDescent="0.2">
      <c r="Q916" s="158" t="str">
        <f t="shared" ca="1" si="56"/>
        <v/>
      </c>
      <c r="R916" s="158" t="str">
        <f t="shared" ca="1" si="57"/>
        <v/>
      </c>
      <c r="S916" s="158" t="str">
        <f t="shared" ca="1" si="58"/>
        <v/>
      </c>
      <c r="T916" s="158" t="str">
        <f t="shared" ca="1" si="59"/>
        <v/>
      </c>
    </row>
    <row r="917" spans="17:20" x14ac:dyDescent="0.2">
      <c r="Q917" s="158" t="str">
        <f t="shared" ca="1" si="56"/>
        <v/>
      </c>
      <c r="R917" s="158" t="str">
        <f t="shared" ca="1" si="57"/>
        <v/>
      </c>
      <c r="S917" s="158" t="str">
        <f t="shared" ca="1" si="58"/>
        <v/>
      </c>
      <c r="T917" s="158" t="str">
        <f t="shared" ca="1" si="59"/>
        <v/>
      </c>
    </row>
    <row r="918" spans="17:20" x14ac:dyDescent="0.2">
      <c r="Q918" s="158" t="str">
        <f t="shared" ca="1" si="56"/>
        <v/>
      </c>
      <c r="R918" s="158" t="str">
        <f t="shared" ca="1" si="57"/>
        <v/>
      </c>
      <c r="S918" s="158" t="str">
        <f t="shared" ca="1" si="58"/>
        <v/>
      </c>
      <c r="T918" s="158" t="str">
        <f t="shared" ca="1" si="59"/>
        <v/>
      </c>
    </row>
    <row r="919" spans="17:20" x14ac:dyDescent="0.2">
      <c r="Q919" s="158" t="str">
        <f t="shared" ca="1" si="56"/>
        <v/>
      </c>
      <c r="R919" s="158" t="str">
        <f t="shared" ca="1" si="57"/>
        <v/>
      </c>
      <c r="S919" s="158" t="str">
        <f t="shared" ca="1" si="58"/>
        <v/>
      </c>
      <c r="T919" s="158" t="str">
        <f t="shared" ca="1" si="59"/>
        <v/>
      </c>
    </row>
    <row r="920" spans="17:20" x14ac:dyDescent="0.2">
      <c r="Q920" s="158" t="str">
        <f t="shared" ca="1" si="56"/>
        <v/>
      </c>
      <c r="R920" s="158" t="str">
        <f t="shared" ca="1" si="57"/>
        <v/>
      </c>
      <c r="S920" s="158" t="str">
        <f t="shared" ca="1" si="58"/>
        <v/>
      </c>
      <c r="T920" s="158" t="str">
        <f t="shared" ca="1" si="59"/>
        <v/>
      </c>
    </row>
    <row r="921" spans="17:20" x14ac:dyDescent="0.2">
      <c r="Q921" s="158" t="str">
        <f t="shared" ca="1" si="56"/>
        <v/>
      </c>
      <c r="R921" s="158" t="str">
        <f t="shared" ca="1" si="57"/>
        <v/>
      </c>
      <c r="S921" s="158" t="str">
        <f t="shared" ca="1" si="58"/>
        <v/>
      </c>
      <c r="T921" s="158" t="str">
        <f t="shared" ca="1" si="59"/>
        <v/>
      </c>
    </row>
    <row r="922" spans="17:20" x14ac:dyDescent="0.2">
      <c r="Q922" s="158" t="str">
        <f t="shared" ca="1" si="56"/>
        <v/>
      </c>
      <c r="R922" s="158" t="str">
        <f t="shared" ca="1" si="57"/>
        <v/>
      </c>
      <c r="S922" s="158" t="str">
        <f t="shared" ca="1" si="58"/>
        <v/>
      </c>
      <c r="T922" s="158" t="str">
        <f t="shared" ca="1" si="59"/>
        <v/>
      </c>
    </row>
    <row r="923" spans="17:20" x14ac:dyDescent="0.2">
      <c r="Q923" s="158" t="str">
        <f t="shared" ca="1" si="56"/>
        <v/>
      </c>
      <c r="R923" s="158" t="str">
        <f t="shared" ca="1" si="57"/>
        <v/>
      </c>
      <c r="S923" s="158" t="str">
        <f t="shared" ca="1" si="58"/>
        <v/>
      </c>
      <c r="T923" s="158" t="str">
        <f t="shared" ca="1" si="59"/>
        <v/>
      </c>
    </row>
    <row r="924" spans="17:20" x14ac:dyDescent="0.2">
      <c r="Q924" s="158" t="str">
        <f t="shared" ca="1" si="56"/>
        <v/>
      </c>
      <c r="R924" s="158" t="str">
        <f t="shared" ca="1" si="57"/>
        <v/>
      </c>
      <c r="S924" s="158" t="str">
        <f t="shared" ca="1" si="58"/>
        <v/>
      </c>
      <c r="T924" s="158" t="str">
        <f t="shared" ca="1" si="59"/>
        <v/>
      </c>
    </row>
    <row r="925" spans="17:20" x14ac:dyDescent="0.2">
      <c r="Q925" s="158" t="str">
        <f t="shared" ca="1" si="56"/>
        <v/>
      </c>
      <c r="R925" s="158" t="str">
        <f t="shared" ca="1" si="57"/>
        <v/>
      </c>
      <c r="S925" s="158" t="str">
        <f t="shared" ca="1" si="58"/>
        <v/>
      </c>
      <c r="T925" s="158" t="str">
        <f t="shared" ca="1" si="59"/>
        <v/>
      </c>
    </row>
    <row r="926" spans="17:20" x14ac:dyDescent="0.2">
      <c r="Q926" s="158" t="str">
        <f t="shared" ca="1" si="56"/>
        <v/>
      </c>
      <c r="R926" s="158" t="str">
        <f t="shared" ca="1" si="57"/>
        <v/>
      </c>
      <c r="S926" s="158" t="str">
        <f t="shared" ca="1" si="58"/>
        <v/>
      </c>
      <c r="T926" s="158" t="str">
        <f t="shared" ca="1" si="59"/>
        <v/>
      </c>
    </row>
    <row r="927" spans="17:20" x14ac:dyDescent="0.2">
      <c r="Q927" s="158" t="str">
        <f t="shared" ca="1" si="56"/>
        <v/>
      </c>
      <c r="R927" s="158" t="str">
        <f t="shared" ca="1" si="57"/>
        <v/>
      </c>
      <c r="S927" s="158" t="str">
        <f t="shared" ca="1" si="58"/>
        <v/>
      </c>
      <c r="T927" s="158" t="str">
        <f t="shared" ca="1" si="59"/>
        <v/>
      </c>
    </row>
    <row r="928" spans="17:20" x14ac:dyDescent="0.2">
      <c r="Q928" s="158" t="str">
        <f t="shared" ca="1" si="56"/>
        <v/>
      </c>
      <c r="R928" s="158" t="str">
        <f t="shared" ca="1" si="57"/>
        <v/>
      </c>
      <c r="S928" s="158" t="str">
        <f t="shared" ca="1" si="58"/>
        <v/>
      </c>
      <c r="T928" s="158" t="str">
        <f t="shared" ca="1" si="59"/>
        <v/>
      </c>
    </row>
    <row r="929" spans="17:20" x14ac:dyDescent="0.2">
      <c r="Q929" s="158" t="str">
        <f t="shared" ca="1" si="56"/>
        <v/>
      </c>
      <c r="R929" s="158" t="str">
        <f t="shared" ca="1" si="57"/>
        <v/>
      </c>
      <c r="S929" s="158" t="str">
        <f t="shared" ca="1" si="58"/>
        <v/>
      </c>
      <c r="T929" s="158" t="str">
        <f t="shared" ca="1" si="59"/>
        <v/>
      </c>
    </row>
    <row r="930" spans="17:20" x14ac:dyDescent="0.2">
      <c r="Q930" s="158" t="str">
        <f t="shared" ca="1" si="56"/>
        <v/>
      </c>
      <c r="R930" s="158" t="str">
        <f t="shared" ca="1" si="57"/>
        <v/>
      </c>
      <c r="S930" s="158" t="str">
        <f t="shared" ca="1" si="58"/>
        <v/>
      </c>
      <c r="T930" s="158" t="str">
        <f t="shared" ca="1" si="59"/>
        <v/>
      </c>
    </row>
    <row r="931" spans="17:20" x14ac:dyDescent="0.2">
      <c r="Q931" s="158" t="str">
        <f t="shared" ca="1" si="56"/>
        <v/>
      </c>
      <c r="R931" s="158" t="str">
        <f t="shared" ca="1" si="57"/>
        <v/>
      </c>
      <c r="S931" s="158" t="str">
        <f t="shared" ca="1" si="58"/>
        <v/>
      </c>
      <c r="T931" s="158" t="str">
        <f t="shared" ca="1" si="59"/>
        <v/>
      </c>
    </row>
    <row r="932" spans="17:20" x14ac:dyDescent="0.2">
      <c r="Q932" s="158" t="str">
        <f t="shared" ca="1" si="56"/>
        <v/>
      </c>
      <c r="R932" s="158" t="str">
        <f t="shared" ca="1" si="57"/>
        <v/>
      </c>
      <c r="S932" s="158" t="str">
        <f t="shared" ca="1" si="58"/>
        <v/>
      </c>
      <c r="T932" s="158" t="str">
        <f t="shared" ca="1" si="59"/>
        <v/>
      </c>
    </row>
    <row r="933" spans="17:20" x14ac:dyDescent="0.2">
      <c r="Q933" s="158" t="str">
        <f t="shared" ca="1" si="56"/>
        <v/>
      </c>
      <c r="R933" s="158" t="str">
        <f t="shared" ca="1" si="57"/>
        <v/>
      </c>
      <c r="S933" s="158" t="str">
        <f t="shared" ca="1" si="58"/>
        <v/>
      </c>
      <c r="T933" s="158" t="str">
        <f t="shared" ca="1" si="59"/>
        <v/>
      </c>
    </row>
    <row r="934" spans="17:20" x14ac:dyDescent="0.2">
      <c r="Q934" s="158" t="str">
        <f t="shared" ca="1" si="56"/>
        <v/>
      </c>
      <c r="R934" s="158" t="str">
        <f t="shared" ca="1" si="57"/>
        <v/>
      </c>
      <c r="S934" s="158" t="str">
        <f t="shared" ca="1" si="58"/>
        <v/>
      </c>
      <c r="T934" s="158" t="str">
        <f t="shared" ca="1" si="59"/>
        <v/>
      </c>
    </row>
    <row r="935" spans="17:20" x14ac:dyDescent="0.2">
      <c r="Q935" s="158" t="str">
        <f t="shared" ca="1" si="56"/>
        <v/>
      </c>
      <c r="R935" s="158" t="str">
        <f t="shared" ca="1" si="57"/>
        <v/>
      </c>
      <c r="S935" s="158" t="str">
        <f t="shared" ca="1" si="58"/>
        <v/>
      </c>
      <c r="T935" s="158" t="str">
        <f t="shared" ca="1" si="59"/>
        <v/>
      </c>
    </row>
    <row r="936" spans="17:20" x14ac:dyDescent="0.2">
      <c r="Q936" s="158" t="str">
        <f t="shared" ca="1" si="56"/>
        <v/>
      </c>
      <c r="R936" s="158" t="str">
        <f t="shared" ca="1" si="57"/>
        <v/>
      </c>
      <c r="S936" s="158" t="str">
        <f t="shared" ca="1" si="58"/>
        <v/>
      </c>
      <c r="T936" s="158" t="str">
        <f t="shared" ca="1" si="59"/>
        <v/>
      </c>
    </row>
    <row r="937" spans="17:20" x14ac:dyDescent="0.2">
      <c r="Q937" s="158" t="str">
        <f t="shared" ca="1" si="56"/>
        <v/>
      </c>
      <c r="R937" s="158" t="str">
        <f t="shared" ca="1" si="57"/>
        <v/>
      </c>
      <c r="S937" s="158" t="str">
        <f t="shared" ca="1" si="58"/>
        <v/>
      </c>
      <c r="T937" s="158" t="str">
        <f t="shared" ca="1" si="59"/>
        <v/>
      </c>
    </row>
    <row r="938" spans="17:20" x14ac:dyDescent="0.2">
      <c r="Q938" s="158" t="str">
        <f t="shared" ca="1" si="56"/>
        <v/>
      </c>
      <c r="R938" s="158" t="str">
        <f t="shared" ca="1" si="57"/>
        <v/>
      </c>
      <c r="S938" s="158" t="str">
        <f t="shared" ca="1" si="58"/>
        <v/>
      </c>
      <c r="T938" s="158" t="str">
        <f t="shared" ca="1" si="59"/>
        <v/>
      </c>
    </row>
    <row r="939" spans="17:20" x14ac:dyDescent="0.2">
      <c r="Q939" s="158" t="str">
        <f t="shared" ca="1" si="56"/>
        <v/>
      </c>
      <c r="R939" s="158" t="str">
        <f t="shared" ca="1" si="57"/>
        <v/>
      </c>
      <c r="S939" s="158" t="str">
        <f t="shared" ca="1" si="58"/>
        <v/>
      </c>
      <c r="T939" s="158" t="str">
        <f t="shared" ca="1" si="59"/>
        <v/>
      </c>
    </row>
    <row r="940" spans="17:20" x14ac:dyDescent="0.2">
      <c r="Q940" s="158" t="str">
        <f t="shared" ca="1" si="56"/>
        <v/>
      </c>
      <c r="R940" s="158" t="str">
        <f t="shared" ca="1" si="57"/>
        <v/>
      </c>
      <c r="S940" s="158" t="str">
        <f t="shared" ca="1" si="58"/>
        <v/>
      </c>
      <c r="T940" s="158" t="str">
        <f t="shared" ca="1" si="59"/>
        <v/>
      </c>
    </row>
    <row r="941" spans="17:20" x14ac:dyDescent="0.2">
      <c r="Q941" s="158" t="str">
        <f t="shared" ca="1" si="56"/>
        <v/>
      </c>
      <c r="R941" s="158" t="str">
        <f t="shared" ca="1" si="57"/>
        <v/>
      </c>
      <c r="S941" s="158" t="str">
        <f t="shared" ca="1" si="58"/>
        <v/>
      </c>
      <c r="T941" s="158" t="str">
        <f t="shared" ca="1" si="59"/>
        <v/>
      </c>
    </row>
    <row r="942" spans="17:20" x14ac:dyDescent="0.2">
      <c r="Q942" s="158" t="str">
        <f t="shared" ca="1" si="56"/>
        <v/>
      </c>
      <c r="R942" s="158" t="str">
        <f t="shared" ca="1" si="57"/>
        <v/>
      </c>
      <c r="S942" s="158" t="str">
        <f t="shared" ca="1" si="58"/>
        <v/>
      </c>
      <c r="T942" s="158" t="str">
        <f t="shared" ca="1" si="59"/>
        <v/>
      </c>
    </row>
    <row r="943" spans="17:20" x14ac:dyDescent="0.2">
      <c r="Q943" s="158" t="str">
        <f t="shared" ca="1" si="56"/>
        <v/>
      </c>
      <c r="R943" s="158" t="str">
        <f t="shared" ca="1" si="57"/>
        <v/>
      </c>
      <c r="S943" s="158" t="str">
        <f t="shared" ca="1" si="58"/>
        <v/>
      </c>
      <c r="T943" s="158" t="str">
        <f t="shared" ca="1" si="59"/>
        <v/>
      </c>
    </row>
    <row r="944" spans="17:20" x14ac:dyDescent="0.2">
      <c r="Q944" s="158" t="str">
        <f t="shared" ca="1" si="56"/>
        <v/>
      </c>
      <c r="R944" s="158" t="str">
        <f t="shared" ca="1" si="57"/>
        <v/>
      </c>
      <c r="S944" s="158" t="str">
        <f t="shared" ca="1" si="58"/>
        <v/>
      </c>
      <c r="T944" s="158" t="str">
        <f t="shared" ca="1" si="59"/>
        <v/>
      </c>
    </row>
    <row r="945" spans="17:20" x14ac:dyDescent="0.2">
      <c r="Q945" s="158" t="str">
        <f t="shared" ca="1" si="56"/>
        <v/>
      </c>
      <c r="R945" s="158" t="str">
        <f t="shared" ca="1" si="57"/>
        <v/>
      </c>
      <c r="S945" s="158" t="str">
        <f t="shared" ca="1" si="58"/>
        <v/>
      </c>
      <c r="T945" s="158" t="str">
        <f t="shared" ca="1" si="59"/>
        <v/>
      </c>
    </row>
    <row r="946" spans="17:20" x14ac:dyDescent="0.2">
      <c r="Q946" s="158" t="str">
        <f t="shared" ca="1" si="56"/>
        <v/>
      </c>
      <c r="R946" s="158" t="str">
        <f t="shared" ca="1" si="57"/>
        <v/>
      </c>
      <c r="S946" s="158" t="str">
        <f t="shared" ca="1" si="58"/>
        <v/>
      </c>
      <c r="T946" s="158" t="str">
        <f t="shared" ca="1" si="59"/>
        <v/>
      </c>
    </row>
    <row r="947" spans="17:20" x14ac:dyDescent="0.2">
      <c r="Q947" s="158" t="str">
        <f t="shared" ca="1" si="56"/>
        <v/>
      </c>
      <c r="R947" s="158" t="str">
        <f t="shared" ca="1" si="57"/>
        <v/>
      </c>
      <c r="S947" s="158" t="str">
        <f t="shared" ca="1" si="58"/>
        <v/>
      </c>
      <c r="T947" s="158" t="str">
        <f t="shared" ca="1" si="59"/>
        <v/>
      </c>
    </row>
    <row r="948" spans="17:20" x14ac:dyDescent="0.2">
      <c r="Q948" s="158" t="str">
        <f t="shared" ca="1" si="56"/>
        <v/>
      </c>
      <c r="R948" s="158" t="str">
        <f t="shared" ca="1" si="57"/>
        <v/>
      </c>
      <c r="S948" s="158" t="str">
        <f t="shared" ca="1" si="58"/>
        <v/>
      </c>
      <c r="T948" s="158" t="str">
        <f t="shared" ca="1" si="59"/>
        <v/>
      </c>
    </row>
    <row r="949" spans="17:20" x14ac:dyDescent="0.2">
      <c r="Q949" s="158" t="str">
        <f t="shared" ca="1" si="56"/>
        <v/>
      </c>
      <c r="R949" s="158" t="str">
        <f t="shared" ca="1" si="57"/>
        <v/>
      </c>
      <c r="S949" s="158" t="str">
        <f t="shared" ca="1" si="58"/>
        <v/>
      </c>
      <c r="T949" s="158" t="str">
        <f t="shared" ca="1" si="59"/>
        <v/>
      </c>
    </row>
    <row r="950" spans="17:20" x14ac:dyDescent="0.2">
      <c r="Q950" s="158" t="str">
        <f t="shared" ca="1" si="56"/>
        <v/>
      </c>
      <c r="R950" s="158" t="str">
        <f t="shared" ca="1" si="57"/>
        <v/>
      </c>
      <c r="S950" s="158" t="str">
        <f t="shared" ca="1" si="58"/>
        <v/>
      </c>
      <c r="T950" s="158" t="str">
        <f t="shared" ca="1" si="59"/>
        <v/>
      </c>
    </row>
    <row r="951" spans="17:20" x14ac:dyDescent="0.2">
      <c r="Q951" s="158" t="str">
        <f t="shared" ca="1" si="56"/>
        <v/>
      </c>
      <c r="R951" s="158" t="str">
        <f t="shared" ca="1" si="57"/>
        <v/>
      </c>
      <c r="S951" s="158" t="str">
        <f t="shared" ca="1" si="58"/>
        <v/>
      </c>
      <c r="T951" s="158" t="str">
        <f t="shared" ca="1" si="59"/>
        <v/>
      </c>
    </row>
    <row r="952" spans="17:20" x14ac:dyDescent="0.2">
      <c r="Q952" s="158" t="str">
        <f t="shared" ca="1" si="56"/>
        <v/>
      </c>
      <c r="R952" s="158" t="str">
        <f t="shared" ca="1" si="57"/>
        <v/>
      </c>
      <c r="S952" s="158" t="str">
        <f t="shared" ca="1" si="58"/>
        <v/>
      </c>
      <c r="T952" s="158" t="str">
        <f t="shared" ca="1" si="59"/>
        <v/>
      </c>
    </row>
    <row r="953" spans="17:20" x14ac:dyDescent="0.2">
      <c r="Q953" s="158" t="str">
        <f t="shared" ca="1" si="56"/>
        <v/>
      </c>
      <c r="R953" s="158" t="str">
        <f t="shared" ca="1" si="57"/>
        <v/>
      </c>
      <c r="S953" s="158" t="str">
        <f t="shared" ca="1" si="58"/>
        <v/>
      </c>
      <c r="T953" s="158" t="str">
        <f t="shared" ca="1" si="59"/>
        <v/>
      </c>
    </row>
    <row r="954" spans="17:20" x14ac:dyDescent="0.2">
      <c r="Q954" s="158" t="str">
        <f t="shared" ca="1" si="56"/>
        <v/>
      </c>
      <c r="R954" s="158" t="str">
        <f t="shared" ca="1" si="57"/>
        <v/>
      </c>
      <c r="S954" s="158" t="str">
        <f t="shared" ca="1" si="58"/>
        <v/>
      </c>
      <c r="T954" s="158" t="str">
        <f t="shared" ca="1" si="59"/>
        <v/>
      </c>
    </row>
    <row r="955" spans="17:20" x14ac:dyDescent="0.2">
      <c r="Q955" s="158" t="str">
        <f t="shared" ca="1" si="56"/>
        <v/>
      </c>
      <c r="R955" s="158" t="str">
        <f t="shared" ca="1" si="57"/>
        <v/>
      </c>
      <c r="S955" s="158" t="str">
        <f t="shared" ca="1" si="58"/>
        <v/>
      </c>
      <c r="T955" s="158" t="str">
        <f t="shared" ca="1" si="59"/>
        <v/>
      </c>
    </row>
    <row r="956" spans="17:20" x14ac:dyDescent="0.2">
      <c r="Q956" s="158" t="str">
        <f t="shared" ca="1" si="56"/>
        <v/>
      </c>
      <c r="R956" s="158" t="str">
        <f t="shared" ca="1" si="57"/>
        <v/>
      </c>
      <c r="S956" s="158" t="str">
        <f t="shared" ca="1" si="58"/>
        <v/>
      </c>
      <c r="T956" s="158" t="str">
        <f t="shared" ca="1" si="59"/>
        <v/>
      </c>
    </row>
    <row r="957" spans="17:20" x14ac:dyDescent="0.2">
      <c r="Q957" s="158" t="str">
        <f t="shared" ca="1" si="56"/>
        <v/>
      </c>
      <c r="R957" s="158" t="str">
        <f t="shared" ca="1" si="57"/>
        <v/>
      </c>
      <c r="S957" s="158" t="str">
        <f t="shared" ca="1" si="58"/>
        <v/>
      </c>
      <c r="T957" s="158" t="str">
        <f t="shared" ca="1" si="59"/>
        <v/>
      </c>
    </row>
    <row r="958" spans="17:20" x14ac:dyDescent="0.2">
      <c r="Q958" s="158" t="str">
        <f t="shared" ca="1" si="56"/>
        <v/>
      </c>
      <c r="R958" s="158" t="str">
        <f t="shared" ca="1" si="57"/>
        <v/>
      </c>
      <c r="S958" s="158" t="str">
        <f t="shared" ca="1" si="58"/>
        <v/>
      </c>
      <c r="T958" s="158" t="str">
        <f t="shared" ca="1" si="59"/>
        <v/>
      </c>
    </row>
    <row r="959" spans="17:20" x14ac:dyDescent="0.2">
      <c r="Q959" s="158" t="str">
        <f t="shared" ca="1" si="56"/>
        <v/>
      </c>
      <c r="R959" s="158" t="str">
        <f t="shared" ca="1" si="57"/>
        <v/>
      </c>
      <c r="S959" s="158" t="str">
        <f t="shared" ca="1" si="58"/>
        <v/>
      </c>
      <c r="T959" s="158" t="str">
        <f t="shared" ca="1" si="59"/>
        <v/>
      </c>
    </row>
    <row r="960" spans="17:20" x14ac:dyDescent="0.2">
      <c r="Q960" s="158" t="str">
        <f t="shared" ca="1" si="56"/>
        <v/>
      </c>
      <c r="R960" s="158" t="str">
        <f t="shared" ca="1" si="57"/>
        <v/>
      </c>
      <c r="S960" s="158" t="str">
        <f t="shared" ca="1" si="58"/>
        <v/>
      </c>
      <c r="T960" s="158" t="str">
        <f t="shared" ca="1" si="59"/>
        <v/>
      </c>
    </row>
    <row r="961" spans="17:20" x14ac:dyDescent="0.2">
      <c r="Q961" s="158" t="str">
        <f t="shared" ca="1" si="56"/>
        <v/>
      </c>
      <c r="R961" s="158" t="str">
        <f t="shared" ca="1" si="57"/>
        <v/>
      </c>
      <c r="S961" s="158" t="str">
        <f t="shared" ca="1" si="58"/>
        <v/>
      </c>
      <c r="T961" s="158" t="str">
        <f t="shared" ca="1" si="59"/>
        <v/>
      </c>
    </row>
    <row r="962" spans="17:20" x14ac:dyDescent="0.2">
      <c r="Q962" s="158" t="str">
        <f t="shared" ca="1" si="56"/>
        <v/>
      </c>
      <c r="R962" s="158" t="str">
        <f t="shared" ca="1" si="57"/>
        <v/>
      </c>
      <c r="S962" s="158" t="str">
        <f t="shared" ca="1" si="58"/>
        <v/>
      </c>
      <c r="T962" s="158" t="str">
        <f t="shared" ca="1" si="59"/>
        <v/>
      </c>
    </row>
    <row r="963" spans="17:20" x14ac:dyDescent="0.2">
      <c r="Q963" s="158" t="str">
        <f t="shared" ca="1" si="56"/>
        <v/>
      </c>
      <c r="R963" s="158" t="str">
        <f t="shared" ca="1" si="57"/>
        <v/>
      </c>
      <c r="S963" s="158" t="str">
        <f t="shared" ca="1" si="58"/>
        <v/>
      </c>
      <c r="T963" s="158" t="str">
        <f t="shared" ca="1" si="59"/>
        <v/>
      </c>
    </row>
    <row r="964" spans="17:20" x14ac:dyDescent="0.2">
      <c r="Q964" s="158" t="str">
        <f t="shared" ca="1" si="56"/>
        <v/>
      </c>
      <c r="R964" s="158" t="str">
        <f t="shared" ca="1" si="57"/>
        <v/>
      </c>
      <c r="S964" s="158" t="str">
        <f t="shared" ca="1" si="58"/>
        <v/>
      </c>
      <c r="T964" s="158" t="str">
        <f t="shared" ca="1" si="59"/>
        <v/>
      </c>
    </row>
    <row r="965" spans="17:20" x14ac:dyDescent="0.2">
      <c r="Q965" s="158" t="str">
        <f t="shared" ref="Q965:Q1028" ca="1" si="60">LEFT(OFFSET(A965,0,MATCH($Q$2,$3:$3,0)-1),3)</f>
        <v/>
      </c>
      <c r="R965" s="158" t="str">
        <f t="shared" ref="R965:R1028" ca="1" si="61">LEFT(OFFSET(A965,0,MATCH($R$2,$3:$3,0)-1),3)</f>
        <v/>
      </c>
      <c r="S965" s="158" t="str">
        <f t="shared" ref="S965:S1028" ca="1" si="62">RIGHT(OFFSET(A965,0,MATCH($S$2,$3:$3,0)-1),2)</f>
        <v/>
      </c>
      <c r="T965" s="158" t="str">
        <f t="shared" ref="T965:T1028" ca="1" si="63">RIGHT(OFFSET(A965,0,MATCH($T$2,$3:$3,0)-1),2)</f>
        <v/>
      </c>
    </row>
    <row r="966" spans="17:20" x14ac:dyDescent="0.2">
      <c r="Q966" s="158" t="str">
        <f t="shared" ca="1" si="60"/>
        <v/>
      </c>
      <c r="R966" s="158" t="str">
        <f t="shared" ca="1" si="61"/>
        <v/>
      </c>
      <c r="S966" s="158" t="str">
        <f t="shared" ca="1" si="62"/>
        <v/>
      </c>
      <c r="T966" s="158" t="str">
        <f t="shared" ca="1" si="63"/>
        <v/>
      </c>
    </row>
    <row r="967" spans="17:20" x14ac:dyDescent="0.2">
      <c r="Q967" s="158" t="str">
        <f t="shared" ca="1" si="60"/>
        <v/>
      </c>
      <c r="R967" s="158" t="str">
        <f t="shared" ca="1" si="61"/>
        <v/>
      </c>
      <c r="S967" s="158" t="str">
        <f t="shared" ca="1" si="62"/>
        <v/>
      </c>
      <c r="T967" s="158" t="str">
        <f t="shared" ca="1" si="63"/>
        <v/>
      </c>
    </row>
    <row r="968" spans="17:20" x14ac:dyDescent="0.2">
      <c r="Q968" s="158" t="str">
        <f t="shared" ca="1" si="60"/>
        <v/>
      </c>
      <c r="R968" s="158" t="str">
        <f t="shared" ca="1" si="61"/>
        <v/>
      </c>
      <c r="S968" s="158" t="str">
        <f t="shared" ca="1" si="62"/>
        <v/>
      </c>
      <c r="T968" s="158" t="str">
        <f t="shared" ca="1" si="63"/>
        <v/>
      </c>
    </row>
    <row r="969" spans="17:20" x14ac:dyDescent="0.2">
      <c r="Q969" s="158" t="str">
        <f t="shared" ca="1" si="60"/>
        <v/>
      </c>
      <c r="R969" s="158" t="str">
        <f t="shared" ca="1" si="61"/>
        <v/>
      </c>
      <c r="S969" s="158" t="str">
        <f t="shared" ca="1" si="62"/>
        <v/>
      </c>
      <c r="T969" s="158" t="str">
        <f t="shared" ca="1" si="63"/>
        <v/>
      </c>
    </row>
    <row r="970" spans="17:20" x14ac:dyDescent="0.2">
      <c r="Q970" s="158" t="str">
        <f t="shared" ca="1" si="60"/>
        <v/>
      </c>
      <c r="R970" s="158" t="str">
        <f t="shared" ca="1" si="61"/>
        <v/>
      </c>
      <c r="S970" s="158" t="str">
        <f t="shared" ca="1" si="62"/>
        <v/>
      </c>
      <c r="T970" s="158" t="str">
        <f t="shared" ca="1" si="63"/>
        <v/>
      </c>
    </row>
    <row r="971" spans="17:20" x14ac:dyDescent="0.2">
      <c r="Q971" s="158" t="str">
        <f t="shared" ca="1" si="60"/>
        <v/>
      </c>
      <c r="R971" s="158" t="str">
        <f t="shared" ca="1" si="61"/>
        <v/>
      </c>
      <c r="S971" s="158" t="str">
        <f t="shared" ca="1" si="62"/>
        <v/>
      </c>
      <c r="T971" s="158" t="str">
        <f t="shared" ca="1" si="63"/>
        <v/>
      </c>
    </row>
    <row r="972" spans="17:20" x14ac:dyDescent="0.2">
      <c r="Q972" s="158" t="str">
        <f t="shared" ca="1" si="60"/>
        <v/>
      </c>
      <c r="R972" s="158" t="str">
        <f t="shared" ca="1" si="61"/>
        <v/>
      </c>
      <c r="S972" s="158" t="str">
        <f t="shared" ca="1" si="62"/>
        <v/>
      </c>
      <c r="T972" s="158" t="str">
        <f t="shared" ca="1" si="63"/>
        <v/>
      </c>
    </row>
    <row r="973" spans="17:20" x14ac:dyDescent="0.2">
      <c r="Q973" s="158" t="str">
        <f t="shared" ca="1" si="60"/>
        <v/>
      </c>
      <c r="R973" s="158" t="str">
        <f t="shared" ca="1" si="61"/>
        <v/>
      </c>
      <c r="S973" s="158" t="str">
        <f t="shared" ca="1" si="62"/>
        <v/>
      </c>
      <c r="T973" s="158" t="str">
        <f t="shared" ca="1" si="63"/>
        <v/>
      </c>
    </row>
    <row r="974" spans="17:20" x14ac:dyDescent="0.2">
      <c r="Q974" s="158" t="str">
        <f t="shared" ca="1" si="60"/>
        <v/>
      </c>
      <c r="R974" s="158" t="str">
        <f t="shared" ca="1" si="61"/>
        <v/>
      </c>
      <c r="S974" s="158" t="str">
        <f t="shared" ca="1" si="62"/>
        <v/>
      </c>
      <c r="T974" s="158" t="str">
        <f t="shared" ca="1" si="63"/>
        <v/>
      </c>
    </row>
    <row r="975" spans="17:20" x14ac:dyDescent="0.2">
      <c r="Q975" s="158" t="str">
        <f t="shared" ca="1" si="60"/>
        <v/>
      </c>
      <c r="R975" s="158" t="str">
        <f t="shared" ca="1" si="61"/>
        <v/>
      </c>
      <c r="S975" s="158" t="str">
        <f t="shared" ca="1" si="62"/>
        <v/>
      </c>
      <c r="T975" s="158" t="str">
        <f t="shared" ca="1" si="63"/>
        <v/>
      </c>
    </row>
    <row r="976" spans="17:20" x14ac:dyDescent="0.2">
      <c r="Q976" s="158" t="str">
        <f t="shared" ca="1" si="60"/>
        <v/>
      </c>
      <c r="R976" s="158" t="str">
        <f t="shared" ca="1" si="61"/>
        <v/>
      </c>
      <c r="S976" s="158" t="str">
        <f t="shared" ca="1" si="62"/>
        <v/>
      </c>
      <c r="T976" s="158" t="str">
        <f t="shared" ca="1" si="63"/>
        <v/>
      </c>
    </row>
    <row r="977" spans="17:20" x14ac:dyDescent="0.2">
      <c r="Q977" s="158" t="str">
        <f t="shared" ca="1" si="60"/>
        <v/>
      </c>
      <c r="R977" s="158" t="str">
        <f t="shared" ca="1" si="61"/>
        <v/>
      </c>
      <c r="S977" s="158" t="str">
        <f t="shared" ca="1" si="62"/>
        <v/>
      </c>
      <c r="T977" s="158" t="str">
        <f t="shared" ca="1" si="63"/>
        <v/>
      </c>
    </row>
    <row r="978" spans="17:20" x14ac:dyDescent="0.2">
      <c r="Q978" s="158" t="str">
        <f t="shared" ca="1" si="60"/>
        <v/>
      </c>
      <c r="R978" s="158" t="str">
        <f t="shared" ca="1" si="61"/>
        <v/>
      </c>
      <c r="S978" s="158" t="str">
        <f t="shared" ca="1" si="62"/>
        <v/>
      </c>
      <c r="T978" s="158" t="str">
        <f t="shared" ca="1" si="63"/>
        <v/>
      </c>
    </row>
    <row r="979" spans="17:20" x14ac:dyDescent="0.2">
      <c r="Q979" s="158" t="str">
        <f t="shared" ca="1" si="60"/>
        <v/>
      </c>
      <c r="R979" s="158" t="str">
        <f t="shared" ca="1" si="61"/>
        <v/>
      </c>
      <c r="S979" s="158" t="str">
        <f t="shared" ca="1" si="62"/>
        <v/>
      </c>
      <c r="T979" s="158" t="str">
        <f t="shared" ca="1" si="63"/>
        <v/>
      </c>
    </row>
    <row r="980" spans="17:20" x14ac:dyDescent="0.2">
      <c r="Q980" s="158" t="str">
        <f t="shared" ca="1" si="60"/>
        <v/>
      </c>
      <c r="R980" s="158" t="str">
        <f t="shared" ca="1" si="61"/>
        <v/>
      </c>
      <c r="S980" s="158" t="str">
        <f t="shared" ca="1" si="62"/>
        <v/>
      </c>
      <c r="T980" s="158" t="str">
        <f t="shared" ca="1" si="63"/>
        <v/>
      </c>
    </row>
    <row r="981" spans="17:20" x14ac:dyDescent="0.2">
      <c r="Q981" s="158" t="str">
        <f t="shared" ca="1" si="60"/>
        <v/>
      </c>
      <c r="R981" s="158" t="str">
        <f t="shared" ca="1" si="61"/>
        <v/>
      </c>
      <c r="S981" s="158" t="str">
        <f t="shared" ca="1" si="62"/>
        <v/>
      </c>
      <c r="T981" s="158" t="str">
        <f t="shared" ca="1" si="63"/>
        <v/>
      </c>
    </row>
    <row r="982" spans="17:20" x14ac:dyDescent="0.2">
      <c r="Q982" s="158" t="str">
        <f t="shared" ca="1" si="60"/>
        <v/>
      </c>
      <c r="R982" s="158" t="str">
        <f t="shared" ca="1" si="61"/>
        <v/>
      </c>
      <c r="S982" s="158" t="str">
        <f t="shared" ca="1" si="62"/>
        <v/>
      </c>
      <c r="T982" s="158" t="str">
        <f t="shared" ca="1" si="63"/>
        <v/>
      </c>
    </row>
    <row r="983" spans="17:20" x14ac:dyDescent="0.2">
      <c r="Q983" s="158" t="str">
        <f t="shared" ca="1" si="60"/>
        <v/>
      </c>
      <c r="R983" s="158" t="str">
        <f t="shared" ca="1" si="61"/>
        <v/>
      </c>
      <c r="S983" s="158" t="str">
        <f t="shared" ca="1" si="62"/>
        <v/>
      </c>
      <c r="T983" s="158" t="str">
        <f t="shared" ca="1" si="63"/>
        <v/>
      </c>
    </row>
    <row r="984" spans="17:20" x14ac:dyDescent="0.2">
      <c r="Q984" s="158" t="str">
        <f t="shared" ca="1" si="60"/>
        <v/>
      </c>
      <c r="R984" s="158" t="str">
        <f t="shared" ca="1" si="61"/>
        <v/>
      </c>
      <c r="S984" s="158" t="str">
        <f t="shared" ca="1" si="62"/>
        <v/>
      </c>
      <c r="T984" s="158" t="str">
        <f t="shared" ca="1" si="63"/>
        <v/>
      </c>
    </row>
    <row r="985" spans="17:20" x14ac:dyDescent="0.2">
      <c r="Q985" s="158" t="str">
        <f t="shared" ca="1" si="60"/>
        <v/>
      </c>
      <c r="R985" s="158" t="str">
        <f t="shared" ca="1" si="61"/>
        <v/>
      </c>
      <c r="S985" s="158" t="str">
        <f t="shared" ca="1" si="62"/>
        <v/>
      </c>
      <c r="T985" s="158" t="str">
        <f t="shared" ca="1" si="63"/>
        <v/>
      </c>
    </row>
    <row r="986" spans="17:20" x14ac:dyDescent="0.2">
      <c r="Q986" s="158" t="str">
        <f t="shared" ca="1" si="60"/>
        <v/>
      </c>
      <c r="R986" s="158" t="str">
        <f t="shared" ca="1" si="61"/>
        <v/>
      </c>
      <c r="S986" s="158" t="str">
        <f t="shared" ca="1" si="62"/>
        <v/>
      </c>
      <c r="T986" s="158" t="str">
        <f t="shared" ca="1" si="63"/>
        <v/>
      </c>
    </row>
    <row r="987" spans="17:20" x14ac:dyDescent="0.2">
      <c r="Q987" s="158" t="str">
        <f t="shared" ca="1" si="60"/>
        <v/>
      </c>
      <c r="R987" s="158" t="str">
        <f t="shared" ca="1" si="61"/>
        <v/>
      </c>
      <c r="S987" s="158" t="str">
        <f t="shared" ca="1" si="62"/>
        <v/>
      </c>
      <c r="T987" s="158" t="str">
        <f t="shared" ca="1" si="63"/>
        <v/>
      </c>
    </row>
    <row r="988" spans="17:20" x14ac:dyDescent="0.2">
      <c r="Q988" s="158" t="str">
        <f t="shared" ca="1" si="60"/>
        <v/>
      </c>
      <c r="R988" s="158" t="str">
        <f t="shared" ca="1" si="61"/>
        <v/>
      </c>
      <c r="S988" s="158" t="str">
        <f t="shared" ca="1" si="62"/>
        <v/>
      </c>
      <c r="T988" s="158" t="str">
        <f t="shared" ca="1" si="63"/>
        <v/>
      </c>
    </row>
    <row r="989" spans="17:20" x14ac:dyDescent="0.2">
      <c r="Q989" s="158" t="str">
        <f t="shared" ca="1" si="60"/>
        <v/>
      </c>
      <c r="R989" s="158" t="str">
        <f t="shared" ca="1" si="61"/>
        <v/>
      </c>
      <c r="S989" s="158" t="str">
        <f t="shared" ca="1" si="62"/>
        <v/>
      </c>
      <c r="T989" s="158" t="str">
        <f t="shared" ca="1" si="63"/>
        <v/>
      </c>
    </row>
    <row r="990" spans="17:20" x14ac:dyDescent="0.2">
      <c r="Q990" s="158" t="str">
        <f t="shared" ca="1" si="60"/>
        <v/>
      </c>
      <c r="R990" s="158" t="str">
        <f t="shared" ca="1" si="61"/>
        <v/>
      </c>
      <c r="S990" s="158" t="str">
        <f t="shared" ca="1" si="62"/>
        <v/>
      </c>
      <c r="T990" s="158" t="str">
        <f t="shared" ca="1" si="63"/>
        <v/>
      </c>
    </row>
    <row r="991" spans="17:20" x14ac:dyDescent="0.2">
      <c r="Q991" s="158" t="str">
        <f t="shared" ca="1" si="60"/>
        <v/>
      </c>
      <c r="R991" s="158" t="str">
        <f t="shared" ca="1" si="61"/>
        <v/>
      </c>
      <c r="S991" s="158" t="str">
        <f t="shared" ca="1" si="62"/>
        <v/>
      </c>
      <c r="T991" s="158" t="str">
        <f t="shared" ca="1" si="63"/>
        <v/>
      </c>
    </row>
    <row r="992" spans="17:20" x14ac:dyDescent="0.2">
      <c r="Q992" s="158" t="str">
        <f t="shared" ca="1" si="60"/>
        <v/>
      </c>
      <c r="R992" s="158" t="str">
        <f t="shared" ca="1" si="61"/>
        <v/>
      </c>
      <c r="S992" s="158" t="str">
        <f t="shared" ca="1" si="62"/>
        <v/>
      </c>
      <c r="T992" s="158" t="str">
        <f t="shared" ca="1" si="63"/>
        <v/>
      </c>
    </row>
    <row r="993" spans="17:20" x14ac:dyDescent="0.2">
      <c r="Q993" s="158" t="str">
        <f t="shared" ca="1" si="60"/>
        <v/>
      </c>
      <c r="R993" s="158" t="str">
        <f t="shared" ca="1" si="61"/>
        <v/>
      </c>
      <c r="S993" s="158" t="str">
        <f t="shared" ca="1" si="62"/>
        <v/>
      </c>
      <c r="T993" s="158" t="str">
        <f t="shared" ca="1" si="63"/>
        <v/>
      </c>
    </row>
    <row r="994" spans="17:20" x14ac:dyDescent="0.2">
      <c r="Q994" s="158" t="str">
        <f t="shared" ca="1" si="60"/>
        <v/>
      </c>
      <c r="R994" s="158" t="str">
        <f t="shared" ca="1" si="61"/>
        <v/>
      </c>
      <c r="S994" s="158" t="str">
        <f t="shared" ca="1" si="62"/>
        <v/>
      </c>
      <c r="T994" s="158" t="str">
        <f t="shared" ca="1" si="63"/>
        <v/>
      </c>
    </row>
    <row r="995" spans="17:20" x14ac:dyDescent="0.2">
      <c r="Q995" s="158" t="str">
        <f t="shared" ca="1" si="60"/>
        <v/>
      </c>
      <c r="R995" s="158" t="str">
        <f t="shared" ca="1" si="61"/>
        <v/>
      </c>
      <c r="S995" s="158" t="str">
        <f t="shared" ca="1" si="62"/>
        <v/>
      </c>
      <c r="T995" s="158" t="str">
        <f t="shared" ca="1" si="63"/>
        <v/>
      </c>
    </row>
    <row r="996" spans="17:20" x14ac:dyDescent="0.2">
      <c r="Q996" s="158" t="str">
        <f t="shared" ca="1" si="60"/>
        <v/>
      </c>
      <c r="R996" s="158" t="str">
        <f t="shared" ca="1" si="61"/>
        <v/>
      </c>
      <c r="S996" s="158" t="str">
        <f t="shared" ca="1" si="62"/>
        <v/>
      </c>
      <c r="T996" s="158" t="str">
        <f t="shared" ca="1" si="63"/>
        <v/>
      </c>
    </row>
    <row r="997" spans="17:20" x14ac:dyDescent="0.2">
      <c r="Q997" s="158" t="str">
        <f t="shared" ca="1" si="60"/>
        <v/>
      </c>
      <c r="R997" s="158" t="str">
        <f t="shared" ca="1" si="61"/>
        <v/>
      </c>
      <c r="S997" s="158" t="str">
        <f t="shared" ca="1" si="62"/>
        <v/>
      </c>
      <c r="T997" s="158" t="str">
        <f t="shared" ca="1" si="63"/>
        <v/>
      </c>
    </row>
    <row r="998" spans="17:20" x14ac:dyDescent="0.2">
      <c r="Q998" s="158" t="str">
        <f t="shared" ca="1" si="60"/>
        <v/>
      </c>
      <c r="R998" s="158" t="str">
        <f t="shared" ca="1" si="61"/>
        <v/>
      </c>
      <c r="S998" s="158" t="str">
        <f t="shared" ca="1" si="62"/>
        <v/>
      </c>
      <c r="T998" s="158" t="str">
        <f t="shared" ca="1" si="63"/>
        <v/>
      </c>
    </row>
    <row r="999" spans="17:20" x14ac:dyDescent="0.2">
      <c r="Q999" s="158" t="str">
        <f t="shared" ca="1" si="60"/>
        <v/>
      </c>
      <c r="R999" s="158" t="str">
        <f t="shared" ca="1" si="61"/>
        <v/>
      </c>
      <c r="S999" s="158" t="str">
        <f t="shared" ca="1" si="62"/>
        <v/>
      </c>
      <c r="T999" s="158" t="str">
        <f t="shared" ca="1" si="63"/>
        <v/>
      </c>
    </row>
    <row r="1000" spans="17:20" x14ac:dyDescent="0.2">
      <c r="Q1000" s="158" t="str">
        <f t="shared" ca="1" si="60"/>
        <v/>
      </c>
      <c r="R1000" s="158" t="str">
        <f t="shared" ca="1" si="61"/>
        <v/>
      </c>
      <c r="S1000" s="158" t="str">
        <f t="shared" ca="1" si="62"/>
        <v/>
      </c>
      <c r="T1000" s="158" t="str">
        <f t="shared" ca="1" si="63"/>
        <v/>
      </c>
    </row>
    <row r="1001" spans="17:20" x14ac:dyDescent="0.2">
      <c r="Q1001" s="158" t="str">
        <f t="shared" ca="1" si="60"/>
        <v/>
      </c>
      <c r="R1001" s="158" t="str">
        <f t="shared" ca="1" si="61"/>
        <v/>
      </c>
      <c r="S1001" s="158" t="str">
        <f t="shared" ca="1" si="62"/>
        <v/>
      </c>
      <c r="T1001" s="158" t="str">
        <f t="shared" ca="1" si="63"/>
        <v/>
      </c>
    </row>
    <row r="1002" spans="17:20" x14ac:dyDescent="0.2">
      <c r="Q1002" s="158" t="str">
        <f t="shared" ca="1" si="60"/>
        <v/>
      </c>
      <c r="R1002" s="158" t="str">
        <f t="shared" ca="1" si="61"/>
        <v/>
      </c>
      <c r="S1002" s="158" t="str">
        <f t="shared" ca="1" si="62"/>
        <v/>
      </c>
      <c r="T1002" s="158" t="str">
        <f t="shared" ca="1" si="63"/>
        <v/>
      </c>
    </row>
    <row r="1003" spans="17:20" x14ac:dyDescent="0.2">
      <c r="Q1003" s="158" t="str">
        <f t="shared" ca="1" si="60"/>
        <v/>
      </c>
      <c r="R1003" s="158" t="str">
        <f t="shared" ca="1" si="61"/>
        <v/>
      </c>
      <c r="S1003" s="158" t="str">
        <f t="shared" ca="1" si="62"/>
        <v/>
      </c>
      <c r="T1003" s="158" t="str">
        <f t="shared" ca="1" si="63"/>
        <v/>
      </c>
    </row>
    <row r="1004" spans="17:20" x14ac:dyDescent="0.2">
      <c r="Q1004" s="158" t="str">
        <f t="shared" ca="1" si="60"/>
        <v/>
      </c>
      <c r="R1004" s="158" t="str">
        <f t="shared" ca="1" si="61"/>
        <v/>
      </c>
      <c r="S1004" s="158" t="str">
        <f t="shared" ca="1" si="62"/>
        <v/>
      </c>
      <c r="T1004" s="158" t="str">
        <f t="shared" ca="1" si="63"/>
        <v/>
      </c>
    </row>
    <row r="1005" spans="17:20" x14ac:dyDescent="0.2">
      <c r="Q1005" s="158" t="str">
        <f t="shared" ca="1" si="60"/>
        <v/>
      </c>
      <c r="R1005" s="158" t="str">
        <f t="shared" ca="1" si="61"/>
        <v/>
      </c>
      <c r="S1005" s="158" t="str">
        <f t="shared" ca="1" si="62"/>
        <v/>
      </c>
      <c r="T1005" s="158" t="str">
        <f t="shared" ca="1" si="63"/>
        <v/>
      </c>
    </row>
    <row r="1006" spans="17:20" x14ac:dyDescent="0.2">
      <c r="Q1006" s="158" t="str">
        <f t="shared" ca="1" si="60"/>
        <v/>
      </c>
      <c r="R1006" s="158" t="str">
        <f t="shared" ca="1" si="61"/>
        <v/>
      </c>
      <c r="S1006" s="158" t="str">
        <f t="shared" ca="1" si="62"/>
        <v/>
      </c>
      <c r="T1006" s="158" t="str">
        <f t="shared" ca="1" si="63"/>
        <v/>
      </c>
    </row>
    <row r="1007" spans="17:20" x14ac:dyDescent="0.2">
      <c r="Q1007" s="158" t="str">
        <f t="shared" ca="1" si="60"/>
        <v/>
      </c>
      <c r="R1007" s="158" t="str">
        <f t="shared" ca="1" si="61"/>
        <v/>
      </c>
      <c r="S1007" s="158" t="str">
        <f t="shared" ca="1" si="62"/>
        <v/>
      </c>
      <c r="T1007" s="158" t="str">
        <f t="shared" ca="1" si="63"/>
        <v/>
      </c>
    </row>
    <row r="1008" spans="17:20" x14ac:dyDescent="0.2">
      <c r="Q1008" s="158" t="str">
        <f t="shared" ca="1" si="60"/>
        <v/>
      </c>
      <c r="R1008" s="158" t="str">
        <f t="shared" ca="1" si="61"/>
        <v/>
      </c>
      <c r="S1008" s="158" t="str">
        <f t="shared" ca="1" si="62"/>
        <v/>
      </c>
      <c r="T1008" s="158" t="str">
        <f t="shared" ca="1" si="63"/>
        <v/>
      </c>
    </row>
    <row r="1009" spans="17:20" x14ac:dyDescent="0.2">
      <c r="Q1009" s="158" t="str">
        <f t="shared" ca="1" si="60"/>
        <v/>
      </c>
      <c r="R1009" s="158" t="str">
        <f t="shared" ca="1" si="61"/>
        <v/>
      </c>
      <c r="S1009" s="158" t="str">
        <f t="shared" ca="1" si="62"/>
        <v/>
      </c>
      <c r="T1009" s="158" t="str">
        <f t="shared" ca="1" si="63"/>
        <v/>
      </c>
    </row>
    <row r="1010" spans="17:20" x14ac:dyDescent="0.2">
      <c r="Q1010" s="158" t="str">
        <f t="shared" ca="1" si="60"/>
        <v/>
      </c>
      <c r="R1010" s="158" t="str">
        <f t="shared" ca="1" si="61"/>
        <v/>
      </c>
      <c r="S1010" s="158" t="str">
        <f t="shared" ca="1" si="62"/>
        <v/>
      </c>
      <c r="T1010" s="158" t="str">
        <f t="shared" ca="1" si="63"/>
        <v/>
      </c>
    </row>
    <row r="1011" spans="17:20" x14ac:dyDescent="0.2">
      <c r="Q1011" s="158" t="str">
        <f t="shared" ca="1" si="60"/>
        <v/>
      </c>
      <c r="R1011" s="158" t="str">
        <f t="shared" ca="1" si="61"/>
        <v/>
      </c>
      <c r="S1011" s="158" t="str">
        <f t="shared" ca="1" si="62"/>
        <v/>
      </c>
      <c r="T1011" s="158" t="str">
        <f t="shared" ca="1" si="63"/>
        <v/>
      </c>
    </row>
    <row r="1012" spans="17:20" x14ac:dyDescent="0.2">
      <c r="Q1012" s="158" t="str">
        <f t="shared" ca="1" si="60"/>
        <v/>
      </c>
      <c r="R1012" s="158" t="str">
        <f t="shared" ca="1" si="61"/>
        <v/>
      </c>
      <c r="S1012" s="158" t="str">
        <f t="shared" ca="1" si="62"/>
        <v/>
      </c>
      <c r="T1012" s="158" t="str">
        <f t="shared" ca="1" si="63"/>
        <v/>
      </c>
    </row>
    <row r="1013" spans="17:20" x14ac:dyDescent="0.2">
      <c r="Q1013" s="158" t="str">
        <f t="shared" ca="1" si="60"/>
        <v/>
      </c>
      <c r="R1013" s="158" t="str">
        <f t="shared" ca="1" si="61"/>
        <v/>
      </c>
      <c r="S1013" s="158" t="str">
        <f t="shared" ca="1" si="62"/>
        <v/>
      </c>
      <c r="T1013" s="158" t="str">
        <f t="shared" ca="1" si="63"/>
        <v/>
      </c>
    </row>
    <row r="1014" spans="17:20" x14ac:dyDescent="0.2">
      <c r="Q1014" s="158" t="str">
        <f t="shared" ca="1" si="60"/>
        <v/>
      </c>
      <c r="R1014" s="158" t="str">
        <f t="shared" ca="1" si="61"/>
        <v/>
      </c>
      <c r="S1014" s="158" t="str">
        <f t="shared" ca="1" si="62"/>
        <v/>
      </c>
      <c r="T1014" s="158" t="str">
        <f t="shared" ca="1" si="63"/>
        <v/>
      </c>
    </row>
    <row r="1015" spans="17:20" x14ac:dyDescent="0.2">
      <c r="Q1015" s="158" t="str">
        <f t="shared" ca="1" si="60"/>
        <v/>
      </c>
      <c r="R1015" s="158" t="str">
        <f t="shared" ca="1" si="61"/>
        <v/>
      </c>
      <c r="S1015" s="158" t="str">
        <f t="shared" ca="1" si="62"/>
        <v/>
      </c>
      <c r="T1015" s="158" t="str">
        <f t="shared" ca="1" si="63"/>
        <v/>
      </c>
    </row>
    <row r="1016" spans="17:20" x14ac:dyDescent="0.2">
      <c r="Q1016" s="158" t="str">
        <f t="shared" ca="1" si="60"/>
        <v/>
      </c>
      <c r="R1016" s="158" t="str">
        <f t="shared" ca="1" si="61"/>
        <v/>
      </c>
      <c r="S1016" s="158" t="str">
        <f t="shared" ca="1" si="62"/>
        <v/>
      </c>
      <c r="T1016" s="158" t="str">
        <f t="shared" ca="1" si="63"/>
        <v/>
      </c>
    </row>
    <row r="1017" spans="17:20" x14ac:dyDescent="0.2">
      <c r="Q1017" s="158" t="str">
        <f t="shared" ca="1" si="60"/>
        <v/>
      </c>
      <c r="R1017" s="158" t="str">
        <f t="shared" ca="1" si="61"/>
        <v/>
      </c>
      <c r="S1017" s="158" t="str">
        <f t="shared" ca="1" si="62"/>
        <v/>
      </c>
      <c r="T1017" s="158" t="str">
        <f t="shared" ca="1" si="63"/>
        <v/>
      </c>
    </row>
    <row r="1018" spans="17:20" x14ac:dyDescent="0.2">
      <c r="Q1018" s="158" t="str">
        <f t="shared" ca="1" si="60"/>
        <v/>
      </c>
      <c r="R1018" s="158" t="str">
        <f t="shared" ca="1" si="61"/>
        <v/>
      </c>
      <c r="S1018" s="158" t="str">
        <f t="shared" ca="1" si="62"/>
        <v/>
      </c>
      <c r="T1018" s="158" t="str">
        <f t="shared" ca="1" si="63"/>
        <v/>
      </c>
    </row>
    <row r="1019" spans="17:20" x14ac:dyDescent="0.2">
      <c r="Q1019" s="158" t="str">
        <f t="shared" ca="1" si="60"/>
        <v/>
      </c>
      <c r="R1019" s="158" t="str">
        <f t="shared" ca="1" si="61"/>
        <v/>
      </c>
      <c r="S1019" s="158" t="str">
        <f t="shared" ca="1" si="62"/>
        <v/>
      </c>
      <c r="T1019" s="158" t="str">
        <f t="shared" ca="1" si="63"/>
        <v/>
      </c>
    </row>
    <row r="1020" spans="17:20" x14ac:dyDescent="0.2">
      <c r="Q1020" s="158" t="str">
        <f t="shared" ca="1" si="60"/>
        <v/>
      </c>
      <c r="R1020" s="158" t="str">
        <f t="shared" ca="1" si="61"/>
        <v/>
      </c>
      <c r="S1020" s="158" t="str">
        <f t="shared" ca="1" si="62"/>
        <v/>
      </c>
      <c r="T1020" s="158" t="str">
        <f t="shared" ca="1" si="63"/>
        <v/>
      </c>
    </row>
    <row r="1021" spans="17:20" x14ac:dyDescent="0.2">
      <c r="Q1021" s="158" t="str">
        <f t="shared" ca="1" si="60"/>
        <v/>
      </c>
      <c r="R1021" s="158" t="str">
        <f t="shared" ca="1" si="61"/>
        <v/>
      </c>
      <c r="S1021" s="158" t="str">
        <f t="shared" ca="1" si="62"/>
        <v/>
      </c>
      <c r="T1021" s="158" t="str">
        <f t="shared" ca="1" si="63"/>
        <v/>
      </c>
    </row>
    <row r="1022" spans="17:20" x14ac:dyDescent="0.2">
      <c r="Q1022" s="158" t="str">
        <f t="shared" ca="1" si="60"/>
        <v/>
      </c>
      <c r="R1022" s="158" t="str">
        <f t="shared" ca="1" si="61"/>
        <v/>
      </c>
      <c r="S1022" s="158" t="str">
        <f t="shared" ca="1" si="62"/>
        <v/>
      </c>
      <c r="T1022" s="158" t="str">
        <f t="shared" ca="1" si="63"/>
        <v/>
      </c>
    </row>
    <row r="1023" spans="17:20" x14ac:dyDescent="0.2">
      <c r="Q1023" s="158" t="str">
        <f t="shared" ca="1" si="60"/>
        <v/>
      </c>
      <c r="R1023" s="158" t="str">
        <f t="shared" ca="1" si="61"/>
        <v/>
      </c>
      <c r="S1023" s="158" t="str">
        <f t="shared" ca="1" si="62"/>
        <v/>
      </c>
      <c r="T1023" s="158" t="str">
        <f t="shared" ca="1" si="63"/>
        <v/>
      </c>
    </row>
    <row r="1024" spans="17:20" x14ac:dyDescent="0.2">
      <c r="Q1024" s="158" t="str">
        <f t="shared" ca="1" si="60"/>
        <v/>
      </c>
      <c r="R1024" s="158" t="str">
        <f t="shared" ca="1" si="61"/>
        <v/>
      </c>
      <c r="S1024" s="158" t="str">
        <f t="shared" ca="1" si="62"/>
        <v/>
      </c>
      <c r="T1024" s="158" t="str">
        <f t="shared" ca="1" si="63"/>
        <v/>
      </c>
    </row>
    <row r="1025" spans="17:20" x14ac:dyDescent="0.2">
      <c r="Q1025" s="158" t="str">
        <f t="shared" ca="1" si="60"/>
        <v/>
      </c>
      <c r="R1025" s="158" t="str">
        <f t="shared" ca="1" si="61"/>
        <v/>
      </c>
      <c r="S1025" s="158" t="str">
        <f t="shared" ca="1" si="62"/>
        <v/>
      </c>
      <c r="T1025" s="158" t="str">
        <f t="shared" ca="1" si="63"/>
        <v/>
      </c>
    </row>
    <row r="1026" spans="17:20" x14ac:dyDescent="0.2">
      <c r="Q1026" s="158" t="str">
        <f t="shared" ca="1" si="60"/>
        <v/>
      </c>
      <c r="R1026" s="158" t="str">
        <f t="shared" ca="1" si="61"/>
        <v/>
      </c>
      <c r="S1026" s="158" t="str">
        <f t="shared" ca="1" si="62"/>
        <v/>
      </c>
      <c r="T1026" s="158" t="str">
        <f t="shared" ca="1" si="63"/>
        <v/>
      </c>
    </row>
    <row r="1027" spans="17:20" x14ac:dyDescent="0.2">
      <c r="Q1027" s="158" t="str">
        <f t="shared" ca="1" si="60"/>
        <v/>
      </c>
      <c r="R1027" s="158" t="str">
        <f t="shared" ca="1" si="61"/>
        <v/>
      </c>
      <c r="S1027" s="158" t="str">
        <f t="shared" ca="1" si="62"/>
        <v/>
      </c>
      <c r="T1027" s="158" t="str">
        <f t="shared" ca="1" si="63"/>
        <v/>
      </c>
    </row>
    <row r="1028" spans="17:20" x14ac:dyDescent="0.2">
      <c r="Q1028" s="158" t="str">
        <f t="shared" ca="1" si="60"/>
        <v/>
      </c>
      <c r="R1028" s="158" t="str">
        <f t="shared" ca="1" si="61"/>
        <v/>
      </c>
      <c r="S1028" s="158" t="str">
        <f t="shared" ca="1" si="62"/>
        <v/>
      </c>
      <c r="T1028" s="158" t="str">
        <f t="shared" ca="1" si="63"/>
        <v/>
      </c>
    </row>
    <row r="1029" spans="17:20" x14ac:dyDescent="0.2">
      <c r="Q1029" s="158" t="str">
        <f t="shared" ref="Q1029:Q1092" ca="1" si="64">LEFT(OFFSET(A1029,0,MATCH($Q$2,$3:$3,0)-1),3)</f>
        <v/>
      </c>
      <c r="R1029" s="158" t="str">
        <f t="shared" ref="R1029:R1092" ca="1" si="65">LEFT(OFFSET(A1029,0,MATCH($R$2,$3:$3,0)-1),3)</f>
        <v/>
      </c>
      <c r="S1029" s="158" t="str">
        <f t="shared" ref="S1029:S1092" ca="1" si="66">RIGHT(OFFSET(A1029,0,MATCH($S$2,$3:$3,0)-1),2)</f>
        <v/>
      </c>
      <c r="T1029" s="158" t="str">
        <f t="shared" ref="T1029:T1092" ca="1" si="67">RIGHT(OFFSET(A1029,0,MATCH($T$2,$3:$3,0)-1),2)</f>
        <v/>
      </c>
    </row>
    <row r="1030" spans="17:20" x14ac:dyDescent="0.2">
      <c r="Q1030" s="158" t="str">
        <f t="shared" ca="1" si="64"/>
        <v/>
      </c>
      <c r="R1030" s="158" t="str">
        <f t="shared" ca="1" si="65"/>
        <v/>
      </c>
      <c r="S1030" s="158" t="str">
        <f t="shared" ca="1" si="66"/>
        <v/>
      </c>
      <c r="T1030" s="158" t="str">
        <f t="shared" ca="1" si="67"/>
        <v/>
      </c>
    </row>
    <row r="1031" spans="17:20" x14ac:dyDescent="0.2">
      <c r="Q1031" s="158" t="str">
        <f t="shared" ca="1" si="64"/>
        <v/>
      </c>
      <c r="R1031" s="158" t="str">
        <f t="shared" ca="1" si="65"/>
        <v/>
      </c>
      <c r="S1031" s="158" t="str">
        <f t="shared" ca="1" si="66"/>
        <v/>
      </c>
      <c r="T1031" s="158" t="str">
        <f t="shared" ca="1" si="67"/>
        <v/>
      </c>
    </row>
    <row r="1032" spans="17:20" x14ac:dyDescent="0.2">
      <c r="Q1032" s="158" t="str">
        <f t="shared" ca="1" si="64"/>
        <v/>
      </c>
      <c r="R1032" s="158" t="str">
        <f t="shared" ca="1" si="65"/>
        <v/>
      </c>
      <c r="S1032" s="158" t="str">
        <f t="shared" ca="1" si="66"/>
        <v/>
      </c>
      <c r="T1032" s="158" t="str">
        <f t="shared" ca="1" si="67"/>
        <v/>
      </c>
    </row>
    <row r="1033" spans="17:20" x14ac:dyDescent="0.2">
      <c r="Q1033" s="158" t="str">
        <f t="shared" ca="1" si="64"/>
        <v/>
      </c>
      <c r="R1033" s="158" t="str">
        <f t="shared" ca="1" si="65"/>
        <v/>
      </c>
      <c r="S1033" s="158" t="str">
        <f t="shared" ca="1" si="66"/>
        <v/>
      </c>
      <c r="T1033" s="158" t="str">
        <f t="shared" ca="1" si="67"/>
        <v/>
      </c>
    </row>
    <row r="1034" spans="17:20" x14ac:dyDescent="0.2">
      <c r="Q1034" s="158" t="str">
        <f t="shared" ca="1" si="64"/>
        <v/>
      </c>
      <c r="R1034" s="158" t="str">
        <f t="shared" ca="1" si="65"/>
        <v/>
      </c>
      <c r="S1034" s="158" t="str">
        <f t="shared" ca="1" si="66"/>
        <v/>
      </c>
      <c r="T1034" s="158" t="str">
        <f t="shared" ca="1" si="67"/>
        <v/>
      </c>
    </row>
    <row r="1035" spans="17:20" x14ac:dyDescent="0.2">
      <c r="Q1035" s="158" t="str">
        <f t="shared" ca="1" si="64"/>
        <v/>
      </c>
      <c r="R1035" s="158" t="str">
        <f t="shared" ca="1" si="65"/>
        <v/>
      </c>
      <c r="S1035" s="158" t="str">
        <f t="shared" ca="1" si="66"/>
        <v/>
      </c>
      <c r="T1035" s="158" t="str">
        <f t="shared" ca="1" si="67"/>
        <v/>
      </c>
    </row>
    <row r="1036" spans="17:20" x14ac:dyDescent="0.2">
      <c r="Q1036" s="158" t="str">
        <f t="shared" ca="1" si="64"/>
        <v/>
      </c>
      <c r="R1036" s="158" t="str">
        <f t="shared" ca="1" si="65"/>
        <v/>
      </c>
      <c r="S1036" s="158" t="str">
        <f t="shared" ca="1" si="66"/>
        <v/>
      </c>
      <c r="T1036" s="158" t="str">
        <f t="shared" ca="1" si="67"/>
        <v/>
      </c>
    </row>
    <row r="1037" spans="17:20" x14ac:dyDescent="0.2">
      <c r="Q1037" s="158" t="str">
        <f t="shared" ca="1" si="64"/>
        <v/>
      </c>
      <c r="R1037" s="158" t="str">
        <f t="shared" ca="1" si="65"/>
        <v/>
      </c>
      <c r="S1037" s="158" t="str">
        <f t="shared" ca="1" si="66"/>
        <v/>
      </c>
      <c r="T1037" s="158" t="str">
        <f t="shared" ca="1" si="67"/>
        <v/>
      </c>
    </row>
    <row r="1038" spans="17:20" x14ac:dyDescent="0.2">
      <c r="Q1038" s="158" t="str">
        <f t="shared" ca="1" si="64"/>
        <v/>
      </c>
      <c r="R1038" s="158" t="str">
        <f t="shared" ca="1" si="65"/>
        <v/>
      </c>
      <c r="S1038" s="158" t="str">
        <f t="shared" ca="1" si="66"/>
        <v/>
      </c>
      <c r="T1038" s="158" t="str">
        <f t="shared" ca="1" si="67"/>
        <v/>
      </c>
    </row>
    <row r="1039" spans="17:20" x14ac:dyDescent="0.2">
      <c r="Q1039" s="158" t="str">
        <f t="shared" ca="1" si="64"/>
        <v/>
      </c>
      <c r="R1039" s="158" t="str">
        <f t="shared" ca="1" si="65"/>
        <v/>
      </c>
      <c r="S1039" s="158" t="str">
        <f t="shared" ca="1" si="66"/>
        <v/>
      </c>
      <c r="T1039" s="158" t="str">
        <f t="shared" ca="1" si="67"/>
        <v/>
      </c>
    </row>
    <row r="1040" spans="17:20" x14ac:dyDescent="0.2">
      <c r="Q1040" s="158" t="str">
        <f t="shared" ca="1" si="64"/>
        <v/>
      </c>
      <c r="R1040" s="158" t="str">
        <f t="shared" ca="1" si="65"/>
        <v/>
      </c>
      <c r="S1040" s="158" t="str">
        <f t="shared" ca="1" si="66"/>
        <v/>
      </c>
      <c r="T1040" s="158" t="str">
        <f t="shared" ca="1" si="67"/>
        <v/>
      </c>
    </row>
    <row r="1041" spans="17:20" x14ac:dyDescent="0.2">
      <c r="Q1041" s="158" t="str">
        <f t="shared" ca="1" si="64"/>
        <v/>
      </c>
      <c r="R1041" s="158" t="str">
        <f t="shared" ca="1" si="65"/>
        <v/>
      </c>
      <c r="S1041" s="158" t="str">
        <f t="shared" ca="1" si="66"/>
        <v/>
      </c>
      <c r="T1041" s="158" t="str">
        <f t="shared" ca="1" si="67"/>
        <v/>
      </c>
    </row>
    <row r="1042" spans="17:20" x14ac:dyDescent="0.2">
      <c r="Q1042" s="158" t="str">
        <f t="shared" ca="1" si="64"/>
        <v/>
      </c>
      <c r="R1042" s="158" t="str">
        <f t="shared" ca="1" si="65"/>
        <v/>
      </c>
      <c r="S1042" s="158" t="str">
        <f t="shared" ca="1" si="66"/>
        <v/>
      </c>
      <c r="T1042" s="158" t="str">
        <f t="shared" ca="1" si="67"/>
        <v/>
      </c>
    </row>
    <row r="1043" spans="17:20" x14ac:dyDescent="0.2">
      <c r="Q1043" s="158" t="str">
        <f t="shared" ca="1" si="64"/>
        <v/>
      </c>
      <c r="R1043" s="158" t="str">
        <f t="shared" ca="1" si="65"/>
        <v/>
      </c>
      <c r="S1043" s="158" t="str">
        <f t="shared" ca="1" si="66"/>
        <v/>
      </c>
      <c r="T1043" s="158" t="str">
        <f t="shared" ca="1" si="67"/>
        <v/>
      </c>
    </row>
    <row r="1044" spans="17:20" x14ac:dyDescent="0.2">
      <c r="Q1044" s="158" t="str">
        <f t="shared" ca="1" si="64"/>
        <v/>
      </c>
      <c r="R1044" s="158" t="str">
        <f t="shared" ca="1" si="65"/>
        <v/>
      </c>
      <c r="S1044" s="158" t="str">
        <f t="shared" ca="1" si="66"/>
        <v/>
      </c>
      <c r="T1044" s="158" t="str">
        <f t="shared" ca="1" si="67"/>
        <v/>
      </c>
    </row>
    <row r="1045" spans="17:20" x14ac:dyDescent="0.2">
      <c r="Q1045" s="158" t="str">
        <f t="shared" ca="1" si="64"/>
        <v/>
      </c>
      <c r="R1045" s="158" t="str">
        <f t="shared" ca="1" si="65"/>
        <v/>
      </c>
      <c r="S1045" s="158" t="str">
        <f t="shared" ca="1" si="66"/>
        <v/>
      </c>
      <c r="T1045" s="158" t="str">
        <f t="shared" ca="1" si="67"/>
        <v/>
      </c>
    </row>
    <row r="1046" spans="17:20" x14ac:dyDescent="0.2">
      <c r="Q1046" s="158" t="str">
        <f t="shared" ca="1" si="64"/>
        <v/>
      </c>
      <c r="R1046" s="158" t="str">
        <f t="shared" ca="1" si="65"/>
        <v/>
      </c>
      <c r="S1046" s="158" t="str">
        <f t="shared" ca="1" si="66"/>
        <v/>
      </c>
      <c r="T1046" s="158" t="str">
        <f t="shared" ca="1" si="67"/>
        <v/>
      </c>
    </row>
    <row r="1047" spans="17:20" x14ac:dyDescent="0.2">
      <c r="Q1047" s="158" t="str">
        <f t="shared" ca="1" si="64"/>
        <v/>
      </c>
      <c r="R1047" s="158" t="str">
        <f t="shared" ca="1" si="65"/>
        <v/>
      </c>
      <c r="S1047" s="158" t="str">
        <f t="shared" ca="1" si="66"/>
        <v/>
      </c>
      <c r="T1047" s="158" t="str">
        <f t="shared" ca="1" si="67"/>
        <v/>
      </c>
    </row>
    <row r="1048" spans="17:20" x14ac:dyDescent="0.2">
      <c r="Q1048" s="158" t="str">
        <f t="shared" ca="1" si="64"/>
        <v/>
      </c>
      <c r="R1048" s="158" t="str">
        <f t="shared" ca="1" si="65"/>
        <v/>
      </c>
      <c r="S1048" s="158" t="str">
        <f t="shared" ca="1" si="66"/>
        <v/>
      </c>
      <c r="T1048" s="158" t="str">
        <f t="shared" ca="1" si="67"/>
        <v/>
      </c>
    </row>
    <row r="1049" spans="17:20" x14ac:dyDescent="0.2">
      <c r="Q1049" s="158" t="str">
        <f t="shared" ca="1" si="64"/>
        <v/>
      </c>
      <c r="R1049" s="158" t="str">
        <f t="shared" ca="1" si="65"/>
        <v/>
      </c>
      <c r="S1049" s="158" t="str">
        <f t="shared" ca="1" si="66"/>
        <v/>
      </c>
      <c r="T1049" s="158" t="str">
        <f t="shared" ca="1" si="67"/>
        <v/>
      </c>
    </row>
    <row r="1050" spans="17:20" x14ac:dyDescent="0.2">
      <c r="Q1050" s="158" t="str">
        <f t="shared" ca="1" si="64"/>
        <v/>
      </c>
      <c r="R1050" s="158" t="str">
        <f t="shared" ca="1" si="65"/>
        <v/>
      </c>
      <c r="S1050" s="158" t="str">
        <f t="shared" ca="1" si="66"/>
        <v/>
      </c>
      <c r="T1050" s="158" t="str">
        <f t="shared" ca="1" si="67"/>
        <v/>
      </c>
    </row>
    <row r="1051" spans="17:20" x14ac:dyDescent="0.2">
      <c r="Q1051" s="158" t="str">
        <f t="shared" ca="1" si="64"/>
        <v/>
      </c>
      <c r="R1051" s="158" t="str">
        <f t="shared" ca="1" si="65"/>
        <v/>
      </c>
      <c r="S1051" s="158" t="str">
        <f t="shared" ca="1" si="66"/>
        <v/>
      </c>
      <c r="T1051" s="158" t="str">
        <f t="shared" ca="1" si="67"/>
        <v/>
      </c>
    </row>
    <row r="1052" spans="17:20" x14ac:dyDescent="0.2">
      <c r="Q1052" s="158" t="str">
        <f t="shared" ca="1" si="64"/>
        <v/>
      </c>
      <c r="R1052" s="158" t="str">
        <f t="shared" ca="1" si="65"/>
        <v/>
      </c>
      <c r="S1052" s="158" t="str">
        <f t="shared" ca="1" si="66"/>
        <v/>
      </c>
      <c r="T1052" s="158" t="str">
        <f t="shared" ca="1" si="67"/>
        <v/>
      </c>
    </row>
    <row r="1053" spans="17:20" x14ac:dyDescent="0.2">
      <c r="Q1053" s="158" t="str">
        <f t="shared" ca="1" si="64"/>
        <v/>
      </c>
      <c r="R1053" s="158" t="str">
        <f t="shared" ca="1" si="65"/>
        <v/>
      </c>
      <c r="S1053" s="158" t="str">
        <f t="shared" ca="1" si="66"/>
        <v/>
      </c>
      <c r="T1053" s="158" t="str">
        <f t="shared" ca="1" si="67"/>
        <v/>
      </c>
    </row>
    <row r="1054" spans="17:20" x14ac:dyDescent="0.2">
      <c r="Q1054" s="158" t="str">
        <f t="shared" ca="1" si="64"/>
        <v/>
      </c>
      <c r="R1054" s="158" t="str">
        <f t="shared" ca="1" si="65"/>
        <v/>
      </c>
      <c r="S1054" s="158" t="str">
        <f t="shared" ca="1" si="66"/>
        <v/>
      </c>
      <c r="T1054" s="158" t="str">
        <f t="shared" ca="1" si="67"/>
        <v/>
      </c>
    </row>
    <row r="1055" spans="17:20" x14ac:dyDescent="0.2">
      <c r="Q1055" s="158" t="str">
        <f t="shared" ca="1" si="64"/>
        <v/>
      </c>
      <c r="R1055" s="158" t="str">
        <f t="shared" ca="1" si="65"/>
        <v/>
      </c>
      <c r="S1055" s="158" t="str">
        <f t="shared" ca="1" si="66"/>
        <v/>
      </c>
      <c r="T1055" s="158" t="str">
        <f t="shared" ca="1" si="67"/>
        <v/>
      </c>
    </row>
    <row r="1056" spans="17:20" x14ac:dyDescent="0.2">
      <c r="Q1056" s="158" t="str">
        <f t="shared" ca="1" si="64"/>
        <v/>
      </c>
      <c r="R1056" s="158" t="str">
        <f t="shared" ca="1" si="65"/>
        <v/>
      </c>
      <c r="S1056" s="158" t="str">
        <f t="shared" ca="1" si="66"/>
        <v/>
      </c>
      <c r="T1056" s="158" t="str">
        <f t="shared" ca="1" si="67"/>
        <v/>
      </c>
    </row>
    <row r="1057" spans="17:20" x14ac:dyDescent="0.2">
      <c r="Q1057" s="158" t="str">
        <f t="shared" ca="1" si="64"/>
        <v/>
      </c>
      <c r="R1057" s="158" t="str">
        <f t="shared" ca="1" si="65"/>
        <v/>
      </c>
      <c r="S1057" s="158" t="str">
        <f t="shared" ca="1" si="66"/>
        <v/>
      </c>
      <c r="T1057" s="158" t="str">
        <f t="shared" ca="1" si="67"/>
        <v/>
      </c>
    </row>
    <row r="1058" spans="17:20" x14ac:dyDescent="0.2">
      <c r="Q1058" s="158" t="str">
        <f t="shared" ca="1" si="64"/>
        <v/>
      </c>
      <c r="R1058" s="158" t="str">
        <f t="shared" ca="1" si="65"/>
        <v/>
      </c>
      <c r="S1058" s="158" t="str">
        <f t="shared" ca="1" si="66"/>
        <v/>
      </c>
      <c r="T1058" s="158" t="str">
        <f t="shared" ca="1" si="67"/>
        <v/>
      </c>
    </row>
    <row r="1059" spans="17:20" x14ac:dyDescent="0.2">
      <c r="Q1059" s="158" t="str">
        <f t="shared" ca="1" si="64"/>
        <v/>
      </c>
      <c r="R1059" s="158" t="str">
        <f t="shared" ca="1" si="65"/>
        <v/>
      </c>
      <c r="S1059" s="158" t="str">
        <f t="shared" ca="1" si="66"/>
        <v/>
      </c>
      <c r="T1059" s="158" t="str">
        <f t="shared" ca="1" si="67"/>
        <v/>
      </c>
    </row>
    <row r="1060" spans="17:20" x14ac:dyDescent="0.2">
      <c r="Q1060" s="158" t="str">
        <f t="shared" ca="1" si="64"/>
        <v/>
      </c>
      <c r="R1060" s="158" t="str">
        <f t="shared" ca="1" si="65"/>
        <v/>
      </c>
      <c r="S1060" s="158" t="str">
        <f t="shared" ca="1" si="66"/>
        <v/>
      </c>
      <c r="T1060" s="158" t="str">
        <f t="shared" ca="1" si="67"/>
        <v/>
      </c>
    </row>
    <row r="1061" spans="17:20" x14ac:dyDescent="0.2">
      <c r="Q1061" s="158" t="str">
        <f t="shared" ca="1" si="64"/>
        <v/>
      </c>
      <c r="R1061" s="158" t="str">
        <f t="shared" ca="1" si="65"/>
        <v/>
      </c>
      <c r="S1061" s="158" t="str">
        <f t="shared" ca="1" si="66"/>
        <v/>
      </c>
      <c r="T1061" s="158" t="str">
        <f t="shared" ca="1" si="67"/>
        <v/>
      </c>
    </row>
    <row r="1062" spans="17:20" x14ac:dyDescent="0.2">
      <c r="Q1062" s="158" t="str">
        <f t="shared" ca="1" si="64"/>
        <v/>
      </c>
      <c r="R1062" s="158" t="str">
        <f t="shared" ca="1" si="65"/>
        <v/>
      </c>
      <c r="S1062" s="158" t="str">
        <f t="shared" ca="1" si="66"/>
        <v/>
      </c>
      <c r="T1062" s="158" t="str">
        <f t="shared" ca="1" si="67"/>
        <v/>
      </c>
    </row>
    <row r="1063" spans="17:20" x14ac:dyDescent="0.2">
      <c r="Q1063" s="158" t="str">
        <f t="shared" ca="1" si="64"/>
        <v/>
      </c>
      <c r="R1063" s="158" t="str">
        <f t="shared" ca="1" si="65"/>
        <v/>
      </c>
      <c r="S1063" s="158" t="str">
        <f t="shared" ca="1" si="66"/>
        <v/>
      </c>
      <c r="T1063" s="158" t="str">
        <f t="shared" ca="1" si="67"/>
        <v/>
      </c>
    </row>
    <row r="1064" spans="17:20" x14ac:dyDescent="0.2">
      <c r="Q1064" s="158" t="str">
        <f t="shared" ca="1" si="64"/>
        <v/>
      </c>
      <c r="R1064" s="158" t="str">
        <f t="shared" ca="1" si="65"/>
        <v/>
      </c>
      <c r="S1064" s="158" t="str">
        <f t="shared" ca="1" si="66"/>
        <v/>
      </c>
      <c r="T1064" s="158" t="str">
        <f t="shared" ca="1" si="67"/>
        <v/>
      </c>
    </row>
    <row r="1065" spans="17:20" x14ac:dyDescent="0.2">
      <c r="Q1065" s="158" t="str">
        <f t="shared" ca="1" si="64"/>
        <v/>
      </c>
      <c r="R1065" s="158" t="str">
        <f t="shared" ca="1" si="65"/>
        <v/>
      </c>
      <c r="S1065" s="158" t="str">
        <f t="shared" ca="1" si="66"/>
        <v/>
      </c>
      <c r="T1065" s="158" t="str">
        <f t="shared" ca="1" si="67"/>
        <v/>
      </c>
    </row>
    <row r="1066" spans="17:20" x14ac:dyDescent="0.2">
      <c r="Q1066" s="158" t="str">
        <f t="shared" ca="1" si="64"/>
        <v/>
      </c>
      <c r="R1066" s="158" t="str">
        <f t="shared" ca="1" si="65"/>
        <v/>
      </c>
      <c r="S1066" s="158" t="str">
        <f t="shared" ca="1" si="66"/>
        <v/>
      </c>
      <c r="T1066" s="158" t="str">
        <f t="shared" ca="1" si="67"/>
        <v/>
      </c>
    </row>
    <row r="1067" spans="17:20" x14ac:dyDescent="0.2">
      <c r="Q1067" s="158" t="str">
        <f t="shared" ca="1" si="64"/>
        <v/>
      </c>
      <c r="R1067" s="158" t="str">
        <f t="shared" ca="1" si="65"/>
        <v/>
      </c>
      <c r="S1067" s="158" t="str">
        <f t="shared" ca="1" si="66"/>
        <v/>
      </c>
      <c r="T1067" s="158" t="str">
        <f t="shared" ca="1" si="67"/>
        <v/>
      </c>
    </row>
    <row r="1068" spans="17:20" x14ac:dyDescent="0.2">
      <c r="Q1068" s="158" t="str">
        <f t="shared" ca="1" si="64"/>
        <v/>
      </c>
      <c r="R1068" s="158" t="str">
        <f t="shared" ca="1" si="65"/>
        <v/>
      </c>
      <c r="S1068" s="158" t="str">
        <f t="shared" ca="1" si="66"/>
        <v/>
      </c>
      <c r="T1068" s="158" t="str">
        <f t="shared" ca="1" si="67"/>
        <v/>
      </c>
    </row>
    <row r="1069" spans="17:20" x14ac:dyDescent="0.2">
      <c r="Q1069" s="158" t="str">
        <f t="shared" ca="1" si="64"/>
        <v/>
      </c>
      <c r="R1069" s="158" t="str">
        <f t="shared" ca="1" si="65"/>
        <v/>
      </c>
      <c r="S1069" s="158" t="str">
        <f t="shared" ca="1" si="66"/>
        <v/>
      </c>
      <c r="T1069" s="158" t="str">
        <f t="shared" ca="1" si="67"/>
        <v/>
      </c>
    </row>
    <row r="1070" spans="17:20" x14ac:dyDescent="0.2">
      <c r="Q1070" s="158" t="str">
        <f t="shared" ca="1" si="64"/>
        <v/>
      </c>
      <c r="R1070" s="158" t="str">
        <f t="shared" ca="1" si="65"/>
        <v/>
      </c>
      <c r="S1070" s="158" t="str">
        <f t="shared" ca="1" si="66"/>
        <v/>
      </c>
      <c r="T1070" s="158" t="str">
        <f t="shared" ca="1" si="67"/>
        <v/>
      </c>
    </row>
    <row r="1071" spans="17:20" x14ac:dyDescent="0.2">
      <c r="Q1071" s="158" t="str">
        <f t="shared" ca="1" si="64"/>
        <v/>
      </c>
      <c r="R1071" s="158" t="str">
        <f t="shared" ca="1" si="65"/>
        <v/>
      </c>
      <c r="S1071" s="158" t="str">
        <f t="shared" ca="1" si="66"/>
        <v/>
      </c>
      <c r="T1071" s="158" t="str">
        <f t="shared" ca="1" si="67"/>
        <v/>
      </c>
    </row>
    <row r="1072" spans="17:20" x14ac:dyDescent="0.2">
      <c r="Q1072" s="158" t="str">
        <f t="shared" ca="1" si="64"/>
        <v/>
      </c>
      <c r="R1072" s="158" t="str">
        <f t="shared" ca="1" si="65"/>
        <v/>
      </c>
      <c r="S1072" s="158" t="str">
        <f t="shared" ca="1" si="66"/>
        <v/>
      </c>
      <c r="T1072" s="158" t="str">
        <f t="shared" ca="1" si="67"/>
        <v/>
      </c>
    </row>
    <row r="1073" spans="17:20" x14ac:dyDescent="0.2">
      <c r="Q1073" s="158" t="str">
        <f t="shared" ca="1" si="64"/>
        <v/>
      </c>
      <c r="R1073" s="158" t="str">
        <f t="shared" ca="1" si="65"/>
        <v/>
      </c>
      <c r="S1073" s="158" t="str">
        <f t="shared" ca="1" si="66"/>
        <v/>
      </c>
      <c r="T1073" s="158" t="str">
        <f t="shared" ca="1" si="67"/>
        <v/>
      </c>
    </row>
    <row r="1074" spans="17:20" x14ac:dyDescent="0.2">
      <c r="Q1074" s="158" t="str">
        <f t="shared" ca="1" si="64"/>
        <v/>
      </c>
      <c r="R1074" s="158" t="str">
        <f t="shared" ca="1" si="65"/>
        <v/>
      </c>
      <c r="S1074" s="158" t="str">
        <f t="shared" ca="1" si="66"/>
        <v/>
      </c>
      <c r="T1074" s="158" t="str">
        <f t="shared" ca="1" si="67"/>
        <v/>
      </c>
    </row>
    <row r="1075" spans="17:20" x14ac:dyDescent="0.2">
      <c r="Q1075" s="158" t="str">
        <f t="shared" ca="1" si="64"/>
        <v/>
      </c>
      <c r="R1075" s="158" t="str">
        <f t="shared" ca="1" si="65"/>
        <v/>
      </c>
      <c r="S1075" s="158" t="str">
        <f t="shared" ca="1" si="66"/>
        <v/>
      </c>
      <c r="T1075" s="158" t="str">
        <f t="shared" ca="1" si="67"/>
        <v/>
      </c>
    </row>
    <row r="1076" spans="17:20" x14ac:dyDescent="0.2">
      <c r="Q1076" s="158" t="str">
        <f t="shared" ca="1" si="64"/>
        <v/>
      </c>
      <c r="R1076" s="158" t="str">
        <f t="shared" ca="1" si="65"/>
        <v/>
      </c>
      <c r="S1076" s="158" t="str">
        <f t="shared" ca="1" si="66"/>
        <v/>
      </c>
      <c r="T1076" s="158" t="str">
        <f t="shared" ca="1" si="67"/>
        <v/>
      </c>
    </row>
    <row r="1077" spans="17:20" x14ac:dyDescent="0.2">
      <c r="Q1077" s="158" t="str">
        <f t="shared" ca="1" si="64"/>
        <v/>
      </c>
      <c r="R1077" s="158" t="str">
        <f t="shared" ca="1" si="65"/>
        <v/>
      </c>
      <c r="S1077" s="158" t="str">
        <f t="shared" ca="1" si="66"/>
        <v/>
      </c>
      <c r="T1077" s="158" t="str">
        <f t="shared" ca="1" si="67"/>
        <v/>
      </c>
    </row>
    <row r="1078" spans="17:20" x14ac:dyDescent="0.2">
      <c r="Q1078" s="158" t="str">
        <f t="shared" ca="1" si="64"/>
        <v/>
      </c>
      <c r="R1078" s="158" t="str">
        <f t="shared" ca="1" si="65"/>
        <v/>
      </c>
      <c r="S1078" s="158" t="str">
        <f t="shared" ca="1" si="66"/>
        <v/>
      </c>
      <c r="T1078" s="158" t="str">
        <f t="shared" ca="1" si="67"/>
        <v/>
      </c>
    </row>
    <row r="1079" spans="17:20" x14ac:dyDescent="0.2">
      <c r="Q1079" s="158" t="str">
        <f t="shared" ca="1" si="64"/>
        <v/>
      </c>
      <c r="R1079" s="158" t="str">
        <f t="shared" ca="1" si="65"/>
        <v/>
      </c>
      <c r="S1079" s="158" t="str">
        <f t="shared" ca="1" si="66"/>
        <v/>
      </c>
      <c r="T1079" s="158" t="str">
        <f t="shared" ca="1" si="67"/>
        <v/>
      </c>
    </row>
    <row r="1080" spans="17:20" x14ac:dyDescent="0.2">
      <c r="Q1080" s="158" t="str">
        <f t="shared" ca="1" si="64"/>
        <v/>
      </c>
      <c r="R1080" s="158" t="str">
        <f t="shared" ca="1" si="65"/>
        <v/>
      </c>
      <c r="S1080" s="158" t="str">
        <f t="shared" ca="1" si="66"/>
        <v/>
      </c>
      <c r="T1080" s="158" t="str">
        <f t="shared" ca="1" si="67"/>
        <v/>
      </c>
    </row>
    <row r="1081" spans="17:20" x14ac:dyDescent="0.2">
      <c r="Q1081" s="158" t="str">
        <f t="shared" ca="1" si="64"/>
        <v/>
      </c>
      <c r="R1081" s="158" t="str">
        <f t="shared" ca="1" si="65"/>
        <v/>
      </c>
      <c r="S1081" s="158" t="str">
        <f t="shared" ca="1" si="66"/>
        <v/>
      </c>
      <c r="T1081" s="158" t="str">
        <f t="shared" ca="1" si="67"/>
        <v/>
      </c>
    </row>
    <row r="1082" spans="17:20" x14ac:dyDescent="0.2">
      <c r="Q1082" s="158" t="str">
        <f t="shared" ca="1" si="64"/>
        <v/>
      </c>
      <c r="R1082" s="158" t="str">
        <f t="shared" ca="1" si="65"/>
        <v/>
      </c>
      <c r="S1082" s="158" t="str">
        <f t="shared" ca="1" si="66"/>
        <v/>
      </c>
      <c r="T1082" s="158" t="str">
        <f t="shared" ca="1" si="67"/>
        <v/>
      </c>
    </row>
    <row r="1083" spans="17:20" x14ac:dyDescent="0.2">
      <c r="Q1083" s="158" t="str">
        <f t="shared" ca="1" si="64"/>
        <v/>
      </c>
      <c r="R1083" s="158" t="str">
        <f t="shared" ca="1" si="65"/>
        <v/>
      </c>
      <c r="S1083" s="158" t="str">
        <f t="shared" ca="1" si="66"/>
        <v/>
      </c>
      <c r="T1083" s="158" t="str">
        <f t="shared" ca="1" si="67"/>
        <v/>
      </c>
    </row>
    <row r="1084" spans="17:20" x14ac:dyDescent="0.2">
      <c r="Q1084" s="158" t="str">
        <f t="shared" ca="1" si="64"/>
        <v/>
      </c>
      <c r="R1084" s="158" t="str">
        <f t="shared" ca="1" si="65"/>
        <v/>
      </c>
      <c r="S1084" s="158" t="str">
        <f t="shared" ca="1" si="66"/>
        <v/>
      </c>
      <c r="T1084" s="158" t="str">
        <f t="shared" ca="1" si="67"/>
        <v/>
      </c>
    </row>
    <row r="1085" spans="17:20" x14ac:dyDescent="0.2">
      <c r="Q1085" s="158" t="str">
        <f t="shared" ca="1" si="64"/>
        <v/>
      </c>
      <c r="R1085" s="158" t="str">
        <f t="shared" ca="1" si="65"/>
        <v/>
      </c>
      <c r="S1085" s="158" t="str">
        <f t="shared" ca="1" si="66"/>
        <v/>
      </c>
      <c r="T1085" s="158" t="str">
        <f t="shared" ca="1" si="67"/>
        <v/>
      </c>
    </row>
    <row r="1086" spans="17:20" x14ac:dyDescent="0.2">
      <c r="Q1086" s="158" t="str">
        <f t="shared" ca="1" si="64"/>
        <v/>
      </c>
      <c r="R1086" s="158" t="str">
        <f t="shared" ca="1" si="65"/>
        <v/>
      </c>
      <c r="S1086" s="158" t="str">
        <f t="shared" ca="1" si="66"/>
        <v/>
      </c>
      <c r="T1086" s="158" t="str">
        <f t="shared" ca="1" si="67"/>
        <v/>
      </c>
    </row>
    <row r="1087" spans="17:20" x14ac:dyDescent="0.2">
      <c r="Q1087" s="158" t="str">
        <f t="shared" ca="1" si="64"/>
        <v/>
      </c>
      <c r="R1087" s="158" t="str">
        <f t="shared" ca="1" si="65"/>
        <v/>
      </c>
      <c r="S1087" s="158" t="str">
        <f t="shared" ca="1" si="66"/>
        <v/>
      </c>
      <c r="T1087" s="158" t="str">
        <f t="shared" ca="1" si="67"/>
        <v/>
      </c>
    </row>
    <row r="1088" spans="17:20" x14ac:dyDescent="0.2">
      <c r="Q1088" s="158" t="str">
        <f t="shared" ca="1" si="64"/>
        <v/>
      </c>
      <c r="R1088" s="158" t="str">
        <f t="shared" ca="1" si="65"/>
        <v/>
      </c>
      <c r="S1088" s="158" t="str">
        <f t="shared" ca="1" si="66"/>
        <v/>
      </c>
      <c r="T1088" s="158" t="str">
        <f t="shared" ca="1" si="67"/>
        <v/>
      </c>
    </row>
    <row r="1089" spans="17:20" x14ac:dyDescent="0.2">
      <c r="Q1089" s="158" t="str">
        <f t="shared" ca="1" si="64"/>
        <v/>
      </c>
      <c r="R1089" s="158" t="str">
        <f t="shared" ca="1" si="65"/>
        <v/>
      </c>
      <c r="S1089" s="158" t="str">
        <f t="shared" ca="1" si="66"/>
        <v/>
      </c>
      <c r="T1089" s="158" t="str">
        <f t="shared" ca="1" si="67"/>
        <v/>
      </c>
    </row>
    <row r="1090" spans="17:20" x14ac:dyDescent="0.2">
      <c r="Q1090" s="158" t="str">
        <f t="shared" ca="1" si="64"/>
        <v/>
      </c>
      <c r="R1090" s="158" t="str">
        <f t="shared" ca="1" si="65"/>
        <v/>
      </c>
      <c r="S1090" s="158" t="str">
        <f t="shared" ca="1" si="66"/>
        <v/>
      </c>
      <c r="T1090" s="158" t="str">
        <f t="shared" ca="1" si="67"/>
        <v/>
      </c>
    </row>
    <row r="1091" spans="17:20" x14ac:dyDescent="0.2">
      <c r="Q1091" s="158" t="str">
        <f t="shared" ca="1" si="64"/>
        <v/>
      </c>
      <c r="R1091" s="158" t="str">
        <f t="shared" ca="1" si="65"/>
        <v/>
      </c>
      <c r="S1091" s="158" t="str">
        <f t="shared" ca="1" si="66"/>
        <v/>
      </c>
      <c r="T1091" s="158" t="str">
        <f t="shared" ca="1" si="67"/>
        <v/>
      </c>
    </row>
    <row r="1092" spans="17:20" x14ac:dyDescent="0.2">
      <c r="Q1092" s="158" t="str">
        <f t="shared" ca="1" si="64"/>
        <v/>
      </c>
      <c r="R1092" s="158" t="str">
        <f t="shared" ca="1" si="65"/>
        <v/>
      </c>
      <c r="S1092" s="158" t="str">
        <f t="shared" ca="1" si="66"/>
        <v/>
      </c>
      <c r="T1092" s="158" t="str">
        <f t="shared" ca="1" si="67"/>
        <v/>
      </c>
    </row>
    <row r="1093" spans="17:20" x14ac:dyDescent="0.2">
      <c r="Q1093" s="158" t="str">
        <f t="shared" ref="Q1093:Q1156" ca="1" si="68">LEFT(OFFSET(A1093,0,MATCH($Q$2,$3:$3,0)-1),3)</f>
        <v/>
      </c>
      <c r="R1093" s="158" t="str">
        <f t="shared" ref="R1093:R1156" ca="1" si="69">LEFT(OFFSET(A1093,0,MATCH($R$2,$3:$3,0)-1),3)</f>
        <v/>
      </c>
      <c r="S1093" s="158" t="str">
        <f t="shared" ref="S1093:S1156" ca="1" si="70">RIGHT(OFFSET(A1093,0,MATCH($S$2,$3:$3,0)-1),2)</f>
        <v/>
      </c>
      <c r="T1093" s="158" t="str">
        <f t="shared" ref="T1093:T1156" ca="1" si="71">RIGHT(OFFSET(A1093,0,MATCH($T$2,$3:$3,0)-1),2)</f>
        <v/>
      </c>
    </row>
    <row r="1094" spans="17:20" x14ac:dyDescent="0.2">
      <c r="Q1094" s="158" t="str">
        <f t="shared" ca="1" si="68"/>
        <v/>
      </c>
      <c r="R1094" s="158" t="str">
        <f t="shared" ca="1" si="69"/>
        <v/>
      </c>
      <c r="S1094" s="158" t="str">
        <f t="shared" ca="1" si="70"/>
        <v/>
      </c>
      <c r="T1094" s="158" t="str">
        <f t="shared" ca="1" si="71"/>
        <v/>
      </c>
    </row>
    <row r="1095" spans="17:20" x14ac:dyDescent="0.2">
      <c r="Q1095" s="158" t="str">
        <f t="shared" ca="1" si="68"/>
        <v/>
      </c>
      <c r="R1095" s="158" t="str">
        <f t="shared" ca="1" si="69"/>
        <v/>
      </c>
      <c r="S1095" s="158" t="str">
        <f t="shared" ca="1" si="70"/>
        <v/>
      </c>
      <c r="T1095" s="158" t="str">
        <f t="shared" ca="1" si="71"/>
        <v/>
      </c>
    </row>
    <row r="1096" spans="17:20" x14ac:dyDescent="0.2">
      <c r="Q1096" s="158" t="str">
        <f t="shared" ca="1" si="68"/>
        <v/>
      </c>
      <c r="R1096" s="158" t="str">
        <f t="shared" ca="1" si="69"/>
        <v/>
      </c>
      <c r="S1096" s="158" t="str">
        <f t="shared" ca="1" si="70"/>
        <v/>
      </c>
      <c r="T1096" s="158" t="str">
        <f t="shared" ca="1" si="71"/>
        <v/>
      </c>
    </row>
    <row r="1097" spans="17:20" x14ac:dyDescent="0.2">
      <c r="Q1097" s="158" t="str">
        <f t="shared" ca="1" si="68"/>
        <v/>
      </c>
      <c r="R1097" s="158" t="str">
        <f t="shared" ca="1" si="69"/>
        <v/>
      </c>
      <c r="S1097" s="158" t="str">
        <f t="shared" ca="1" si="70"/>
        <v/>
      </c>
      <c r="T1097" s="158" t="str">
        <f t="shared" ca="1" si="71"/>
        <v/>
      </c>
    </row>
    <row r="1098" spans="17:20" x14ac:dyDescent="0.2">
      <c r="Q1098" s="158" t="str">
        <f t="shared" ca="1" si="68"/>
        <v/>
      </c>
      <c r="R1098" s="158" t="str">
        <f t="shared" ca="1" si="69"/>
        <v/>
      </c>
      <c r="S1098" s="158" t="str">
        <f t="shared" ca="1" si="70"/>
        <v/>
      </c>
      <c r="T1098" s="158" t="str">
        <f t="shared" ca="1" si="71"/>
        <v/>
      </c>
    </row>
    <row r="1099" spans="17:20" x14ac:dyDescent="0.2">
      <c r="Q1099" s="158" t="str">
        <f t="shared" ca="1" si="68"/>
        <v/>
      </c>
      <c r="R1099" s="158" t="str">
        <f t="shared" ca="1" si="69"/>
        <v/>
      </c>
      <c r="S1099" s="158" t="str">
        <f t="shared" ca="1" si="70"/>
        <v/>
      </c>
      <c r="T1099" s="158" t="str">
        <f t="shared" ca="1" si="71"/>
        <v/>
      </c>
    </row>
    <row r="1100" spans="17:20" x14ac:dyDescent="0.2">
      <c r="Q1100" s="158" t="str">
        <f t="shared" ca="1" si="68"/>
        <v/>
      </c>
      <c r="R1100" s="158" t="str">
        <f t="shared" ca="1" si="69"/>
        <v/>
      </c>
      <c r="S1100" s="158" t="str">
        <f t="shared" ca="1" si="70"/>
        <v/>
      </c>
      <c r="T1100" s="158" t="str">
        <f t="shared" ca="1" si="71"/>
        <v/>
      </c>
    </row>
    <row r="1101" spans="17:20" x14ac:dyDescent="0.2">
      <c r="Q1101" s="158" t="str">
        <f t="shared" ca="1" si="68"/>
        <v/>
      </c>
      <c r="R1101" s="158" t="str">
        <f t="shared" ca="1" si="69"/>
        <v/>
      </c>
      <c r="S1101" s="158" t="str">
        <f t="shared" ca="1" si="70"/>
        <v/>
      </c>
      <c r="T1101" s="158" t="str">
        <f t="shared" ca="1" si="71"/>
        <v/>
      </c>
    </row>
    <row r="1102" spans="17:20" x14ac:dyDescent="0.2">
      <c r="Q1102" s="158" t="str">
        <f t="shared" ca="1" si="68"/>
        <v/>
      </c>
      <c r="R1102" s="158" t="str">
        <f t="shared" ca="1" si="69"/>
        <v/>
      </c>
      <c r="S1102" s="158" t="str">
        <f t="shared" ca="1" si="70"/>
        <v/>
      </c>
      <c r="T1102" s="158" t="str">
        <f t="shared" ca="1" si="71"/>
        <v/>
      </c>
    </row>
    <row r="1103" spans="17:20" x14ac:dyDescent="0.2">
      <c r="Q1103" s="158" t="str">
        <f t="shared" ca="1" si="68"/>
        <v/>
      </c>
      <c r="R1103" s="158" t="str">
        <f t="shared" ca="1" si="69"/>
        <v/>
      </c>
      <c r="S1103" s="158" t="str">
        <f t="shared" ca="1" si="70"/>
        <v/>
      </c>
      <c r="T1103" s="158" t="str">
        <f t="shared" ca="1" si="71"/>
        <v/>
      </c>
    </row>
    <row r="1104" spans="17:20" x14ac:dyDescent="0.2">
      <c r="Q1104" s="158" t="str">
        <f t="shared" ca="1" si="68"/>
        <v/>
      </c>
      <c r="R1104" s="158" t="str">
        <f t="shared" ca="1" si="69"/>
        <v/>
      </c>
      <c r="S1104" s="158" t="str">
        <f t="shared" ca="1" si="70"/>
        <v/>
      </c>
      <c r="T1104" s="158" t="str">
        <f t="shared" ca="1" si="71"/>
        <v/>
      </c>
    </row>
    <row r="1105" spans="17:20" x14ac:dyDescent="0.2">
      <c r="Q1105" s="158" t="str">
        <f t="shared" ca="1" si="68"/>
        <v/>
      </c>
      <c r="R1105" s="158" t="str">
        <f t="shared" ca="1" si="69"/>
        <v/>
      </c>
      <c r="S1105" s="158" t="str">
        <f t="shared" ca="1" si="70"/>
        <v/>
      </c>
      <c r="T1105" s="158" t="str">
        <f t="shared" ca="1" si="71"/>
        <v/>
      </c>
    </row>
    <row r="1106" spans="17:20" x14ac:dyDescent="0.2">
      <c r="Q1106" s="158" t="str">
        <f t="shared" ca="1" si="68"/>
        <v/>
      </c>
      <c r="R1106" s="158" t="str">
        <f t="shared" ca="1" si="69"/>
        <v/>
      </c>
      <c r="S1106" s="158" t="str">
        <f t="shared" ca="1" si="70"/>
        <v/>
      </c>
      <c r="T1106" s="158" t="str">
        <f t="shared" ca="1" si="71"/>
        <v/>
      </c>
    </row>
    <row r="1107" spans="17:20" x14ac:dyDescent="0.2">
      <c r="Q1107" s="158" t="str">
        <f t="shared" ca="1" si="68"/>
        <v/>
      </c>
      <c r="R1107" s="158" t="str">
        <f t="shared" ca="1" si="69"/>
        <v/>
      </c>
      <c r="S1107" s="158" t="str">
        <f t="shared" ca="1" si="70"/>
        <v/>
      </c>
      <c r="T1107" s="158" t="str">
        <f t="shared" ca="1" si="71"/>
        <v/>
      </c>
    </row>
    <row r="1108" spans="17:20" x14ac:dyDescent="0.2">
      <c r="Q1108" s="158" t="str">
        <f t="shared" ca="1" si="68"/>
        <v/>
      </c>
      <c r="R1108" s="158" t="str">
        <f t="shared" ca="1" si="69"/>
        <v/>
      </c>
      <c r="S1108" s="158" t="str">
        <f t="shared" ca="1" si="70"/>
        <v/>
      </c>
      <c r="T1108" s="158" t="str">
        <f t="shared" ca="1" si="71"/>
        <v/>
      </c>
    </row>
    <row r="1109" spans="17:20" x14ac:dyDescent="0.2">
      <c r="Q1109" s="158" t="str">
        <f t="shared" ca="1" si="68"/>
        <v/>
      </c>
      <c r="R1109" s="158" t="str">
        <f t="shared" ca="1" si="69"/>
        <v/>
      </c>
      <c r="S1109" s="158" t="str">
        <f t="shared" ca="1" si="70"/>
        <v/>
      </c>
      <c r="T1109" s="158" t="str">
        <f t="shared" ca="1" si="71"/>
        <v/>
      </c>
    </row>
    <row r="1110" spans="17:20" x14ac:dyDescent="0.2">
      <c r="Q1110" s="158" t="str">
        <f t="shared" ca="1" si="68"/>
        <v/>
      </c>
      <c r="R1110" s="158" t="str">
        <f t="shared" ca="1" si="69"/>
        <v/>
      </c>
      <c r="S1110" s="158" t="str">
        <f t="shared" ca="1" si="70"/>
        <v/>
      </c>
      <c r="T1110" s="158" t="str">
        <f t="shared" ca="1" si="71"/>
        <v/>
      </c>
    </row>
    <row r="1111" spans="17:20" x14ac:dyDescent="0.2">
      <c r="Q1111" s="158" t="str">
        <f t="shared" ca="1" si="68"/>
        <v/>
      </c>
      <c r="R1111" s="158" t="str">
        <f t="shared" ca="1" si="69"/>
        <v/>
      </c>
      <c r="S1111" s="158" t="str">
        <f t="shared" ca="1" si="70"/>
        <v/>
      </c>
      <c r="T1111" s="158" t="str">
        <f t="shared" ca="1" si="71"/>
        <v/>
      </c>
    </row>
    <row r="1112" spans="17:20" x14ac:dyDescent="0.2">
      <c r="Q1112" s="158" t="str">
        <f t="shared" ca="1" si="68"/>
        <v/>
      </c>
      <c r="R1112" s="158" t="str">
        <f t="shared" ca="1" si="69"/>
        <v/>
      </c>
      <c r="S1112" s="158" t="str">
        <f t="shared" ca="1" si="70"/>
        <v/>
      </c>
      <c r="T1112" s="158" t="str">
        <f t="shared" ca="1" si="71"/>
        <v/>
      </c>
    </row>
    <row r="1113" spans="17:20" x14ac:dyDescent="0.2">
      <c r="Q1113" s="158" t="str">
        <f t="shared" ca="1" si="68"/>
        <v/>
      </c>
      <c r="R1113" s="158" t="str">
        <f t="shared" ca="1" si="69"/>
        <v/>
      </c>
      <c r="S1113" s="158" t="str">
        <f t="shared" ca="1" si="70"/>
        <v/>
      </c>
      <c r="T1113" s="158" t="str">
        <f t="shared" ca="1" si="71"/>
        <v/>
      </c>
    </row>
    <row r="1114" spans="17:20" x14ac:dyDescent="0.2">
      <c r="Q1114" s="158" t="str">
        <f t="shared" ca="1" si="68"/>
        <v/>
      </c>
      <c r="R1114" s="158" t="str">
        <f t="shared" ca="1" si="69"/>
        <v/>
      </c>
      <c r="S1114" s="158" t="str">
        <f t="shared" ca="1" si="70"/>
        <v/>
      </c>
      <c r="T1114" s="158" t="str">
        <f t="shared" ca="1" si="71"/>
        <v/>
      </c>
    </row>
    <row r="1115" spans="17:20" x14ac:dyDescent="0.2">
      <c r="Q1115" s="158" t="str">
        <f t="shared" ca="1" si="68"/>
        <v/>
      </c>
      <c r="R1115" s="158" t="str">
        <f t="shared" ca="1" si="69"/>
        <v/>
      </c>
      <c r="S1115" s="158" t="str">
        <f t="shared" ca="1" si="70"/>
        <v/>
      </c>
      <c r="T1115" s="158" t="str">
        <f t="shared" ca="1" si="71"/>
        <v/>
      </c>
    </row>
    <row r="1116" spans="17:20" x14ac:dyDescent="0.2">
      <c r="Q1116" s="158" t="str">
        <f t="shared" ca="1" si="68"/>
        <v/>
      </c>
      <c r="R1116" s="158" t="str">
        <f t="shared" ca="1" si="69"/>
        <v/>
      </c>
      <c r="S1116" s="158" t="str">
        <f t="shared" ca="1" si="70"/>
        <v/>
      </c>
      <c r="T1116" s="158" t="str">
        <f t="shared" ca="1" si="71"/>
        <v/>
      </c>
    </row>
    <row r="1117" spans="17:20" x14ac:dyDescent="0.2">
      <c r="Q1117" s="158" t="str">
        <f t="shared" ca="1" si="68"/>
        <v/>
      </c>
      <c r="R1117" s="158" t="str">
        <f t="shared" ca="1" si="69"/>
        <v/>
      </c>
      <c r="S1117" s="158" t="str">
        <f t="shared" ca="1" si="70"/>
        <v/>
      </c>
      <c r="T1117" s="158" t="str">
        <f t="shared" ca="1" si="71"/>
        <v/>
      </c>
    </row>
    <row r="1118" spans="17:20" x14ac:dyDescent="0.2">
      <c r="Q1118" s="158" t="str">
        <f t="shared" ca="1" si="68"/>
        <v/>
      </c>
      <c r="R1118" s="158" t="str">
        <f t="shared" ca="1" si="69"/>
        <v/>
      </c>
      <c r="S1118" s="158" t="str">
        <f t="shared" ca="1" si="70"/>
        <v/>
      </c>
      <c r="T1118" s="158" t="str">
        <f t="shared" ca="1" si="71"/>
        <v/>
      </c>
    </row>
    <row r="1119" spans="17:20" x14ac:dyDescent="0.2">
      <c r="Q1119" s="158" t="str">
        <f t="shared" ca="1" si="68"/>
        <v/>
      </c>
      <c r="R1119" s="158" t="str">
        <f t="shared" ca="1" si="69"/>
        <v/>
      </c>
      <c r="S1119" s="158" t="str">
        <f t="shared" ca="1" si="70"/>
        <v/>
      </c>
      <c r="T1119" s="158" t="str">
        <f t="shared" ca="1" si="71"/>
        <v/>
      </c>
    </row>
    <row r="1120" spans="17:20" x14ac:dyDescent="0.2">
      <c r="Q1120" s="158" t="str">
        <f t="shared" ca="1" si="68"/>
        <v/>
      </c>
      <c r="R1120" s="158" t="str">
        <f t="shared" ca="1" si="69"/>
        <v/>
      </c>
      <c r="S1120" s="158" t="str">
        <f t="shared" ca="1" si="70"/>
        <v/>
      </c>
      <c r="T1120" s="158" t="str">
        <f t="shared" ca="1" si="71"/>
        <v/>
      </c>
    </row>
    <row r="1121" spans="17:20" x14ac:dyDescent="0.2">
      <c r="Q1121" s="158" t="str">
        <f t="shared" ca="1" si="68"/>
        <v/>
      </c>
      <c r="R1121" s="158" t="str">
        <f t="shared" ca="1" si="69"/>
        <v/>
      </c>
      <c r="S1121" s="158" t="str">
        <f t="shared" ca="1" si="70"/>
        <v/>
      </c>
      <c r="T1121" s="158" t="str">
        <f t="shared" ca="1" si="71"/>
        <v/>
      </c>
    </row>
    <row r="1122" spans="17:20" x14ac:dyDescent="0.2">
      <c r="Q1122" s="158" t="str">
        <f t="shared" ca="1" si="68"/>
        <v/>
      </c>
      <c r="R1122" s="158" t="str">
        <f t="shared" ca="1" si="69"/>
        <v/>
      </c>
      <c r="S1122" s="158" t="str">
        <f t="shared" ca="1" si="70"/>
        <v/>
      </c>
      <c r="T1122" s="158" t="str">
        <f t="shared" ca="1" si="71"/>
        <v/>
      </c>
    </row>
    <row r="1123" spans="17:20" x14ac:dyDescent="0.2">
      <c r="Q1123" s="158" t="str">
        <f t="shared" ca="1" si="68"/>
        <v/>
      </c>
      <c r="R1123" s="158" t="str">
        <f t="shared" ca="1" si="69"/>
        <v/>
      </c>
      <c r="S1123" s="158" t="str">
        <f t="shared" ca="1" si="70"/>
        <v/>
      </c>
      <c r="T1123" s="158" t="str">
        <f t="shared" ca="1" si="71"/>
        <v/>
      </c>
    </row>
    <row r="1124" spans="17:20" x14ac:dyDescent="0.2">
      <c r="Q1124" s="158" t="str">
        <f t="shared" ca="1" si="68"/>
        <v/>
      </c>
      <c r="R1124" s="158" t="str">
        <f t="shared" ca="1" si="69"/>
        <v/>
      </c>
      <c r="S1124" s="158" t="str">
        <f t="shared" ca="1" si="70"/>
        <v/>
      </c>
      <c r="T1124" s="158" t="str">
        <f t="shared" ca="1" si="71"/>
        <v/>
      </c>
    </row>
    <row r="1125" spans="17:20" x14ac:dyDescent="0.2">
      <c r="Q1125" s="158" t="str">
        <f t="shared" ca="1" si="68"/>
        <v/>
      </c>
      <c r="R1125" s="158" t="str">
        <f t="shared" ca="1" si="69"/>
        <v/>
      </c>
      <c r="S1125" s="158" t="str">
        <f t="shared" ca="1" si="70"/>
        <v/>
      </c>
      <c r="T1125" s="158" t="str">
        <f t="shared" ca="1" si="71"/>
        <v/>
      </c>
    </row>
    <row r="1126" spans="17:20" x14ac:dyDescent="0.2">
      <c r="Q1126" s="158" t="str">
        <f t="shared" ca="1" si="68"/>
        <v/>
      </c>
      <c r="R1126" s="158" t="str">
        <f t="shared" ca="1" si="69"/>
        <v/>
      </c>
      <c r="S1126" s="158" t="str">
        <f t="shared" ca="1" si="70"/>
        <v/>
      </c>
      <c r="T1126" s="158" t="str">
        <f t="shared" ca="1" si="71"/>
        <v/>
      </c>
    </row>
    <row r="1127" spans="17:20" x14ac:dyDescent="0.2">
      <c r="Q1127" s="158" t="str">
        <f t="shared" ca="1" si="68"/>
        <v/>
      </c>
      <c r="R1127" s="158" t="str">
        <f t="shared" ca="1" si="69"/>
        <v/>
      </c>
      <c r="S1127" s="158" t="str">
        <f t="shared" ca="1" si="70"/>
        <v/>
      </c>
      <c r="T1127" s="158" t="str">
        <f t="shared" ca="1" si="71"/>
        <v/>
      </c>
    </row>
    <row r="1128" spans="17:20" x14ac:dyDescent="0.2">
      <c r="Q1128" s="158" t="str">
        <f t="shared" ca="1" si="68"/>
        <v/>
      </c>
      <c r="R1128" s="158" t="str">
        <f t="shared" ca="1" si="69"/>
        <v/>
      </c>
      <c r="S1128" s="158" t="str">
        <f t="shared" ca="1" si="70"/>
        <v/>
      </c>
      <c r="T1128" s="158" t="str">
        <f t="shared" ca="1" si="71"/>
        <v/>
      </c>
    </row>
    <row r="1129" spans="17:20" x14ac:dyDescent="0.2">
      <c r="Q1129" s="158" t="str">
        <f t="shared" ca="1" si="68"/>
        <v/>
      </c>
      <c r="R1129" s="158" t="str">
        <f t="shared" ca="1" si="69"/>
        <v/>
      </c>
      <c r="S1129" s="158" t="str">
        <f t="shared" ca="1" si="70"/>
        <v/>
      </c>
      <c r="T1129" s="158" t="str">
        <f t="shared" ca="1" si="71"/>
        <v/>
      </c>
    </row>
    <row r="1130" spans="17:20" x14ac:dyDescent="0.2">
      <c r="Q1130" s="158" t="str">
        <f t="shared" ca="1" si="68"/>
        <v/>
      </c>
      <c r="R1130" s="158" t="str">
        <f t="shared" ca="1" si="69"/>
        <v/>
      </c>
      <c r="S1130" s="158" t="str">
        <f t="shared" ca="1" si="70"/>
        <v/>
      </c>
      <c r="T1130" s="158" t="str">
        <f t="shared" ca="1" si="71"/>
        <v/>
      </c>
    </row>
    <row r="1131" spans="17:20" x14ac:dyDescent="0.2">
      <c r="Q1131" s="158" t="str">
        <f t="shared" ca="1" si="68"/>
        <v/>
      </c>
      <c r="R1131" s="158" t="str">
        <f t="shared" ca="1" si="69"/>
        <v/>
      </c>
      <c r="S1131" s="158" t="str">
        <f t="shared" ca="1" si="70"/>
        <v/>
      </c>
      <c r="T1131" s="158" t="str">
        <f t="shared" ca="1" si="71"/>
        <v/>
      </c>
    </row>
    <row r="1132" spans="17:20" x14ac:dyDescent="0.2">
      <c r="Q1132" s="158" t="str">
        <f t="shared" ca="1" si="68"/>
        <v/>
      </c>
      <c r="R1132" s="158" t="str">
        <f t="shared" ca="1" si="69"/>
        <v/>
      </c>
      <c r="S1132" s="158" t="str">
        <f t="shared" ca="1" si="70"/>
        <v/>
      </c>
      <c r="T1132" s="158" t="str">
        <f t="shared" ca="1" si="71"/>
        <v/>
      </c>
    </row>
    <row r="1133" spans="17:20" x14ac:dyDescent="0.2">
      <c r="Q1133" s="158" t="str">
        <f t="shared" ca="1" si="68"/>
        <v/>
      </c>
      <c r="R1133" s="158" t="str">
        <f t="shared" ca="1" si="69"/>
        <v/>
      </c>
      <c r="S1133" s="158" t="str">
        <f t="shared" ca="1" si="70"/>
        <v/>
      </c>
      <c r="T1133" s="158" t="str">
        <f t="shared" ca="1" si="71"/>
        <v/>
      </c>
    </row>
    <row r="1134" spans="17:20" x14ac:dyDescent="0.2">
      <c r="Q1134" s="158" t="str">
        <f t="shared" ca="1" si="68"/>
        <v/>
      </c>
      <c r="R1134" s="158" t="str">
        <f t="shared" ca="1" si="69"/>
        <v/>
      </c>
      <c r="S1134" s="158" t="str">
        <f t="shared" ca="1" si="70"/>
        <v/>
      </c>
      <c r="T1134" s="158" t="str">
        <f t="shared" ca="1" si="71"/>
        <v/>
      </c>
    </row>
    <row r="1135" spans="17:20" x14ac:dyDescent="0.2">
      <c r="Q1135" s="158" t="str">
        <f t="shared" ca="1" si="68"/>
        <v/>
      </c>
      <c r="R1135" s="158" t="str">
        <f t="shared" ca="1" si="69"/>
        <v/>
      </c>
      <c r="S1135" s="158" t="str">
        <f t="shared" ca="1" si="70"/>
        <v/>
      </c>
      <c r="T1135" s="158" t="str">
        <f t="shared" ca="1" si="71"/>
        <v/>
      </c>
    </row>
    <row r="1136" spans="17:20" x14ac:dyDescent="0.2">
      <c r="Q1136" s="158" t="str">
        <f t="shared" ca="1" si="68"/>
        <v/>
      </c>
      <c r="R1136" s="158" t="str">
        <f t="shared" ca="1" si="69"/>
        <v/>
      </c>
      <c r="S1136" s="158" t="str">
        <f t="shared" ca="1" si="70"/>
        <v/>
      </c>
      <c r="T1136" s="158" t="str">
        <f t="shared" ca="1" si="71"/>
        <v/>
      </c>
    </row>
    <row r="1137" spans="17:20" x14ac:dyDescent="0.2">
      <c r="Q1137" s="158" t="str">
        <f t="shared" ca="1" si="68"/>
        <v/>
      </c>
      <c r="R1137" s="158" t="str">
        <f t="shared" ca="1" si="69"/>
        <v/>
      </c>
      <c r="S1137" s="158" t="str">
        <f t="shared" ca="1" si="70"/>
        <v/>
      </c>
      <c r="T1137" s="158" t="str">
        <f t="shared" ca="1" si="71"/>
        <v/>
      </c>
    </row>
    <row r="1138" spans="17:20" x14ac:dyDescent="0.2">
      <c r="Q1138" s="158" t="str">
        <f t="shared" ca="1" si="68"/>
        <v/>
      </c>
      <c r="R1138" s="158" t="str">
        <f t="shared" ca="1" si="69"/>
        <v/>
      </c>
      <c r="S1138" s="158" t="str">
        <f t="shared" ca="1" si="70"/>
        <v/>
      </c>
      <c r="T1138" s="158" t="str">
        <f t="shared" ca="1" si="71"/>
        <v/>
      </c>
    </row>
    <row r="1139" spans="17:20" x14ac:dyDescent="0.2">
      <c r="Q1139" s="158" t="str">
        <f t="shared" ca="1" si="68"/>
        <v/>
      </c>
      <c r="R1139" s="158" t="str">
        <f t="shared" ca="1" si="69"/>
        <v/>
      </c>
      <c r="S1139" s="158" t="str">
        <f t="shared" ca="1" si="70"/>
        <v/>
      </c>
      <c r="T1139" s="158" t="str">
        <f t="shared" ca="1" si="71"/>
        <v/>
      </c>
    </row>
    <row r="1140" spans="17:20" x14ac:dyDescent="0.2">
      <c r="Q1140" s="158" t="str">
        <f t="shared" ca="1" si="68"/>
        <v/>
      </c>
      <c r="R1140" s="158" t="str">
        <f t="shared" ca="1" si="69"/>
        <v/>
      </c>
      <c r="S1140" s="158" t="str">
        <f t="shared" ca="1" si="70"/>
        <v/>
      </c>
      <c r="T1140" s="158" t="str">
        <f t="shared" ca="1" si="71"/>
        <v/>
      </c>
    </row>
    <row r="1141" spans="17:20" x14ac:dyDescent="0.2">
      <c r="Q1141" s="158" t="str">
        <f t="shared" ca="1" si="68"/>
        <v/>
      </c>
      <c r="R1141" s="158" t="str">
        <f t="shared" ca="1" si="69"/>
        <v/>
      </c>
      <c r="S1141" s="158" t="str">
        <f t="shared" ca="1" si="70"/>
        <v/>
      </c>
      <c r="T1141" s="158" t="str">
        <f t="shared" ca="1" si="71"/>
        <v/>
      </c>
    </row>
    <row r="1142" spans="17:20" x14ac:dyDescent="0.2">
      <c r="Q1142" s="158" t="str">
        <f t="shared" ca="1" si="68"/>
        <v/>
      </c>
      <c r="R1142" s="158" t="str">
        <f t="shared" ca="1" si="69"/>
        <v/>
      </c>
      <c r="S1142" s="158" t="str">
        <f t="shared" ca="1" si="70"/>
        <v/>
      </c>
      <c r="T1142" s="158" t="str">
        <f t="shared" ca="1" si="71"/>
        <v/>
      </c>
    </row>
    <row r="1143" spans="17:20" x14ac:dyDescent="0.2">
      <c r="Q1143" s="158" t="str">
        <f t="shared" ca="1" si="68"/>
        <v/>
      </c>
      <c r="R1143" s="158" t="str">
        <f t="shared" ca="1" si="69"/>
        <v/>
      </c>
      <c r="S1143" s="158" t="str">
        <f t="shared" ca="1" si="70"/>
        <v/>
      </c>
      <c r="T1143" s="158" t="str">
        <f t="shared" ca="1" si="71"/>
        <v/>
      </c>
    </row>
    <row r="1144" spans="17:20" x14ac:dyDescent="0.2">
      <c r="Q1144" s="158" t="str">
        <f t="shared" ca="1" si="68"/>
        <v/>
      </c>
      <c r="R1144" s="158" t="str">
        <f t="shared" ca="1" si="69"/>
        <v/>
      </c>
      <c r="S1144" s="158" t="str">
        <f t="shared" ca="1" si="70"/>
        <v/>
      </c>
      <c r="T1144" s="158" t="str">
        <f t="shared" ca="1" si="71"/>
        <v/>
      </c>
    </row>
    <row r="1145" spans="17:20" x14ac:dyDescent="0.2">
      <c r="Q1145" s="158" t="str">
        <f t="shared" ca="1" si="68"/>
        <v/>
      </c>
      <c r="R1145" s="158" t="str">
        <f t="shared" ca="1" si="69"/>
        <v/>
      </c>
      <c r="S1145" s="158" t="str">
        <f t="shared" ca="1" si="70"/>
        <v/>
      </c>
      <c r="T1145" s="158" t="str">
        <f t="shared" ca="1" si="71"/>
        <v/>
      </c>
    </row>
    <row r="1146" spans="17:20" x14ac:dyDescent="0.2">
      <c r="Q1146" s="158" t="str">
        <f t="shared" ca="1" si="68"/>
        <v/>
      </c>
      <c r="R1146" s="158" t="str">
        <f t="shared" ca="1" si="69"/>
        <v/>
      </c>
      <c r="S1146" s="158" t="str">
        <f t="shared" ca="1" si="70"/>
        <v/>
      </c>
      <c r="T1146" s="158" t="str">
        <f t="shared" ca="1" si="71"/>
        <v/>
      </c>
    </row>
    <row r="1147" spans="17:20" x14ac:dyDescent="0.2">
      <c r="Q1147" s="158" t="str">
        <f t="shared" ca="1" si="68"/>
        <v/>
      </c>
      <c r="R1147" s="158" t="str">
        <f t="shared" ca="1" si="69"/>
        <v/>
      </c>
      <c r="S1147" s="158" t="str">
        <f t="shared" ca="1" si="70"/>
        <v/>
      </c>
      <c r="T1147" s="158" t="str">
        <f t="shared" ca="1" si="71"/>
        <v/>
      </c>
    </row>
    <row r="1148" spans="17:20" x14ac:dyDescent="0.2">
      <c r="Q1148" s="158" t="str">
        <f t="shared" ca="1" si="68"/>
        <v/>
      </c>
      <c r="R1148" s="158" t="str">
        <f t="shared" ca="1" si="69"/>
        <v/>
      </c>
      <c r="S1148" s="158" t="str">
        <f t="shared" ca="1" si="70"/>
        <v/>
      </c>
      <c r="T1148" s="158" t="str">
        <f t="shared" ca="1" si="71"/>
        <v/>
      </c>
    </row>
    <row r="1149" spans="17:20" x14ac:dyDescent="0.2">
      <c r="Q1149" s="158" t="str">
        <f t="shared" ca="1" si="68"/>
        <v/>
      </c>
      <c r="R1149" s="158" t="str">
        <f t="shared" ca="1" si="69"/>
        <v/>
      </c>
      <c r="S1149" s="158" t="str">
        <f t="shared" ca="1" si="70"/>
        <v/>
      </c>
      <c r="T1149" s="158" t="str">
        <f t="shared" ca="1" si="71"/>
        <v/>
      </c>
    </row>
    <row r="1150" spans="17:20" x14ac:dyDescent="0.2">
      <c r="Q1150" s="158" t="str">
        <f t="shared" ca="1" si="68"/>
        <v/>
      </c>
      <c r="R1150" s="158" t="str">
        <f t="shared" ca="1" si="69"/>
        <v/>
      </c>
      <c r="S1150" s="158" t="str">
        <f t="shared" ca="1" si="70"/>
        <v/>
      </c>
      <c r="T1150" s="158" t="str">
        <f t="shared" ca="1" si="71"/>
        <v/>
      </c>
    </row>
    <row r="1151" spans="17:20" x14ac:dyDescent="0.2">
      <c r="Q1151" s="158" t="str">
        <f t="shared" ca="1" si="68"/>
        <v/>
      </c>
      <c r="R1151" s="158" t="str">
        <f t="shared" ca="1" si="69"/>
        <v/>
      </c>
      <c r="S1151" s="158" t="str">
        <f t="shared" ca="1" si="70"/>
        <v/>
      </c>
      <c r="T1151" s="158" t="str">
        <f t="shared" ca="1" si="71"/>
        <v/>
      </c>
    </row>
    <row r="1152" spans="17:20" x14ac:dyDescent="0.2">
      <c r="Q1152" s="158" t="str">
        <f t="shared" ca="1" si="68"/>
        <v/>
      </c>
      <c r="R1152" s="158" t="str">
        <f t="shared" ca="1" si="69"/>
        <v/>
      </c>
      <c r="S1152" s="158" t="str">
        <f t="shared" ca="1" si="70"/>
        <v/>
      </c>
      <c r="T1152" s="158" t="str">
        <f t="shared" ca="1" si="71"/>
        <v/>
      </c>
    </row>
    <row r="1153" spans="17:20" x14ac:dyDescent="0.2">
      <c r="Q1153" s="158" t="str">
        <f t="shared" ca="1" si="68"/>
        <v/>
      </c>
      <c r="R1153" s="158" t="str">
        <f t="shared" ca="1" si="69"/>
        <v/>
      </c>
      <c r="S1153" s="158" t="str">
        <f t="shared" ca="1" si="70"/>
        <v/>
      </c>
      <c r="T1153" s="158" t="str">
        <f t="shared" ca="1" si="71"/>
        <v/>
      </c>
    </row>
    <row r="1154" spans="17:20" x14ac:dyDescent="0.2">
      <c r="Q1154" s="158" t="str">
        <f t="shared" ca="1" si="68"/>
        <v/>
      </c>
      <c r="R1154" s="158" t="str">
        <f t="shared" ca="1" si="69"/>
        <v/>
      </c>
      <c r="S1154" s="158" t="str">
        <f t="shared" ca="1" si="70"/>
        <v/>
      </c>
      <c r="T1154" s="158" t="str">
        <f t="shared" ca="1" si="71"/>
        <v/>
      </c>
    </row>
    <row r="1155" spans="17:20" x14ac:dyDescent="0.2">
      <c r="Q1155" s="158" t="str">
        <f t="shared" ca="1" si="68"/>
        <v/>
      </c>
      <c r="R1155" s="158" t="str">
        <f t="shared" ca="1" si="69"/>
        <v/>
      </c>
      <c r="S1155" s="158" t="str">
        <f t="shared" ca="1" si="70"/>
        <v/>
      </c>
      <c r="T1155" s="158" t="str">
        <f t="shared" ca="1" si="71"/>
        <v/>
      </c>
    </row>
    <row r="1156" spans="17:20" x14ac:dyDescent="0.2">
      <c r="Q1156" s="158" t="str">
        <f t="shared" ca="1" si="68"/>
        <v/>
      </c>
      <c r="R1156" s="158" t="str">
        <f t="shared" ca="1" si="69"/>
        <v/>
      </c>
      <c r="S1156" s="158" t="str">
        <f t="shared" ca="1" si="70"/>
        <v/>
      </c>
      <c r="T1156" s="158" t="str">
        <f t="shared" ca="1" si="71"/>
        <v/>
      </c>
    </row>
    <row r="1157" spans="17:20" x14ac:dyDescent="0.2">
      <c r="Q1157" s="158" t="str">
        <f t="shared" ref="Q1157:Q1220" ca="1" si="72">LEFT(OFFSET(A1157,0,MATCH($Q$2,$3:$3,0)-1),3)</f>
        <v/>
      </c>
      <c r="R1157" s="158" t="str">
        <f t="shared" ref="R1157:R1220" ca="1" si="73">LEFT(OFFSET(A1157,0,MATCH($R$2,$3:$3,0)-1),3)</f>
        <v/>
      </c>
      <c r="S1157" s="158" t="str">
        <f t="shared" ref="S1157:S1220" ca="1" si="74">RIGHT(OFFSET(A1157,0,MATCH($S$2,$3:$3,0)-1),2)</f>
        <v/>
      </c>
      <c r="T1157" s="158" t="str">
        <f t="shared" ref="T1157:T1220" ca="1" si="75">RIGHT(OFFSET(A1157,0,MATCH($T$2,$3:$3,0)-1),2)</f>
        <v/>
      </c>
    </row>
    <row r="1158" spans="17:20" x14ac:dyDescent="0.2">
      <c r="Q1158" s="158" t="str">
        <f t="shared" ca="1" si="72"/>
        <v/>
      </c>
      <c r="R1158" s="158" t="str">
        <f t="shared" ca="1" si="73"/>
        <v/>
      </c>
      <c r="S1158" s="158" t="str">
        <f t="shared" ca="1" si="74"/>
        <v/>
      </c>
      <c r="T1158" s="158" t="str">
        <f t="shared" ca="1" si="75"/>
        <v/>
      </c>
    </row>
    <row r="1159" spans="17:20" x14ac:dyDescent="0.2">
      <c r="Q1159" s="158" t="str">
        <f t="shared" ca="1" si="72"/>
        <v/>
      </c>
      <c r="R1159" s="158" t="str">
        <f t="shared" ca="1" si="73"/>
        <v/>
      </c>
      <c r="S1159" s="158" t="str">
        <f t="shared" ca="1" si="74"/>
        <v/>
      </c>
      <c r="T1159" s="158" t="str">
        <f t="shared" ca="1" si="75"/>
        <v/>
      </c>
    </row>
    <row r="1160" spans="17:20" x14ac:dyDescent="0.2">
      <c r="Q1160" s="158" t="str">
        <f t="shared" ca="1" si="72"/>
        <v/>
      </c>
      <c r="R1160" s="158" t="str">
        <f t="shared" ca="1" si="73"/>
        <v/>
      </c>
      <c r="S1160" s="158" t="str">
        <f t="shared" ca="1" si="74"/>
        <v/>
      </c>
      <c r="T1160" s="158" t="str">
        <f t="shared" ca="1" si="75"/>
        <v/>
      </c>
    </row>
    <row r="1161" spans="17:20" x14ac:dyDescent="0.2">
      <c r="Q1161" s="158" t="str">
        <f t="shared" ca="1" si="72"/>
        <v/>
      </c>
      <c r="R1161" s="158" t="str">
        <f t="shared" ca="1" si="73"/>
        <v/>
      </c>
      <c r="S1161" s="158" t="str">
        <f t="shared" ca="1" si="74"/>
        <v/>
      </c>
      <c r="T1161" s="158" t="str">
        <f t="shared" ca="1" si="75"/>
        <v/>
      </c>
    </row>
    <row r="1162" spans="17:20" x14ac:dyDescent="0.2">
      <c r="Q1162" s="158" t="str">
        <f t="shared" ca="1" si="72"/>
        <v/>
      </c>
      <c r="R1162" s="158" t="str">
        <f t="shared" ca="1" si="73"/>
        <v/>
      </c>
      <c r="S1162" s="158" t="str">
        <f t="shared" ca="1" si="74"/>
        <v/>
      </c>
      <c r="T1162" s="158" t="str">
        <f t="shared" ca="1" si="75"/>
        <v/>
      </c>
    </row>
    <row r="1163" spans="17:20" x14ac:dyDescent="0.2">
      <c r="Q1163" s="158" t="str">
        <f t="shared" ca="1" si="72"/>
        <v/>
      </c>
      <c r="R1163" s="158" t="str">
        <f t="shared" ca="1" si="73"/>
        <v/>
      </c>
      <c r="S1163" s="158" t="str">
        <f t="shared" ca="1" si="74"/>
        <v/>
      </c>
      <c r="T1163" s="158" t="str">
        <f t="shared" ca="1" si="75"/>
        <v/>
      </c>
    </row>
    <row r="1164" spans="17:20" x14ac:dyDescent="0.2">
      <c r="Q1164" s="158" t="str">
        <f t="shared" ca="1" si="72"/>
        <v/>
      </c>
      <c r="R1164" s="158" t="str">
        <f t="shared" ca="1" si="73"/>
        <v/>
      </c>
      <c r="S1164" s="158" t="str">
        <f t="shared" ca="1" si="74"/>
        <v/>
      </c>
      <c r="T1164" s="158" t="str">
        <f t="shared" ca="1" si="75"/>
        <v/>
      </c>
    </row>
    <row r="1165" spans="17:20" x14ac:dyDescent="0.2">
      <c r="Q1165" s="158" t="str">
        <f t="shared" ca="1" si="72"/>
        <v/>
      </c>
      <c r="R1165" s="158" t="str">
        <f t="shared" ca="1" si="73"/>
        <v/>
      </c>
      <c r="S1165" s="158" t="str">
        <f t="shared" ca="1" si="74"/>
        <v/>
      </c>
      <c r="T1165" s="158" t="str">
        <f t="shared" ca="1" si="75"/>
        <v/>
      </c>
    </row>
    <row r="1166" spans="17:20" x14ac:dyDescent="0.2">
      <c r="Q1166" s="158" t="str">
        <f t="shared" ca="1" si="72"/>
        <v/>
      </c>
      <c r="R1166" s="158" t="str">
        <f t="shared" ca="1" si="73"/>
        <v/>
      </c>
      <c r="S1166" s="158" t="str">
        <f t="shared" ca="1" si="74"/>
        <v/>
      </c>
      <c r="T1166" s="158" t="str">
        <f t="shared" ca="1" si="75"/>
        <v/>
      </c>
    </row>
    <row r="1167" spans="17:20" x14ac:dyDescent="0.2">
      <c r="Q1167" s="158" t="str">
        <f t="shared" ca="1" si="72"/>
        <v/>
      </c>
      <c r="R1167" s="158" t="str">
        <f t="shared" ca="1" si="73"/>
        <v/>
      </c>
      <c r="S1167" s="158" t="str">
        <f t="shared" ca="1" si="74"/>
        <v/>
      </c>
      <c r="T1167" s="158" t="str">
        <f t="shared" ca="1" si="75"/>
        <v/>
      </c>
    </row>
    <row r="1168" spans="17:20" x14ac:dyDescent="0.2">
      <c r="Q1168" s="158" t="str">
        <f t="shared" ca="1" si="72"/>
        <v/>
      </c>
      <c r="R1168" s="158" t="str">
        <f t="shared" ca="1" si="73"/>
        <v/>
      </c>
      <c r="S1168" s="158" t="str">
        <f t="shared" ca="1" si="74"/>
        <v/>
      </c>
      <c r="T1168" s="158" t="str">
        <f t="shared" ca="1" si="75"/>
        <v/>
      </c>
    </row>
    <row r="1169" spans="17:20" x14ac:dyDescent="0.2">
      <c r="Q1169" s="158" t="str">
        <f t="shared" ca="1" si="72"/>
        <v/>
      </c>
      <c r="R1169" s="158" t="str">
        <f t="shared" ca="1" si="73"/>
        <v/>
      </c>
      <c r="S1169" s="158" t="str">
        <f t="shared" ca="1" si="74"/>
        <v/>
      </c>
      <c r="T1169" s="158" t="str">
        <f t="shared" ca="1" si="75"/>
        <v/>
      </c>
    </row>
    <row r="1170" spans="17:20" x14ac:dyDescent="0.2">
      <c r="Q1170" s="158" t="str">
        <f t="shared" ca="1" si="72"/>
        <v/>
      </c>
      <c r="R1170" s="158" t="str">
        <f t="shared" ca="1" si="73"/>
        <v/>
      </c>
      <c r="S1170" s="158" t="str">
        <f t="shared" ca="1" si="74"/>
        <v/>
      </c>
      <c r="T1170" s="158" t="str">
        <f t="shared" ca="1" si="75"/>
        <v/>
      </c>
    </row>
    <row r="1171" spans="17:20" x14ac:dyDescent="0.2">
      <c r="Q1171" s="158" t="str">
        <f t="shared" ca="1" si="72"/>
        <v/>
      </c>
      <c r="R1171" s="158" t="str">
        <f t="shared" ca="1" si="73"/>
        <v/>
      </c>
      <c r="S1171" s="158" t="str">
        <f t="shared" ca="1" si="74"/>
        <v/>
      </c>
      <c r="T1171" s="158" t="str">
        <f t="shared" ca="1" si="75"/>
        <v/>
      </c>
    </row>
    <row r="1172" spans="17:20" x14ac:dyDescent="0.2">
      <c r="Q1172" s="158" t="str">
        <f t="shared" ca="1" si="72"/>
        <v/>
      </c>
      <c r="R1172" s="158" t="str">
        <f t="shared" ca="1" si="73"/>
        <v/>
      </c>
      <c r="S1172" s="158" t="str">
        <f t="shared" ca="1" si="74"/>
        <v/>
      </c>
      <c r="T1172" s="158" t="str">
        <f t="shared" ca="1" si="75"/>
        <v/>
      </c>
    </row>
    <row r="1173" spans="17:20" x14ac:dyDescent="0.2">
      <c r="Q1173" s="158" t="str">
        <f t="shared" ca="1" si="72"/>
        <v/>
      </c>
      <c r="R1173" s="158" t="str">
        <f t="shared" ca="1" si="73"/>
        <v/>
      </c>
      <c r="S1173" s="158" t="str">
        <f t="shared" ca="1" si="74"/>
        <v/>
      </c>
      <c r="T1173" s="158" t="str">
        <f t="shared" ca="1" si="75"/>
        <v/>
      </c>
    </row>
    <row r="1174" spans="17:20" x14ac:dyDescent="0.2">
      <c r="Q1174" s="158" t="str">
        <f t="shared" ca="1" si="72"/>
        <v/>
      </c>
      <c r="R1174" s="158" t="str">
        <f t="shared" ca="1" si="73"/>
        <v/>
      </c>
      <c r="S1174" s="158" t="str">
        <f t="shared" ca="1" si="74"/>
        <v/>
      </c>
      <c r="T1174" s="158" t="str">
        <f t="shared" ca="1" si="75"/>
        <v/>
      </c>
    </row>
    <row r="1175" spans="17:20" x14ac:dyDescent="0.2">
      <c r="Q1175" s="158" t="str">
        <f t="shared" ca="1" si="72"/>
        <v/>
      </c>
      <c r="R1175" s="158" t="str">
        <f t="shared" ca="1" si="73"/>
        <v/>
      </c>
      <c r="S1175" s="158" t="str">
        <f t="shared" ca="1" si="74"/>
        <v/>
      </c>
      <c r="T1175" s="158" t="str">
        <f t="shared" ca="1" si="75"/>
        <v/>
      </c>
    </row>
    <row r="1176" spans="17:20" x14ac:dyDescent="0.2">
      <c r="Q1176" s="158" t="str">
        <f t="shared" ca="1" si="72"/>
        <v/>
      </c>
      <c r="R1176" s="158" t="str">
        <f t="shared" ca="1" si="73"/>
        <v/>
      </c>
      <c r="S1176" s="158" t="str">
        <f t="shared" ca="1" si="74"/>
        <v/>
      </c>
      <c r="T1176" s="158" t="str">
        <f t="shared" ca="1" si="75"/>
        <v/>
      </c>
    </row>
    <row r="1177" spans="17:20" x14ac:dyDescent="0.2">
      <c r="Q1177" s="158" t="str">
        <f t="shared" ca="1" si="72"/>
        <v/>
      </c>
      <c r="R1177" s="158" t="str">
        <f t="shared" ca="1" si="73"/>
        <v/>
      </c>
      <c r="S1177" s="158" t="str">
        <f t="shared" ca="1" si="74"/>
        <v/>
      </c>
      <c r="T1177" s="158" t="str">
        <f t="shared" ca="1" si="75"/>
        <v/>
      </c>
    </row>
    <row r="1178" spans="17:20" x14ac:dyDescent="0.2">
      <c r="Q1178" s="158" t="str">
        <f t="shared" ca="1" si="72"/>
        <v/>
      </c>
      <c r="R1178" s="158" t="str">
        <f t="shared" ca="1" si="73"/>
        <v/>
      </c>
      <c r="S1178" s="158" t="str">
        <f t="shared" ca="1" si="74"/>
        <v/>
      </c>
      <c r="T1178" s="158" t="str">
        <f t="shared" ca="1" si="75"/>
        <v/>
      </c>
    </row>
    <row r="1179" spans="17:20" x14ac:dyDescent="0.2">
      <c r="Q1179" s="158" t="str">
        <f t="shared" ca="1" si="72"/>
        <v/>
      </c>
      <c r="R1179" s="158" t="str">
        <f t="shared" ca="1" si="73"/>
        <v/>
      </c>
      <c r="S1179" s="158" t="str">
        <f t="shared" ca="1" si="74"/>
        <v/>
      </c>
      <c r="T1179" s="158" t="str">
        <f t="shared" ca="1" si="75"/>
        <v/>
      </c>
    </row>
    <row r="1180" spans="17:20" x14ac:dyDescent="0.2">
      <c r="Q1180" s="158" t="str">
        <f t="shared" ca="1" si="72"/>
        <v/>
      </c>
      <c r="R1180" s="158" t="str">
        <f t="shared" ca="1" si="73"/>
        <v/>
      </c>
      <c r="S1180" s="158" t="str">
        <f t="shared" ca="1" si="74"/>
        <v/>
      </c>
      <c r="T1180" s="158" t="str">
        <f t="shared" ca="1" si="75"/>
        <v/>
      </c>
    </row>
    <row r="1181" spans="17:20" x14ac:dyDescent="0.2">
      <c r="Q1181" s="158" t="str">
        <f t="shared" ca="1" si="72"/>
        <v/>
      </c>
      <c r="R1181" s="158" t="str">
        <f t="shared" ca="1" si="73"/>
        <v/>
      </c>
      <c r="S1181" s="158" t="str">
        <f t="shared" ca="1" si="74"/>
        <v/>
      </c>
      <c r="T1181" s="158" t="str">
        <f t="shared" ca="1" si="75"/>
        <v/>
      </c>
    </row>
    <row r="1182" spans="17:20" x14ac:dyDescent="0.2">
      <c r="Q1182" s="158" t="str">
        <f t="shared" ca="1" si="72"/>
        <v/>
      </c>
      <c r="R1182" s="158" t="str">
        <f t="shared" ca="1" si="73"/>
        <v/>
      </c>
      <c r="S1182" s="158" t="str">
        <f t="shared" ca="1" si="74"/>
        <v/>
      </c>
      <c r="T1182" s="158" t="str">
        <f t="shared" ca="1" si="75"/>
        <v/>
      </c>
    </row>
    <row r="1183" spans="17:20" x14ac:dyDescent="0.2">
      <c r="Q1183" s="158" t="str">
        <f t="shared" ca="1" si="72"/>
        <v/>
      </c>
      <c r="R1183" s="158" t="str">
        <f t="shared" ca="1" si="73"/>
        <v/>
      </c>
      <c r="S1183" s="158" t="str">
        <f t="shared" ca="1" si="74"/>
        <v/>
      </c>
      <c r="T1183" s="158" t="str">
        <f t="shared" ca="1" si="75"/>
        <v/>
      </c>
    </row>
    <row r="1184" spans="17:20" x14ac:dyDescent="0.2">
      <c r="Q1184" s="158" t="str">
        <f t="shared" ca="1" si="72"/>
        <v/>
      </c>
      <c r="R1184" s="158" t="str">
        <f t="shared" ca="1" si="73"/>
        <v/>
      </c>
      <c r="S1184" s="158" t="str">
        <f t="shared" ca="1" si="74"/>
        <v/>
      </c>
      <c r="T1184" s="158" t="str">
        <f t="shared" ca="1" si="75"/>
        <v/>
      </c>
    </row>
    <row r="1185" spans="17:20" x14ac:dyDescent="0.2">
      <c r="Q1185" s="158" t="str">
        <f t="shared" ca="1" si="72"/>
        <v/>
      </c>
      <c r="R1185" s="158" t="str">
        <f t="shared" ca="1" si="73"/>
        <v/>
      </c>
      <c r="S1185" s="158" t="str">
        <f t="shared" ca="1" si="74"/>
        <v/>
      </c>
      <c r="T1185" s="158" t="str">
        <f t="shared" ca="1" si="75"/>
        <v/>
      </c>
    </row>
    <row r="1186" spans="17:20" x14ac:dyDescent="0.2">
      <c r="Q1186" s="158" t="str">
        <f t="shared" ca="1" si="72"/>
        <v/>
      </c>
      <c r="R1186" s="158" t="str">
        <f t="shared" ca="1" si="73"/>
        <v/>
      </c>
      <c r="S1186" s="158" t="str">
        <f t="shared" ca="1" si="74"/>
        <v/>
      </c>
      <c r="T1186" s="158" t="str">
        <f t="shared" ca="1" si="75"/>
        <v/>
      </c>
    </row>
    <row r="1187" spans="17:20" x14ac:dyDescent="0.2">
      <c r="Q1187" s="158" t="str">
        <f t="shared" ca="1" si="72"/>
        <v/>
      </c>
      <c r="R1187" s="158" t="str">
        <f t="shared" ca="1" si="73"/>
        <v/>
      </c>
      <c r="S1187" s="158" t="str">
        <f t="shared" ca="1" si="74"/>
        <v/>
      </c>
      <c r="T1187" s="158" t="str">
        <f t="shared" ca="1" si="75"/>
        <v/>
      </c>
    </row>
    <row r="1188" spans="17:20" x14ac:dyDescent="0.2">
      <c r="Q1188" s="158" t="str">
        <f t="shared" ca="1" si="72"/>
        <v/>
      </c>
      <c r="R1188" s="158" t="str">
        <f t="shared" ca="1" si="73"/>
        <v/>
      </c>
      <c r="S1188" s="158" t="str">
        <f t="shared" ca="1" si="74"/>
        <v/>
      </c>
      <c r="T1188" s="158" t="str">
        <f t="shared" ca="1" si="75"/>
        <v/>
      </c>
    </row>
    <row r="1189" spans="17:20" x14ac:dyDescent="0.2">
      <c r="Q1189" s="158" t="str">
        <f t="shared" ca="1" si="72"/>
        <v/>
      </c>
      <c r="R1189" s="158" t="str">
        <f t="shared" ca="1" si="73"/>
        <v/>
      </c>
      <c r="S1189" s="158" t="str">
        <f t="shared" ca="1" si="74"/>
        <v/>
      </c>
      <c r="T1189" s="158" t="str">
        <f t="shared" ca="1" si="75"/>
        <v/>
      </c>
    </row>
    <row r="1190" spans="17:20" x14ac:dyDescent="0.2">
      <c r="Q1190" s="158" t="str">
        <f t="shared" ca="1" si="72"/>
        <v/>
      </c>
      <c r="R1190" s="158" t="str">
        <f t="shared" ca="1" si="73"/>
        <v/>
      </c>
      <c r="S1190" s="158" t="str">
        <f t="shared" ca="1" si="74"/>
        <v/>
      </c>
      <c r="T1190" s="158" t="str">
        <f t="shared" ca="1" si="75"/>
        <v/>
      </c>
    </row>
    <row r="1191" spans="17:20" x14ac:dyDescent="0.2">
      <c r="Q1191" s="158" t="str">
        <f t="shared" ca="1" si="72"/>
        <v/>
      </c>
      <c r="R1191" s="158" t="str">
        <f t="shared" ca="1" si="73"/>
        <v/>
      </c>
      <c r="S1191" s="158" t="str">
        <f t="shared" ca="1" si="74"/>
        <v/>
      </c>
      <c r="T1191" s="158" t="str">
        <f t="shared" ca="1" si="75"/>
        <v/>
      </c>
    </row>
    <row r="1192" spans="17:20" x14ac:dyDescent="0.2">
      <c r="Q1192" s="158" t="str">
        <f t="shared" ca="1" si="72"/>
        <v/>
      </c>
      <c r="R1192" s="158" t="str">
        <f t="shared" ca="1" si="73"/>
        <v/>
      </c>
      <c r="S1192" s="158" t="str">
        <f t="shared" ca="1" si="74"/>
        <v/>
      </c>
      <c r="T1192" s="158" t="str">
        <f t="shared" ca="1" si="75"/>
        <v/>
      </c>
    </row>
    <row r="1193" spans="17:20" x14ac:dyDescent="0.2">
      <c r="Q1193" s="158" t="str">
        <f t="shared" ca="1" si="72"/>
        <v/>
      </c>
      <c r="R1193" s="158" t="str">
        <f t="shared" ca="1" si="73"/>
        <v/>
      </c>
      <c r="S1193" s="158" t="str">
        <f t="shared" ca="1" si="74"/>
        <v/>
      </c>
      <c r="T1193" s="158" t="str">
        <f t="shared" ca="1" si="75"/>
        <v/>
      </c>
    </row>
    <row r="1194" spans="17:20" x14ac:dyDescent="0.2">
      <c r="Q1194" s="158" t="str">
        <f t="shared" ca="1" si="72"/>
        <v/>
      </c>
      <c r="R1194" s="158" t="str">
        <f t="shared" ca="1" si="73"/>
        <v/>
      </c>
      <c r="S1194" s="158" t="str">
        <f t="shared" ca="1" si="74"/>
        <v/>
      </c>
      <c r="T1194" s="158" t="str">
        <f t="shared" ca="1" si="75"/>
        <v/>
      </c>
    </row>
    <row r="1195" spans="17:20" x14ac:dyDescent="0.2">
      <c r="Q1195" s="158" t="str">
        <f t="shared" ca="1" si="72"/>
        <v/>
      </c>
      <c r="R1195" s="158" t="str">
        <f t="shared" ca="1" si="73"/>
        <v/>
      </c>
      <c r="S1195" s="158" t="str">
        <f t="shared" ca="1" si="74"/>
        <v/>
      </c>
      <c r="T1195" s="158" t="str">
        <f t="shared" ca="1" si="75"/>
        <v/>
      </c>
    </row>
    <row r="1196" spans="17:20" x14ac:dyDescent="0.2">
      <c r="Q1196" s="158" t="str">
        <f t="shared" ca="1" si="72"/>
        <v/>
      </c>
      <c r="R1196" s="158" t="str">
        <f t="shared" ca="1" si="73"/>
        <v/>
      </c>
      <c r="S1196" s="158" t="str">
        <f t="shared" ca="1" si="74"/>
        <v/>
      </c>
      <c r="T1196" s="158" t="str">
        <f t="shared" ca="1" si="75"/>
        <v/>
      </c>
    </row>
    <row r="1197" spans="17:20" x14ac:dyDescent="0.2">
      <c r="Q1197" s="158" t="str">
        <f t="shared" ca="1" si="72"/>
        <v/>
      </c>
      <c r="R1197" s="158" t="str">
        <f t="shared" ca="1" si="73"/>
        <v/>
      </c>
      <c r="S1197" s="158" t="str">
        <f t="shared" ca="1" si="74"/>
        <v/>
      </c>
      <c r="T1197" s="158" t="str">
        <f t="shared" ca="1" si="75"/>
        <v/>
      </c>
    </row>
    <row r="1198" spans="17:20" x14ac:dyDescent="0.2">
      <c r="Q1198" s="158" t="str">
        <f t="shared" ca="1" si="72"/>
        <v/>
      </c>
      <c r="R1198" s="158" t="str">
        <f t="shared" ca="1" si="73"/>
        <v/>
      </c>
      <c r="S1198" s="158" t="str">
        <f t="shared" ca="1" si="74"/>
        <v/>
      </c>
      <c r="T1198" s="158" t="str">
        <f t="shared" ca="1" si="75"/>
        <v/>
      </c>
    </row>
    <row r="1199" spans="17:20" x14ac:dyDescent="0.2">
      <c r="Q1199" s="158" t="str">
        <f t="shared" ca="1" si="72"/>
        <v/>
      </c>
      <c r="R1199" s="158" t="str">
        <f t="shared" ca="1" si="73"/>
        <v/>
      </c>
      <c r="S1199" s="158" t="str">
        <f t="shared" ca="1" si="74"/>
        <v/>
      </c>
      <c r="T1199" s="158" t="str">
        <f t="shared" ca="1" si="75"/>
        <v/>
      </c>
    </row>
    <row r="1200" spans="17:20" x14ac:dyDescent="0.2">
      <c r="Q1200" s="158" t="str">
        <f t="shared" ca="1" si="72"/>
        <v/>
      </c>
      <c r="R1200" s="158" t="str">
        <f t="shared" ca="1" si="73"/>
        <v/>
      </c>
      <c r="S1200" s="158" t="str">
        <f t="shared" ca="1" si="74"/>
        <v/>
      </c>
      <c r="T1200" s="158" t="str">
        <f t="shared" ca="1" si="75"/>
        <v/>
      </c>
    </row>
    <row r="1201" spans="17:20" x14ac:dyDescent="0.2">
      <c r="Q1201" s="158" t="str">
        <f t="shared" ca="1" si="72"/>
        <v/>
      </c>
      <c r="R1201" s="158" t="str">
        <f t="shared" ca="1" si="73"/>
        <v/>
      </c>
      <c r="S1201" s="158" t="str">
        <f t="shared" ca="1" si="74"/>
        <v/>
      </c>
      <c r="T1201" s="158" t="str">
        <f t="shared" ca="1" si="75"/>
        <v/>
      </c>
    </row>
    <row r="1202" spans="17:20" x14ac:dyDescent="0.2">
      <c r="Q1202" s="158" t="str">
        <f t="shared" ca="1" si="72"/>
        <v/>
      </c>
      <c r="R1202" s="158" t="str">
        <f t="shared" ca="1" si="73"/>
        <v/>
      </c>
      <c r="S1202" s="158" t="str">
        <f t="shared" ca="1" si="74"/>
        <v/>
      </c>
      <c r="T1202" s="158" t="str">
        <f t="shared" ca="1" si="75"/>
        <v/>
      </c>
    </row>
    <row r="1203" spans="17:20" x14ac:dyDescent="0.2">
      <c r="Q1203" s="158" t="str">
        <f t="shared" ca="1" si="72"/>
        <v/>
      </c>
      <c r="R1203" s="158" t="str">
        <f t="shared" ca="1" si="73"/>
        <v/>
      </c>
      <c r="S1203" s="158" t="str">
        <f t="shared" ca="1" si="74"/>
        <v/>
      </c>
      <c r="T1203" s="158" t="str">
        <f t="shared" ca="1" si="75"/>
        <v/>
      </c>
    </row>
    <row r="1204" spans="17:20" x14ac:dyDescent="0.2">
      <c r="Q1204" s="158" t="str">
        <f t="shared" ca="1" si="72"/>
        <v/>
      </c>
      <c r="R1204" s="158" t="str">
        <f t="shared" ca="1" si="73"/>
        <v/>
      </c>
      <c r="S1204" s="158" t="str">
        <f t="shared" ca="1" si="74"/>
        <v/>
      </c>
      <c r="T1204" s="158" t="str">
        <f t="shared" ca="1" si="75"/>
        <v/>
      </c>
    </row>
    <row r="1205" spans="17:20" x14ac:dyDescent="0.2">
      <c r="Q1205" s="158" t="str">
        <f t="shared" ca="1" si="72"/>
        <v/>
      </c>
      <c r="R1205" s="158" t="str">
        <f t="shared" ca="1" si="73"/>
        <v/>
      </c>
      <c r="S1205" s="158" t="str">
        <f t="shared" ca="1" si="74"/>
        <v/>
      </c>
      <c r="T1205" s="158" t="str">
        <f t="shared" ca="1" si="75"/>
        <v/>
      </c>
    </row>
    <row r="1206" spans="17:20" x14ac:dyDescent="0.2">
      <c r="Q1206" s="158" t="str">
        <f t="shared" ca="1" si="72"/>
        <v/>
      </c>
      <c r="R1206" s="158" t="str">
        <f t="shared" ca="1" si="73"/>
        <v/>
      </c>
      <c r="S1206" s="158" t="str">
        <f t="shared" ca="1" si="74"/>
        <v/>
      </c>
      <c r="T1206" s="158" t="str">
        <f t="shared" ca="1" si="75"/>
        <v/>
      </c>
    </row>
    <row r="1207" spans="17:20" x14ac:dyDescent="0.2">
      <c r="Q1207" s="158" t="str">
        <f t="shared" ca="1" si="72"/>
        <v/>
      </c>
      <c r="R1207" s="158" t="str">
        <f t="shared" ca="1" si="73"/>
        <v/>
      </c>
      <c r="S1207" s="158" t="str">
        <f t="shared" ca="1" si="74"/>
        <v/>
      </c>
      <c r="T1207" s="158" t="str">
        <f t="shared" ca="1" si="75"/>
        <v/>
      </c>
    </row>
    <row r="1208" spans="17:20" x14ac:dyDescent="0.2">
      <c r="Q1208" s="158" t="str">
        <f t="shared" ca="1" si="72"/>
        <v/>
      </c>
      <c r="R1208" s="158" t="str">
        <f t="shared" ca="1" si="73"/>
        <v/>
      </c>
      <c r="S1208" s="158" t="str">
        <f t="shared" ca="1" si="74"/>
        <v/>
      </c>
      <c r="T1208" s="158" t="str">
        <f t="shared" ca="1" si="75"/>
        <v/>
      </c>
    </row>
    <row r="1209" spans="17:20" x14ac:dyDescent="0.2">
      <c r="Q1209" s="158" t="str">
        <f t="shared" ca="1" si="72"/>
        <v/>
      </c>
      <c r="R1209" s="158" t="str">
        <f t="shared" ca="1" si="73"/>
        <v/>
      </c>
      <c r="S1209" s="158" t="str">
        <f t="shared" ca="1" si="74"/>
        <v/>
      </c>
      <c r="T1209" s="158" t="str">
        <f t="shared" ca="1" si="75"/>
        <v/>
      </c>
    </row>
    <row r="1210" spans="17:20" x14ac:dyDescent="0.2">
      <c r="Q1210" s="158" t="str">
        <f t="shared" ca="1" si="72"/>
        <v/>
      </c>
      <c r="R1210" s="158" t="str">
        <f t="shared" ca="1" si="73"/>
        <v/>
      </c>
      <c r="S1210" s="158" t="str">
        <f t="shared" ca="1" si="74"/>
        <v/>
      </c>
      <c r="T1210" s="158" t="str">
        <f t="shared" ca="1" si="75"/>
        <v/>
      </c>
    </row>
    <row r="1211" spans="17:20" x14ac:dyDescent="0.2">
      <c r="Q1211" s="158" t="str">
        <f t="shared" ca="1" si="72"/>
        <v/>
      </c>
      <c r="R1211" s="158" t="str">
        <f t="shared" ca="1" si="73"/>
        <v/>
      </c>
      <c r="S1211" s="158" t="str">
        <f t="shared" ca="1" si="74"/>
        <v/>
      </c>
      <c r="T1211" s="158" t="str">
        <f t="shared" ca="1" si="75"/>
        <v/>
      </c>
    </row>
    <row r="1212" spans="17:20" x14ac:dyDescent="0.2">
      <c r="Q1212" s="158" t="str">
        <f t="shared" ca="1" si="72"/>
        <v/>
      </c>
      <c r="R1212" s="158" t="str">
        <f t="shared" ca="1" si="73"/>
        <v/>
      </c>
      <c r="S1212" s="158" t="str">
        <f t="shared" ca="1" si="74"/>
        <v/>
      </c>
      <c r="T1212" s="158" t="str">
        <f t="shared" ca="1" si="75"/>
        <v/>
      </c>
    </row>
    <row r="1213" spans="17:20" x14ac:dyDescent="0.2">
      <c r="Q1213" s="158" t="str">
        <f t="shared" ca="1" si="72"/>
        <v/>
      </c>
      <c r="R1213" s="158" t="str">
        <f t="shared" ca="1" si="73"/>
        <v/>
      </c>
      <c r="S1213" s="158" t="str">
        <f t="shared" ca="1" si="74"/>
        <v/>
      </c>
      <c r="T1213" s="158" t="str">
        <f t="shared" ca="1" si="75"/>
        <v/>
      </c>
    </row>
    <row r="1214" spans="17:20" x14ac:dyDescent="0.2">
      <c r="Q1214" s="158" t="str">
        <f t="shared" ca="1" si="72"/>
        <v/>
      </c>
      <c r="R1214" s="158" t="str">
        <f t="shared" ca="1" si="73"/>
        <v/>
      </c>
      <c r="S1214" s="158" t="str">
        <f t="shared" ca="1" si="74"/>
        <v/>
      </c>
      <c r="T1214" s="158" t="str">
        <f t="shared" ca="1" si="75"/>
        <v/>
      </c>
    </row>
    <row r="1215" spans="17:20" x14ac:dyDescent="0.2">
      <c r="Q1215" s="158" t="str">
        <f t="shared" ca="1" si="72"/>
        <v/>
      </c>
      <c r="R1215" s="158" t="str">
        <f t="shared" ca="1" si="73"/>
        <v/>
      </c>
      <c r="S1215" s="158" t="str">
        <f t="shared" ca="1" si="74"/>
        <v/>
      </c>
      <c r="T1215" s="158" t="str">
        <f t="shared" ca="1" si="75"/>
        <v/>
      </c>
    </row>
    <row r="1216" spans="17:20" x14ac:dyDescent="0.2">
      <c r="Q1216" s="158" t="str">
        <f t="shared" ca="1" si="72"/>
        <v/>
      </c>
      <c r="R1216" s="158" t="str">
        <f t="shared" ca="1" si="73"/>
        <v/>
      </c>
      <c r="S1216" s="158" t="str">
        <f t="shared" ca="1" si="74"/>
        <v/>
      </c>
      <c r="T1216" s="158" t="str">
        <f t="shared" ca="1" si="75"/>
        <v/>
      </c>
    </row>
    <row r="1217" spans="17:20" x14ac:dyDescent="0.2">
      <c r="Q1217" s="158" t="str">
        <f t="shared" ca="1" si="72"/>
        <v/>
      </c>
      <c r="R1217" s="158" t="str">
        <f t="shared" ca="1" si="73"/>
        <v/>
      </c>
      <c r="S1217" s="158" t="str">
        <f t="shared" ca="1" si="74"/>
        <v/>
      </c>
      <c r="T1217" s="158" t="str">
        <f t="shared" ca="1" si="75"/>
        <v/>
      </c>
    </row>
    <row r="1218" spans="17:20" x14ac:dyDescent="0.2">
      <c r="Q1218" s="158" t="str">
        <f t="shared" ca="1" si="72"/>
        <v/>
      </c>
      <c r="R1218" s="158" t="str">
        <f t="shared" ca="1" si="73"/>
        <v/>
      </c>
      <c r="S1218" s="158" t="str">
        <f t="shared" ca="1" si="74"/>
        <v/>
      </c>
      <c r="T1218" s="158" t="str">
        <f t="shared" ca="1" si="75"/>
        <v/>
      </c>
    </row>
    <row r="1219" spans="17:20" x14ac:dyDescent="0.2">
      <c r="Q1219" s="158" t="str">
        <f t="shared" ca="1" si="72"/>
        <v/>
      </c>
      <c r="R1219" s="158" t="str">
        <f t="shared" ca="1" si="73"/>
        <v/>
      </c>
      <c r="S1219" s="158" t="str">
        <f t="shared" ca="1" si="74"/>
        <v/>
      </c>
      <c r="T1219" s="158" t="str">
        <f t="shared" ca="1" si="75"/>
        <v/>
      </c>
    </row>
    <row r="1220" spans="17:20" x14ac:dyDescent="0.2">
      <c r="Q1220" s="158" t="str">
        <f t="shared" ca="1" si="72"/>
        <v/>
      </c>
      <c r="R1220" s="158" t="str">
        <f t="shared" ca="1" si="73"/>
        <v/>
      </c>
      <c r="S1220" s="158" t="str">
        <f t="shared" ca="1" si="74"/>
        <v/>
      </c>
      <c r="T1220" s="158" t="str">
        <f t="shared" ca="1" si="75"/>
        <v/>
      </c>
    </row>
    <row r="1221" spans="17:20" x14ac:dyDescent="0.2">
      <c r="Q1221" s="158" t="str">
        <f t="shared" ref="Q1221:Q1284" ca="1" si="76">LEFT(OFFSET(A1221,0,MATCH($Q$2,$3:$3,0)-1),3)</f>
        <v/>
      </c>
      <c r="R1221" s="158" t="str">
        <f t="shared" ref="R1221:R1284" ca="1" si="77">LEFT(OFFSET(A1221,0,MATCH($R$2,$3:$3,0)-1),3)</f>
        <v/>
      </c>
      <c r="S1221" s="158" t="str">
        <f t="shared" ref="S1221:S1284" ca="1" si="78">RIGHT(OFFSET(A1221,0,MATCH($S$2,$3:$3,0)-1),2)</f>
        <v/>
      </c>
      <c r="T1221" s="158" t="str">
        <f t="shared" ref="T1221:T1284" ca="1" si="79">RIGHT(OFFSET(A1221,0,MATCH($T$2,$3:$3,0)-1),2)</f>
        <v/>
      </c>
    </row>
    <row r="1222" spans="17:20" x14ac:dyDescent="0.2">
      <c r="Q1222" s="158" t="str">
        <f t="shared" ca="1" si="76"/>
        <v/>
      </c>
      <c r="R1222" s="158" t="str">
        <f t="shared" ca="1" si="77"/>
        <v/>
      </c>
      <c r="S1222" s="158" t="str">
        <f t="shared" ca="1" si="78"/>
        <v/>
      </c>
      <c r="T1222" s="158" t="str">
        <f t="shared" ca="1" si="79"/>
        <v/>
      </c>
    </row>
    <row r="1223" spans="17:20" x14ac:dyDescent="0.2">
      <c r="Q1223" s="158" t="str">
        <f t="shared" ca="1" si="76"/>
        <v/>
      </c>
      <c r="R1223" s="158" t="str">
        <f t="shared" ca="1" si="77"/>
        <v/>
      </c>
      <c r="S1223" s="158" t="str">
        <f t="shared" ca="1" si="78"/>
        <v/>
      </c>
      <c r="T1223" s="158" t="str">
        <f t="shared" ca="1" si="79"/>
        <v/>
      </c>
    </row>
    <row r="1224" spans="17:20" x14ac:dyDescent="0.2">
      <c r="Q1224" s="158" t="str">
        <f t="shared" ca="1" si="76"/>
        <v/>
      </c>
      <c r="R1224" s="158" t="str">
        <f t="shared" ca="1" si="77"/>
        <v/>
      </c>
      <c r="S1224" s="158" t="str">
        <f t="shared" ca="1" si="78"/>
        <v/>
      </c>
      <c r="T1224" s="158" t="str">
        <f t="shared" ca="1" si="79"/>
        <v/>
      </c>
    </row>
    <row r="1225" spans="17:20" x14ac:dyDescent="0.2">
      <c r="Q1225" s="158" t="str">
        <f t="shared" ca="1" si="76"/>
        <v/>
      </c>
      <c r="R1225" s="158" t="str">
        <f t="shared" ca="1" si="77"/>
        <v/>
      </c>
      <c r="S1225" s="158" t="str">
        <f t="shared" ca="1" si="78"/>
        <v/>
      </c>
      <c r="T1225" s="158" t="str">
        <f t="shared" ca="1" si="79"/>
        <v/>
      </c>
    </row>
    <row r="1226" spans="17:20" x14ac:dyDescent="0.2">
      <c r="Q1226" s="158" t="str">
        <f t="shared" ca="1" si="76"/>
        <v/>
      </c>
      <c r="R1226" s="158" t="str">
        <f t="shared" ca="1" si="77"/>
        <v/>
      </c>
      <c r="S1226" s="158" t="str">
        <f t="shared" ca="1" si="78"/>
        <v/>
      </c>
      <c r="T1226" s="158" t="str">
        <f t="shared" ca="1" si="79"/>
        <v/>
      </c>
    </row>
    <row r="1227" spans="17:20" x14ac:dyDescent="0.2">
      <c r="Q1227" s="158" t="str">
        <f t="shared" ca="1" si="76"/>
        <v/>
      </c>
      <c r="R1227" s="158" t="str">
        <f t="shared" ca="1" si="77"/>
        <v/>
      </c>
      <c r="S1227" s="158" t="str">
        <f t="shared" ca="1" si="78"/>
        <v/>
      </c>
      <c r="T1227" s="158" t="str">
        <f t="shared" ca="1" si="79"/>
        <v/>
      </c>
    </row>
    <row r="1228" spans="17:20" x14ac:dyDescent="0.2">
      <c r="Q1228" s="158" t="str">
        <f t="shared" ca="1" si="76"/>
        <v/>
      </c>
      <c r="R1228" s="158" t="str">
        <f t="shared" ca="1" si="77"/>
        <v/>
      </c>
      <c r="S1228" s="158" t="str">
        <f t="shared" ca="1" si="78"/>
        <v/>
      </c>
      <c r="T1228" s="158" t="str">
        <f t="shared" ca="1" si="79"/>
        <v/>
      </c>
    </row>
    <row r="1229" spans="17:20" x14ac:dyDescent="0.2">
      <c r="Q1229" s="158" t="str">
        <f t="shared" ca="1" si="76"/>
        <v/>
      </c>
      <c r="R1229" s="158" t="str">
        <f t="shared" ca="1" si="77"/>
        <v/>
      </c>
      <c r="S1229" s="158" t="str">
        <f t="shared" ca="1" si="78"/>
        <v/>
      </c>
      <c r="T1229" s="158" t="str">
        <f t="shared" ca="1" si="79"/>
        <v/>
      </c>
    </row>
    <row r="1230" spans="17:20" x14ac:dyDescent="0.2">
      <c r="Q1230" s="158" t="str">
        <f t="shared" ca="1" si="76"/>
        <v/>
      </c>
      <c r="R1230" s="158" t="str">
        <f t="shared" ca="1" si="77"/>
        <v/>
      </c>
      <c r="S1230" s="158" t="str">
        <f t="shared" ca="1" si="78"/>
        <v/>
      </c>
      <c r="T1230" s="158" t="str">
        <f t="shared" ca="1" si="79"/>
        <v/>
      </c>
    </row>
    <row r="1231" spans="17:20" x14ac:dyDescent="0.2">
      <c r="Q1231" s="158" t="str">
        <f t="shared" ca="1" si="76"/>
        <v/>
      </c>
      <c r="R1231" s="158" t="str">
        <f t="shared" ca="1" si="77"/>
        <v/>
      </c>
      <c r="S1231" s="158" t="str">
        <f t="shared" ca="1" si="78"/>
        <v/>
      </c>
      <c r="T1231" s="158" t="str">
        <f t="shared" ca="1" si="79"/>
        <v/>
      </c>
    </row>
    <row r="1232" spans="17:20" x14ac:dyDescent="0.2">
      <c r="Q1232" s="158" t="str">
        <f t="shared" ca="1" si="76"/>
        <v/>
      </c>
      <c r="R1232" s="158" t="str">
        <f t="shared" ca="1" si="77"/>
        <v/>
      </c>
      <c r="S1232" s="158" t="str">
        <f t="shared" ca="1" si="78"/>
        <v/>
      </c>
      <c r="T1232" s="158" t="str">
        <f t="shared" ca="1" si="79"/>
        <v/>
      </c>
    </row>
    <row r="1233" spans="17:20" x14ac:dyDescent="0.2">
      <c r="Q1233" s="158" t="str">
        <f t="shared" ca="1" si="76"/>
        <v/>
      </c>
      <c r="R1233" s="158" t="str">
        <f t="shared" ca="1" si="77"/>
        <v/>
      </c>
      <c r="S1233" s="158" t="str">
        <f t="shared" ca="1" si="78"/>
        <v/>
      </c>
      <c r="T1233" s="158" t="str">
        <f t="shared" ca="1" si="79"/>
        <v/>
      </c>
    </row>
    <row r="1234" spans="17:20" x14ac:dyDescent="0.2">
      <c r="Q1234" s="158" t="str">
        <f t="shared" ca="1" si="76"/>
        <v/>
      </c>
      <c r="R1234" s="158" t="str">
        <f t="shared" ca="1" si="77"/>
        <v/>
      </c>
      <c r="S1234" s="158" t="str">
        <f t="shared" ca="1" si="78"/>
        <v/>
      </c>
      <c r="T1234" s="158" t="str">
        <f t="shared" ca="1" si="79"/>
        <v/>
      </c>
    </row>
    <row r="1235" spans="17:20" x14ac:dyDescent="0.2">
      <c r="Q1235" s="158" t="str">
        <f t="shared" ca="1" si="76"/>
        <v/>
      </c>
      <c r="R1235" s="158" t="str">
        <f t="shared" ca="1" si="77"/>
        <v/>
      </c>
      <c r="S1235" s="158" t="str">
        <f t="shared" ca="1" si="78"/>
        <v/>
      </c>
      <c r="T1235" s="158" t="str">
        <f t="shared" ca="1" si="79"/>
        <v/>
      </c>
    </row>
    <row r="1236" spans="17:20" x14ac:dyDescent="0.2">
      <c r="Q1236" s="158" t="str">
        <f t="shared" ca="1" si="76"/>
        <v/>
      </c>
      <c r="R1236" s="158" t="str">
        <f t="shared" ca="1" si="77"/>
        <v/>
      </c>
      <c r="S1236" s="158" t="str">
        <f t="shared" ca="1" si="78"/>
        <v/>
      </c>
      <c r="T1236" s="158" t="str">
        <f t="shared" ca="1" si="79"/>
        <v/>
      </c>
    </row>
    <row r="1237" spans="17:20" x14ac:dyDescent="0.2">
      <c r="Q1237" s="158" t="str">
        <f t="shared" ca="1" si="76"/>
        <v/>
      </c>
      <c r="R1237" s="158" t="str">
        <f t="shared" ca="1" si="77"/>
        <v/>
      </c>
      <c r="S1237" s="158" t="str">
        <f t="shared" ca="1" si="78"/>
        <v/>
      </c>
      <c r="T1237" s="158" t="str">
        <f t="shared" ca="1" si="79"/>
        <v/>
      </c>
    </row>
    <row r="1238" spans="17:20" x14ac:dyDescent="0.2">
      <c r="Q1238" s="158" t="str">
        <f t="shared" ca="1" si="76"/>
        <v/>
      </c>
      <c r="R1238" s="158" t="str">
        <f t="shared" ca="1" si="77"/>
        <v/>
      </c>
      <c r="S1238" s="158" t="str">
        <f t="shared" ca="1" si="78"/>
        <v/>
      </c>
      <c r="T1238" s="158" t="str">
        <f t="shared" ca="1" si="79"/>
        <v/>
      </c>
    </row>
    <row r="1239" spans="17:20" x14ac:dyDescent="0.2">
      <c r="Q1239" s="158" t="str">
        <f t="shared" ca="1" si="76"/>
        <v/>
      </c>
      <c r="R1239" s="158" t="str">
        <f t="shared" ca="1" si="77"/>
        <v/>
      </c>
      <c r="S1239" s="158" t="str">
        <f t="shared" ca="1" si="78"/>
        <v/>
      </c>
      <c r="T1239" s="158" t="str">
        <f t="shared" ca="1" si="79"/>
        <v/>
      </c>
    </row>
    <row r="1240" spans="17:20" x14ac:dyDescent="0.2">
      <c r="Q1240" s="158" t="str">
        <f t="shared" ca="1" si="76"/>
        <v/>
      </c>
      <c r="R1240" s="158" t="str">
        <f t="shared" ca="1" si="77"/>
        <v/>
      </c>
      <c r="S1240" s="158" t="str">
        <f t="shared" ca="1" si="78"/>
        <v/>
      </c>
      <c r="T1240" s="158" t="str">
        <f t="shared" ca="1" si="79"/>
        <v/>
      </c>
    </row>
    <row r="1241" spans="17:20" x14ac:dyDescent="0.2">
      <c r="Q1241" s="158" t="str">
        <f t="shared" ca="1" si="76"/>
        <v/>
      </c>
      <c r="R1241" s="158" t="str">
        <f t="shared" ca="1" si="77"/>
        <v/>
      </c>
      <c r="S1241" s="158" t="str">
        <f t="shared" ca="1" si="78"/>
        <v/>
      </c>
      <c r="T1241" s="158" t="str">
        <f t="shared" ca="1" si="79"/>
        <v/>
      </c>
    </row>
    <row r="1242" spans="17:20" x14ac:dyDescent="0.2">
      <c r="Q1242" s="158" t="str">
        <f t="shared" ca="1" si="76"/>
        <v/>
      </c>
      <c r="R1242" s="158" t="str">
        <f t="shared" ca="1" si="77"/>
        <v/>
      </c>
      <c r="S1242" s="158" t="str">
        <f t="shared" ca="1" si="78"/>
        <v/>
      </c>
      <c r="T1242" s="158" t="str">
        <f t="shared" ca="1" si="79"/>
        <v/>
      </c>
    </row>
    <row r="1243" spans="17:20" x14ac:dyDescent="0.2">
      <c r="Q1243" s="158" t="str">
        <f t="shared" ca="1" si="76"/>
        <v/>
      </c>
      <c r="R1243" s="158" t="str">
        <f t="shared" ca="1" si="77"/>
        <v/>
      </c>
      <c r="S1243" s="158" t="str">
        <f t="shared" ca="1" si="78"/>
        <v/>
      </c>
      <c r="T1243" s="158" t="str">
        <f t="shared" ca="1" si="79"/>
        <v/>
      </c>
    </row>
    <row r="1244" spans="17:20" x14ac:dyDescent="0.2">
      <c r="Q1244" s="158" t="str">
        <f t="shared" ca="1" si="76"/>
        <v/>
      </c>
      <c r="R1244" s="158" t="str">
        <f t="shared" ca="1" si="77"/>
        <v/>
      </c>
      <c r="S1244" s="158" t="str">
        <f t="shared" ca="1" si="78"/>
        <v/>
      </c>
      <c r="T1244" s="158" t="str">
        <f t="shared" ca="1" si="79"/>
        <v/>
      </c>
    </row>
    <row r="1245" spans="17:20" x14ac:dyDescent="0.2">
      <c r="Q1245" s="158" t="str">
        <f t="shared" ca="1" si="76"/>
        <v/>
      </c>
      <c r="R1245" s="158" t="str">
        <f t="shared" ca="1" si="77"/>
        <v/>
      </c>
      <c r="S1245" s="158" t="str">
        <f t="shared" ca="1" si="78"/>
        <v/>
      </c>
      <c r="T1245" s="158" t="str">
        <f t="shared" ca="1" si="79"/>
        <v/>
      </c>
    </row>
    <row r="1246" spans="17:20" x14ac:dyDescent="0.2">
      <c r="Q1246" s="158" t="str">
        <f t="shared" ca="1" si="76"/>
        <v/>
      </c>
      <c r="R1246" s="158" t="str">
        <f t="shared" ca="1" si="77"/>
        <v/>
      </c>
      <c r="S1246" s="158" t="str">
        <f t="shared" ca="1" si="78"/>
        <v/>
      </c>
      <c r="T1246" s="158" t="str">
        <f t="shared" ca="1" si="79"/>
        <v/>
      </c>
    </row>
    <row r="1247" spans="17:20" x14ac:dyDescent="0.2">
      <c r="Q1247" s="158" t="str">
        <f t="shared" ca="1" si="76"/>
        <v/>
      </c>
      <c r="R1247" s="158" t="str">
        <f t="shared" ca="1" si="77"/>
        <v/>
      </c>
      <c r="S1247" s="158" t="str">
        <f t="shared" ca="1" si="78"/>
        <v/>
      </c>
      <c r="T1247" s="158" t="str">
        <f t="shared" ca="1" si="79"/>
        <v/>
      </c>
    </row>
    <row r="1248" spans="17:20" x14ac:dyDescent="0.2">
      <c r="Q1248" s="158" t="str">
        <f t="shared" ca="1" si="76"/>
        <v/>
      </c>
      <c r="R1248" s="158" t="str">
        <f t="shared" ca="1" si="77"/>
        <v/>
      </c>
      <c r="S1248" s="158" t="str">
        <f t="shared" ca="1" si="78"/>
        <v/>
      </c>
      <c r="T1248" s="158" t="str">
        <f t="shared" ca="1" si="79"/>
        <v/>
      </c>
    </row>
    <row r="1249" spans="17:20" x14ac:dyDescent="0.2">
      <c r="Q1249" s="158" t="str">
        <f t="shared" ca="1" si="76"/>
        <v/>
      </c>
      <c r="R1249" s="158" t="str">
        <f t="shared" ca="1" si="77"/>
        <v/>
      </c>
      <c r="S1249" s="158" t="str">
        <f t="shared" ca="1" si="78"/>
        <v/>
      </c>
      <c r="T1249" s="158" t="str">
        <f t="shared" ca="1" si="79"/>
        <v/>
      </c>
    </row>
    <row r="1250" spans="17:20" x14ac:dyDescent="0.2">
      <c r="Q1250" s="158" t="str">
        <f t="shared" ca="1" si="76"/>
        <v/>
      </c>
      <c r="R1250" s="158" t="str">
        <f t="shared" ca="1" si="77"/>
        <v/>
      </c>
      <c r="S1250" s="158" t="str">
        <f t="shared" ca="1" si="78"/>
        <v/>
      </c>
      <c r="T1250" s="158" t="str">
        <f t="shared" ca="1" si="79"/>
        <v/>
      </c>
    </row>
    <row r="1251" spans="17:20" x14ac:dyDescent="0.2">
      <c r="Q1251" s="158" t="str">
        <f t="shared" ca="1" si="76"/>
        <v/>
      </c>
      <c r="R1251" s="158" t="str">
        <f t="shared" ca="1" si="77"/>
        <v/>
      </c>
      <c r="S1251" s="158" t="str">
        <f t="shared" ca="1" si="78"/>
        <v/>
      </c>
      <c r="T1251" s="158" t="str">
        <f t="shared" ca="1" si="79"/>
        <v/>
      </c>
    </row>
    <row r="1252" spans="17:20" x14ac:dyDescent="0.2">
      <c r="Q1252" s="158" t="str">
        <f t="shared" ca="1" si="76"/>
        <v/>
      </c>
      <c r="R1252" s="158" t="str">
        <f t="shared" ca="1" si="77"/>
        <v/>
      </c>
      <c r="S1252" s="158" t="str">
        <f t="shared" ca="1" si="78"/>
        <v/>
      </c>
      <c r="T1252" s="158" t="str">
        <f t="shared" ca="1" si="79"/>
        <v/>
      </c>
    </row>
    <row r="1253" spans="17:20" x14ac:dyDescent="0.2">
      <c r="Q1253" s="158" t="str">
        <f t="shared" ca="1" si="76"/>
        <v/>
      </c>
      <c r="R1253" s="158" t="str">
        <f t="shared" ca="1" si="77"/>
        <v/>
      </c>
      <c r="S1253" s="158" t="str">
        <f t="shared" ca="1" si="78"/>
        <v/>
      </c>
      <c r="T1253" s="158" t="str">
        <f t="shared" ca="1" si="79"/>
        <v/>
      </c>
    </row>
    <row r="1254" spans="17:20" x14ac:dyDescent="0.2">
      <c r="Q1254" s="158" t="str">
        <f t="shared" ca="1" si="76"/>
        <v/>
      </c>
      <c r="R1254" s="158" t="str">
        <f t="shared" ca="1" si="77"/>
        <v/>
      </c>
      <c r="S1254" s="158" t="str">
        <f t="shared" ca="1" si="78"/>
        <v/>
      </c>
      <c r="T1254" s="158" t="str">
        <f t="shared" ca="1" si="79"/>
        <v/>
      </c>
    </row>
    <row r="1255" spans="17:20" x14ac:dyDescent="0.2">
      <c r="Q1255" s="158" t="str">
        <f t="shared" ca="1" si="76"/>
        <v/>
      </c>
      <c r="R1255" s="158" t="str">
        <f t="shared" ca="1" si="77"/>
        <v/>
      </c>
      <c r="S1255" s="158" t="str">
        <f t="shared" ca="1" si="78"/>
        <v/>
      </c>
      <c r="T1255" s="158" t="str">
        <f t="shared" ca="1" si="79"/>
        <v/>
      </c>
    </row>
    <row r="1256" spans="17:20" x14ac:dyDescent="0.2">
      <c r="Q1256" s="158" t="str">
        <f t="shared" ca="1" si="76"/>
        <v/>
      </c>
      <c r="R1256" s="158" t="str">
        <f t="shared" ca="1" si="77"/>
        <v/>
      </c>
      <c r="S1256" s="158" t="str">
        <f t="shared" ca="1" si="78"/>
        <v/>
      </c>
      <c r="T1256" s="158" t="str">
        <f t="shared" ca="1" si="79"/>
        <v/>
      </c>
    </row>
    <row r="1257" spans="17:20" x14ac:dyDescent="0.2">
      <c r="Q1257" s="158" t="str">
        <f t="shared" ca="1" si="76"/>
        <v/>
      </c>
      <c r="R1257" s="158" t="str">
        <f t="shared" ca="1" si="77"/>
        <v/>
      </c>
      <c r="S1257" s="158" t="str">
        <f t="shared" ca="1" si="78"/>
        <v/>
      </c>
      <c r="T1257" s="158" t="str">
        <f t="shared" ca="1" si="79"/>
        <v/>
      </c>
    </row>
    <row r="1258" spans="17:20" x14ac:dyDescent="0.2">
      <c r="Q1258" s="158" t="str">
        <f t="shared" ca="1" si="76"/>
        <v/>
      </c>
      <c r="R1258" s="158" t="str">
        <f t="shared" ca="1" si="77"/>
        <v/>
      </c>
      <c r="S1258" s="158" t="str">
        <f t="shared" ca="1" si="78"/>
        <v/>
      </c>
      <c r="T1258" s="158" t="str">
        <f t="shared" ca="1" si="79"/>
        <v/>
      </c>
    </row>
    <row r="1259" spans="17:20" x14ac:dyDescent="0.2">
      <c r="Q1259" s="158" t="str">
        <f t="shared" ca="1" si="76"/>
        <v/>
      </c>
      <c r="R1259" s="158" t="str">
        <f t="shared" ca="1" si="77"/>
        <v/>
      </c>
      <c r="S1259" s="158" t="str">
        <f t="shared" ca="1" si="78"/>
        <v/>
      </c>
      <c r="T1259" s="158" t="str">
        <f t="shared" ca="1" si="79"/>
        <v/>
      </c>
    </row>
    <row r="1260" spans="17:20" x14ac:dyDescent="0.2">
      <c r="Q1260" s="158" t="str">
        <f t="shared" ca="1" si="76"/>
        <v/>
      </c>
      <c r="R1260" s="158" t="str">
        <f t="shared" ca="1" si="77"/>
        <v/>
      </c>
      <c r="S1260" s="158" t="str">
        <f t="shared" ca="1" si="78"/>
        <v/>
      </c>
      <c r="T1260" s="158" t="str">
        <f t="shared" ca="1" si="79"/>
        <v/>
      </c>
    </row>
    <row r="1261" spans="17:20" x14ac:dyDescent="0.2">
      <c r="Q1261" s="158" t="str">
        <f t="shared" ca="1" si="76"/>
        <v/>
      </c>
      <c r="R1261" s="158" t="str">
        <f t="shared" ca="1" si="77"/>
        <v/>
      </c>
      <c r="S1261" s="158" t="str">
        <f t="shared" ca="1" si="78"/>
        <v/>
      </c>
      <c r="T1261" s="158" t="str">
        <f t="shared" ca="1" si="79"/>
        <v/>
      </c>
    </row>
    <row r="1262" spans="17:20" x14ac:dyDescent="0.2">
      <c r="Q1262" s="158" t="str">
        <f t="shared" ca="1" si="76"/>
        <v/>
      </c>
      <c r="R1262" s="158" t="str">
        <f t="shared" ca="1" si="77"/>
        <v/>
      </c>
      <c r="S1262" s="158" t="str">
        <f t="shared" ca="1" si="78"/>
        <v/>
      </c>
      <c r="T1262" s="158" t="str">
        <f t="shared" ca="1" si="79"/>
        <v/>
      </c>
    </row>
    <row r="1263" spans="17:20" x14ac:dyDescent="0.2">
      <c r="Q1263" s="158" t="str">
        <f t="shared" ca="1" si="76"/>
        <v/>
      </c>
      <c r="R1263" s="158" t="str">
        <f t="shared" ca="1" si="77"/>
        <v/>
      </c>
      <c r="S1263" s="158" t="str">
        <f t="shared" ca="1" si="78"/>
        <v/>
      </c>
      <c r="T1263" s="158" t="str">
        <f t="shared" ca="1" si="79"/>
        <v/>
      </c>
    </row>
    <row r="1264" spans="17:20" x14ac:dyDescent="0.2">
      <c r="Q1264" s="158" t="str">
        <f t="shared" ca="1" si="76"/>
        <v/>
      </c>
      <c r="R1264" s="158" t="str">
        <f t="shared" ca="1" si="77"/>
        <v/>
      </c>
      <c r="S1264" s="158" t="str">
        <f t="shared" ca="1" si="78"/>
        <v/>
      </c>
      <c r="T1264" s="158" t="str">
        <f t="shared" ca="1" si="79"/>
        <v/>
      </c>
    </row>
    <row r="1265" spans="17:20" x14ac:dyDescent="0.2">
      <c r="Q1265" s="158" t="str">
        <f t="shared" ca="1" si="76"/>
        <v/>
      </c>
      <c r="R1265" s="158" t="str">
        <f t="shared" ca="1" si="77"/>
        <v/>
      </c>
      <c r="S1265" s="158" t="str">
        <f t="shared" ca="1" si="78"/>
        <v/>
      </c>
      <c r="T1265" s="158" t="str">
        <f t="shared" ca="1" si="79"/>
        <v/>
      </c>
    </row>
    <row r="1266" spans="17:20" x14ac:dyDescent="0.2">
      <c r="Q1266" s="158" t="str">
        <f t="shared" ca="1" si="76"/>
        <v/>
      </c>
      <c r="R1266" s="158" t="str">
        <f t="shared" ca="1" si="77"/>
        <v/>
      </c>
      <c r="S1266" s="158" t="str">
        <f t="shared" ca="1" si="78"/>
        <v/>
      </c>
      <c r="T1266" s="158" t="str">
        <f t="shared" ca="1" si="79"/>
        <v/>
      </c>
    </row>
    <row r="1267" spans="17:20" x14ac:dyDescent="0.2">
      <c r="Q1267" s="158" t="str">
        <f t="shared" ca="1" si="76"/>
        <v/>
      </c>
      <c r="R1267" s="158" t="str">
        <f t="shared" ca="1" si="77"/>
        <v/>
      </c>
      <c r="S1267" s="158" t="str">
        <f t="shared" ca="1" si="78"/>
        <v/>
      </c>
      <c r="T1267" s="158" t="str">
        <f t="shared" ca="1" si="79"/>
        <v/>
      </c>
    </row>
    <row r="1268" spans="17:20" x14ac:dyDescent="0.2">
      <c r="Q1268" s="158" t="str">
        <f t="shared" ca="1" si="76"/>
        <v/>
      </c>
      <c r="R1268" s="158" t="str">
        <f t="shared" ca="1" si="77"/>
        <v/>
      </c>
      <c r="S1268" s="158" t="str">
        <f t="shared" ca="1" si="78"/>
        <v/>
      </c>
      <c r="T1268" s="158" t="str">
        <f t="shared" ca="1" si="79"/>
        <v/>
      </c>
    </row>
    <row r="1269" spans="17:20" x14ac:dyDescent="0.2">
      <c r="Q1269" s="158" t="str">
        <f t="shared" ca="1" si="76"/>
        <v/>
      </c>
      <c r="R1269" s="158" t="str">
        <f t="shared" ca="1" si="77"/>
        <v/>
      </c>
      <c r="S1269" s="158" t="str">
        <f t="shared" ca="1" si="78"/>
        <v/>
      </c>
      <c r="T1269" s="158" t="str">
        <f t="shared" ca="1" si="79"/>
        <v/>
      </c>
    </row>
    <row r="1270" spans="17:20" x14ac:dyDescent="0.2">
      <c r="Q1270" s="158" t="str">
        <f t="shared" ca="1" si="76"/>
        <v/>
      </c>
      <c r="R1270" s="158" t="str">
        <f t="shared" ca="1" si="77"/>
        <v/>
      </c>
      <c r="S1270" s="158" t="str">
        <f t="shared" ca="1" si="78"/>
        <v/>
      </c>
      <c r="T1270" s="158" t="str">
        <f t="shared" ca="1" si="79"/>
        <v/>
      </c>
    </row>
    <row r="1271" spans="17:20" x14ac:dyDescent="0.2">
      <c r="Q1271" s="158" t="str">
        <f t="shared" ca="1" si="76"/>
        <v/>
      </c>
      <c r="R1271" s="158" t="str">
        <f t="shared" ca="1" si="77"/>
        <v/>
      </c>
      <c r="S1271" s="158" t="str">
        <f t="shared" ca="1" si="78"/>
        <v/>
      </c>
      <c r="T1271" s="158" t="str">
        <f t="shared" ca="1" si="79"/>
        <v/>
      </c>
    </row>
    <row r="1272" spans="17:20" x14ac:dyDescent="0.2">
      <c r="Q1272" s="158" t="str">
        <f t="shared" ca="1" si="76"/>
        <v/>
      </c>
      <c r="R1272" s="158" t="str">
        <f t="shared" ca="1" si="77"/>
        <v/>
      </c>
      <c r="S1272" s="158" t="str">
        <f t="shared" ca="1" si="78"/>
        <v/>
      </c>
      <c r="T1272" s="158" t="str">
        <f t="shared" ca="1" si="79"/>
        <v/>
      </c>
    </row>
    <row r="1273" spans="17:20" x14ac:dyDescent="0.2">
      <c r="Q1273" s="158" t="str">
        <f t="shared" ca="1" si="76"/>
        <v/>
      </c>
      <c r="R1273" s="158" t="str">
        <f t="shared" ca="1" si="77"/>
        <v/>
      </c>
      <c r="S1273" s="158" t="str">
        <f t="shared" ca="1" si="78"/>
        <v/>
      </c>
      <c r="T1273" s="158" t="str">
        <f t="shared" ca="1" si="79"/>
        <v/>
      </c>
    </row>
    <row r="1274" spans="17:20" x14ac:dyDescent="0.2">
      <c r="Q1274" s="158" t="str">
        <f t="shared" ca="1" si="76"/>
        <v/>
      </c>
      <c r="R1274" s="158" t="str">
        <f t="shared" ca="1" si="77"/>
        <v/>
      </c>
      <c r="S1274" s="158" t="str">
        <f t="shared" ca="1" si="78"/>
        <v/>
      </c>
      <c r="T1274" s="158" t="str">
        <f t="shared" ca="1" si="79"/>
        <v/>
      </c>
    </row>
    <row r="1275" spans="17:20" x14ac:dyDescent="0.2">
      <c r="Q1275" s="158" t="str">
        <f t="shared" ca="1" si="76"/>
        <v/>
      </c>
      <c r="R1275" s="158" t="str">
        <f t="shared" ca="1" si="77"/>
        <v/>
      </c>
      <c r="S1275" s="158" t="str">
        <f t="shared" ca="1" si="78"/>
        <v/>
      </c>
      <c r="T1275" s="158" t="str">
        <f t="shared" ca="1" si="79"/>
        <v/>
      </c>
    </row>
    <row r="1276" spans="17:20" x14ac:dyDescent="0.2">
      <c r="Q1276" s="158" t="str">
        <f t="shared" ca="1" si="76"/>
        <v/>
      </c>
      <c r="R1276" s="158" t="str">
        <f t="shared" ca="1" si="77"/>
        <v/>
      </c>
      <c r="S1276" s="158" t="str">
        <f t="shared" ca="1" si="78"/>
        <v/>
      </c>
      <c r="T1276" s="158" t="str">
        <f t="shared" ca="1" si="79"/>
        <v/>
      </c>
    </row>
    <row r="1277" spans="17:20" x14ac:dyDescent="0.2">
      <c r="Q1277" s="158" t="str">
        <f t="shared" ca="1" si="76"/>
        <v/>
      </c>
      <c r="R1277" s="158" t="str">
        <f t="shared" ca="1" si="77"/>
        <v/>
      </c>
      <c r="S1277" s="158" t="str">
        <f t="shared" ca="1" si="78"/>
        <v/>
      </c>
      <c r="T1277" s="158" t="str">
        <f t="shared" ca="1" si="79"/>
        <v/>
      </c>
    </row>
    <row r="1278" spans="17:20" x14ac:dyDescent="0.2">
      <c r="Q1278" s="158" t="str">
        <f t="shared" ca="1" si="76"/>
        <v/>
      </c>
      <c r="R1278" s="158" t="str">
        <f t="shared" ca="1" si="77"/>
        <v/>
      </c>
      <c r="S1278" s="158" t="str">
        <f t="shared" ca="1" si="78"/>
        <v/>
      </c>
      <c r="T1278" s="158" t="str">
        <f t="shared" ca="1" si="79"/>
        <v/>
      </c>
    </row>
    <row r="1279" spans="17:20" x14ac:dyDescent="0.2">
      <c r="Q1279" s="158" t="str">
        <f t="shared" ca="1" si="76"/>
        <v/>
      </c>
      <c r="R1279" s="158" t="str">
        <f t="shared" ca="1" si="77"/>
        <v/>
      </c>
      <c r="S1279" s="158" t="str">
        <f t="shared" ca="1" si="78"/>
        <v/>
      </c>
      <c r="T1279" s="158" t="str">
        <f t="shared" ca="1" si="79"/>
        <v/>
      </c>
    </row>
    <row r="1280" spans="17:20" x14ac:dyDescent="0.2">
      <c r="Q1280" s="158" t="str">
        <f t="shared" ca="1" si="76"/>
        <v/>
      </c>
      <c r="R1280" s="158" t="str">
        <f t="shared" ca="1" si="77"/>
        <v/>
      </c>
      <c r="S1280" s="158" t="str">
        <f t="shared" ca="1" si="78"/>
        <v/>
      </c>
      <c r="T1280" s="158" t="str">
        <f t="shared" ca="1" si="79"/>
        <v/>
      </c>
    </row>
    <row r="1281" spans="17:20" x14ac:dyDescent="0.2">
      <c r="Q1281" s="158" t="str">
        <f t="shared" ca="1" si="76"/>
        <v/>
      </c>
      <c r="R1281" s="158" t="str">
        <f t="shared" ca="1" si="77"/>
        <v/>
      </c>
      <c r="S1281" s="158" t="str">
        <f t="shared" ca="1" si="78"/>
        <v/>
      </c>
      <c r="T1281" s="158" t="str">
        <f t="shared" ca="1" si="79"/>
        <v/>
      </c>
    </row>
    <row r="1282" spans="17:20" x14ac:dyDescent="0.2">
      <c r="Q1282" s="158" t="str">
        <f t="shared" ca="1" si="76"/>
        <v/>
      </c>
      <c r="R1282" s="158" t="str">
        <f t="shared" ca="1" si="77"/>
        <v/>
      </c>
      <c r="S1282" s="158" t="str">
        <f t="shared" ca="1" si="78"/>
        <v/>
      </c>
      <c r="T1282" s="158" t="str">
        <f t="shared" ca="1" si="79"/>
        <v/>
      </c>
    </row>
    <row r="1283" spans="17:20" x14ac:dyDescent="0.2">
      <c r="Q1283" s="158" t="str">
        <f t="shared" ca="1" si="76"/>
        <v/>
      </c>
      <c r="R1283" s="158" t="str">
        <f t="shared" ca="1" si="77"/>
        <v/>
      </c>
      <c r="S1283" s="158" t="str">
        <f t="shared" ca="1" si="78"/>
        <v/>
      </c>
      <c r="T1283" s="158" t="str">
        <f t="shared" ca="1" si="79"/>
        <v/>
      </c>
    </row>
    <row r="1284" spans="17:20" x14ac:dyDescent="0.2">
      <c r="Q1284" s="158" t="str">
        <f t="shared" ca="1" si="76"/>
        <v/>
      </c>
      <c r="R1284" s="158" t="str">
        <f t="shared" ca="1" si="77"/>
        <v/>
      </c>
      <c r="S1284" s="158" t="str">
        <f t="shared" ca="1" si="78"/>
        <v/>
      </c>
      <c r="T1284" s="158" t="str">
        <f t="shared" ca="1" si="79"/>
        <v/>
      </c>
    </row>
    <row r="1285" spans="17:20" x14ac:dyDescent="0.2">
      <c r="Q1285" s="158" t="str">
        <f t="shared" ref="Q1285:Q1348" ca="1" si="80">LEFT(OFFSET(A1285,0,MATCH($Q$2,$3:$3,0)-1),3)</f>
        <v/>
      </c>
      <c r="R1285" s="158" t="str">
        <f t="shared" ref="R1285:R1348" ca="1" si="81">LEFT(OFFSET(A1285,0,MATCH($R$2,$3:$3,0)-1),3)</f>
        <v/>
      </c>
      <c r="S1285" s="158" t="str">
        <f t="shared" ref="S1285:S1348" ca="1" si="82">RIGHT(OFFSET(A1285,0,MATCH($S$2,$3:$3,0)-1),2)</f>
        <v/>
      </c>
      <c r="T1285" s="158" t="str">
        <f t="shared" ref="T1285:T1348" ca="1" si="83">RIGHT(OFFSET(A1285,0,MATCH($T$2,$3:$3,0)-1),2)</f>
        <v/>
      </c>
    </row>
    <row r="1286" spans="17:20" x14ac:dyDescent="0.2">
      <c r="Q1286" s="158" t="str">
        <f t="shared" ca="1" si="80"/>
        <v/>
      </c>
      <c r="R1286" s="158" t="str">
        <f t="shared" ca="1" si="81"/>
        <v/>
      </c>
      <c r="S1286" s="158" t="str">
        <f t="shared" ca="1" si="82"/>
        <v/>
      </c>
      <c r="T1286" s="158" t="str">
        <f t="shared" ca="1" si="83"/>
        <v/>
      </c>
    </row>
    <row r="1287" spans="17:20" x14ac:dyDescent="0.2">
      <c r="Q1287" s="158" t="str">
        <f t="shared" ca="1" si="80"/>
        <v/>
      </c>
      <c r="R1287" s="158" t="str">
        <f t="shared" ca="1" si="81"/>
        <v/>
      </c>
      <c r="S1287" s="158" t="str">
        <f t="shared" ca="1" si="82"/>
        <v/>
      </c>
      <c r="T1287" s="158" t="str">
        <f t="shared" ca="1" si="83"/>
        <v/>
      </c>
    </row>
    <row r="1288" spans="17:20" x14ac:dyDescent="0.2">
      <c r="Q1288" s="158" t="str">
        <f t="shared" ca="1" si="80"/>
        <v/>
      </c>
      <c r="R1288" s="158" t="str">
        <f t="shared" ca="1" si="81"/>
        <v/>
      </c>
      <c r="S1288" s="158" t="str">
        <f t="shared" ca="1" si="82"/>
        <v/>
      </c>
      <c r="T1288" s="158" t="str">
        <f t="shared" ca="1" si="83"/>
        <v/>
      </c>
    </row>
    <row r="1289" spans="17:20" x14ac:dyDescent="0.2">
      <c r="Q1289" s="158" t="str">
        <f t="shared" ca="1" si="80"/>
        <v/>
      </c>
      <c r="R1289" s="158" t="str">
        <f t="shared" ca="1" si="81"/>
        <v/>
      </c>
      <c r="S1289" s="158" t="str">
        <f t="shared" ca="1" si="82"/>
        <v/>
      </c>
      <c r="T1289" s="158" t="str">
        <f t="shared" ca="1" si="83"/>
        <v/>
      </c>
    </row>
    <row r="1290" spans="17:20" x14ac:dyDescent="0.2">
      <c r="Q1290" s="158" t="str">
        <f t="shared" ca="1" si="80"/>
        <v/>
      </c>
      <c r="R1290" s="158" t="str">
        <f t="shared" ca="1" si="81"/>
        <v/>
      </c>
      <c r="S1290" s="158" t="str">
        <f t="shared" ca="1" si="82"/>
        <v/>
      </c>
      <c r="T1290" s="158" t="str">
        <f t="shared" ca="1" si="83"/>
        <v/>
      </c>
    </row>
    <row r="1291" spans="17:20" x14ac:dyDescent="0.2">
      <c r="Q1291" s="158" t="str">
        <f t="shared" ca="1" si="80"/>
        <v/>
      </c>
      <c r="R1291" s="158" t="str">
        <f t="shared" ca="1" si="81"/>
        <v/>
      </c>
      <c r="S1291" s="158" t="str">
        <f t="shared" ca="1" si="82"/>
        <v/>
      </c>
      <c r="T1291" s="158" t="str">
        <f t="shared" ca="1" si="83"/>
        <v/>
      </c>
    </row>
    <row r="1292" spans="17:20" x14ac:dyDescent="0.2">
      <c r="Q1292" s="158" t="str">
        <f t="shared" ca="1" si="80"/>
        <v/>
      </c>
      <c r="R1292" s="158" t="str">
        <f t="shared" ca="1" si="81"/>
        <v/>
      </c>
      <c r="S1292" s="158" t="str">
        <f t="shared" ca="1" si="82"/>
        <v/>
      </c>
      <c r="T1292" s="158" t="str">
        <f t="shared" ca="1" si="83"/>
        <v/>
      </c>
    </row>
    <row r="1293" spans="17:20" x14ac:dyDescent="0.2">
      <c r="Q1293" s="158" t="str">
        <f t="shared" ca="1" si="80"/>
        <v/>
      </c>
      <c r="R1293" s="158" t="str">
        <f t="shared" ca="1" si="81"/>
        <v/>
      </c>
      <c r="S1293" s="158" t="str">
        <f t="shared" ca="1" si="82"/>
        <v/>
      </c>
      <c r="T1293" s="158" t="str">
        <f t="shared" ca="1" si="83"/>
        <v/>
      </c>
    </row>
    <row r="1294" spans="17:20" x14ac:dyDescent="0.2">
      <c r="Q1294" s="158" t="str">
        <f t="shared" ca="1" si="80"/>
        <v/>
      </c>
      <c r="R1294" s="158" t="str">
        <f t="shared" ca="1" si="81"/>
        <v/>
      </c>
      <c r="S1294" s="158" t="str">
        <f t="shared" ca="1" si="82"/>
        <v/>
      </c>
      <c r="T1294" s="158" t="str">
        <f t="shared" ca="1" si="83"/>
        <v/>
      </c>
    </row>
    <row r="1295" spans="17:20" x14ac:dyDescent="0.2">
      <c r="Q1295" s="158" t="str">
        <f t="shared" ca="1" si="80"/>
        <v/>
      </c>
      <c r="R1295" s="158" t="str">
        <f t="shared" ca="1" si="81"/>
        <v/>
      </c>
      <c r="S1295" s="158" t="str">
        <f t="shared" ca="1" si="82"/>
        <v/>
      </c>
      <c r="T1295" s="158" t="str">
        <f t="shared" ca="1" si="83"/>
        <v/>
      </c>
    </row>
    <row r="1296" spans="17:20" x14ac:dyDescent="0.2">
      <c r="Q1296" s="158" t="str">
        <f t="shared" ca="1" si="80"/>
        <v/>
      </c>
      <c r="R1296" s="158" t="str">
        <f t="shared" ca="1" si="81"/>
        <v/>
      </c>
      <c r="S1296" s="158" t="str">
        <f t="shared" ca="1" si="82"/>
        <v/>
      </c>
      <c r="T1296" s="158" t="str">
        <f t="shared" ca="1" si="83"/>
        <v/>
      </c>
    </row>
    <row r="1297" spans="17:20" x14ac:dyDescent="0.2">
      <c r="Q1297" s="158" t="str">
        <f t="shared" ca="1" si="80"/>
        <v/>
      </c>
      <c r="R1297" s="158" t="str">
        <f t="shared" ca="1" si="81"/>
        <v/>
      </c>
      <c r="S1297" s="158" t="str">
        <f t="shared" ca="1" si="82"/>
        <v/>
      </c>
      <c r="T1297" s="158" t="str">
        <f t="shared" ca="1" si="83"/>
        <v/>
      </c>
    </row>
    <row r="1298" spans="17:20" x14ac:dyDescent="0.2">
      <c r="Q1298" s="158" t="str">
        <f t="shared" ca="1" si="80"/>
        <v/>
      </c>
      <c r="R1298" s="158" t="str">
        <f t="shared" ca="1" si="81"/>
        <v/>
      </c>
      <c r="S1298" s="158" t="str">
        <f t="shared" ca="1" si="82"/>
        <v/>
      </c>
      <c r="T1298" s="158" t="str">
        <f t="shared" ca="1" si="83"/>
        <v/>
      </c>
    </row>
    <row r="1299" spans="17:20" x14ac:dyDescent="0.2">
      <c r="Q1299" s="158" t="str">
        <f t="shared" ca="1" si="80"/>
        <v/>
      </c>
      <c r="R1299" s="158" t="str">
        <f t="shared" ca="1" si="81"/>
        <v/>
      </c>
      <c r="S1299" s="158" t="str">
        <f t="shared" ca="1" si="82"/>
        <v/>
      </c>
      <c r="T1299" s="158" t="str">
        <f t="shared" ca="1" si="83"/>
        <v/>
      </c>
    </row>
    <row r="1300" spans="17:20" x14ac:dyDescent="0.2">
      <c r="Q1300" s="158" t="str">
        <f t="shared" ca="1" si="80"/>
        <v/>
      </c>
      <c r="R1300" s="158" t="str">
        <f t="shared" ca="1" si="81"/>
        <v/>
      </c>
      <c r="S1300" s="158" t="str">
        <f t="shared" ca="1" si="82"/>
        <v/>
      </c>
      <c r="T1300" s="158" t="str">
        <f t="shared" ca="1" si="83"/>
        <v/>
      </c>
    </row>
    <row r="1301" spans="17:20" x14ac:dyDescent="0.2">
      <c r="Q1301" s="158" t="str">
        <f t="shared" ca="1" si="80"/>
        <v/>
      </c>
      <c r="R1301" s="158" t="str">
        <f t="shared" ca="1" si="81"/>
        <v/>
      </c>
      <c r="S1301" s="158" t="str">
        <f t="shared" ca="1" si="82"/>
        <v/>
      </c>
      <c r="T1301" s="158" t="str">
        <f t="shared" ca="1" si="83"/>
        <v/>
      </c>
    </row>
    <row r="1302" spans="17:20" x14ac:dyDescent="0.2">
      <c r="Q1302" s="158" t="str">
        <f t="shared" ca="1" si="80"/>
        <v/>
      </c>
      <c r="R1302" s="158" t="str">
        <f t="shared" ca="1" si="81"/>
        <v/>
      </c>
      <c r="S1302" s="158" t="str">
        <f t="shared" ca="1" si="82"/>
        <v/>
      </c>
      <c r="T1302" s="158" t="str">
        <f t="shared" ca="1" si="83"/>
        <v/>
      </c>
    </row>
    <row r="1303" spans="17:20" x14ac:dyDescent="0.2">
      <c r="Q1303" s="158" t="str">
        <f t="shared" ca="1" si="80"/>
        <v/>
      </c>
      <c r="R1303" s="158" t="str">
        <f t="shared" ca="1" si="81"/>
        <v/>
      </c>
      <c r="S1303" s="158" t="str">
        <f t="shared" ca="1" si="82"/>
        <v/>
      </c>
      <c r="T1303" s="158" t="str">
        <f t="shared" ca="1" si="83"/>
        <v/>
      </c>
    </row>
    <row r="1304" spans="17:20" x14ac:dyDescent="0.2">
      <c r="Q1304" s="158" t="str">
        <f t="shared" ca="1" si="80"/>
        <v/>
      </c>
      <c r="R1304" s="158" t="str">
        <f t="shared" ca="1" si="81"/>
        <v/>
      </c>
      <c r="S1304" s="158" t="str">
        <f t="shared" ca="1" si="82"/>
        <v/>
      </c>
      <c r="T1304" s="158" t="str">
        <f t="shared" ca="1" si="83"/>
        <v/>
      </c>
    </row>
    <row r="1305" spans="17:20" x14ac:dyDescent="0.2">
      <c r="Q1305" s="158" t="str">
        <f t="shared" ca="1" si="80"/>
        <v/>
      </c>
      <c r="R1305" s="158" t="str">
        <f t="shared" ca="1" si="81"/>
        <v/>
      </c>
      <c r="S1305" s="158" t="str">
        <f t="shared" ca="1" si="82"/>
        <v/>
      </c>
      <c r="T1305" s="158" t="str">
        <f t="shared" ca="1" si="83"/>
        <v/>
      </c>
    </row>
    <row r="1306" spans="17:20" x14ac:dyDescent="0.2">
      <c r="Q1306" s="158" t="str">
        <f t="shared" ca="1" si="80"/>
        <v/>
      </c>
      <c r="R1306" s="158" t="str">
        <f t="shared" ca="1" si="81"/>
        <v/>
      </c>
      <c r="S1306" s="158" t="str">
        <f t="shared" ca="1" si="82"/>
        <v/>
      </c>
      <c r="T1306" s="158" t="str">
        <f t="shared" ca="1" si="83"/>
        <v/>
      </c>
    </row>
    <row r="1307" spans="17:20" x14ac:dyDescent="0.2">
      <c r="Q1307" s="158" t="str">
        <f t="shared" ca="1" si="80"/>
        <v/>
      </c>
      <c r="R1307" s="158" t="str">
        <f t="shared" ca="1" si="81"/>
        <v/>
      </c>
      <c r="S1307" s="158" t="str">
        <f t="shared" ca="1" si="82"/>
        <v/>
      </c>
      <c r="T1307" s="158" t="str">
        <f t="shared" ca="1" si="83"/>
        <v/>
      </c>
    </row>
    <row r="1308" spans="17:20" x14ac:dyDescent="0.2">
      <c r="Q1308" s="158" t="str">
        <f t="shared" ca="1" si="80"/>
        <v/>
      </c>
      <c r="R1308" s="158" t="str">
        <f t="shared" ca="1" si="81"/>
        <v/>
      </c>
      <c r="S1308" s="158" t="str">
        <f t="shared" ca="1" si="82"/>
        <v/>
      </c>
      <c r="T1308" s="158" t="str">
        <f t="shared" ca="1" si="83"/>
        <v/>
      </c>
    </row>
    <row r="1309" spans="17:20" x14ac:dyDescent="0.2">
      <c r="Q1309" s="158" t="str">
        <f t="shared" ca="1" si="80"/>
        <v/>
      </c>
      <c r="R1309" s="158" t="str">
        <f t="shared" ca="1" si="81"/>
        <v/>
      </c>
      <c r="S1309" s="158" t="str">
        <f t="shared" ca="1" si="82"/>
        <v/>
      </c>
      <c r="T1309" s="158" t="str">
        <f t="shared" ca="1" si="83"/>
        <v/>
      </c>
    </row>
    <row r="1310" spans="17:20" x14ac:dyDescent="0.2">
      <c r="Q1310" s="158" t="str">
        <f t="shared" ca="1" si="80"/>
        <v/>
      </c>
      <c r="R1310" s="158" t="str">
        <f t="shared" ca="1" si="81"/>
        <v/>
      </c>
      <c r="S1310" s="158" t="str">
        <f t="shared" ca="1" si="82"/>
        <v/>
      </c>
      <c r="T1310" s="158" t="str">
        <f t="shared" ca="1" si="83"/>
        <v/>
      </c>
    </row>
    <row r="1311" spans="17:20" x14ac:dyDescent="0.2">
      <c r="Q1311" s="158" t="str">
        <f t="shared" ca="1" si="80"/>
        <v/>
      </c>
      <c r="R1311" s="158" t="str">
        <f t="shared" ca="1" si="81"/>
        <v/>
      </c>
      <c r="S1311" s="158" t="str">
        <f t="shared" ca="1" si="82"/>
        <v/>
      </c>
      <c r="T1311" s="158" t="str">
        <f t="shared" ca="1" si="83"/>
        <v/>
      </c>
    </row>
    <row r="1312" spans="17:20" x14ac:dyDescent="0.2">
      <c r="Q1312" s="158" t="str">
        <f t="shared" ca="1" si="80"/>
        <v/>
      </c>
      <c r="R1312" s="158" t="str">
        <f t="shared" ca="1" si="81"/>
        <v/>
      </c>
      <c r="S1312" s="158" t="str">
        <f t="shared" ca="1" si="82"/>
        <v/>
      </c>
      <c r="T1312" s="158" t="str">
        <f t="shared" ca="1" si="83"/>
        <v/>
      </c>
    </row>
    <row r="1313" spans="17:20" x14ac:dyDescent="0.2">
      <c r="Q1313" s="158" t="str">
        <f t="shared" ca="1" si="80"/>
        <v/>
      </c>
      <c r="R1313" s="158" t="str">
        <f t="shared" ca="1" si="81"/>
        <v/>
      </c>
      <c r="S1313" s="158" t="str">
        <f t="shared" ca="1" si="82"/>
        <v/>
      </c>
      <c r="T1313" s="158" t="str">
        <f t="shared" ca="1" si="83"/>
        <v/>
      </c>
    </row>
    <row r="1314" spans="17:20" x14ac:dyDescent="0.2">
      <c r="Q1314" s="158" t="str">
        <f t="shared" ca="1" si="80"/>
        <v/>
      </c>
      <c r="R1314" s="158" t="str">
        <f t="shared" ca="1" si="81"/>
        <v/>
      </c>
      <c r="S1314" s="158" t="str">
        <f t="shared" ca="1" si="82"/>
        <v/>
      </c>
      <c r="T1314" s="158" t="str">
        <f t="shared" ca="1" si="83"/>
        <v/>
      </c>
    </row>
    <row r="1315" spans="17:20" x14ac:dyDescent="0.2">
      <c r="Q1315" s="158" t="str">
        <f t="shared" ca="1" si="80"/>
        <v/>
      </c>
      <c r="R1315" s="158" t="str">
        <f t="shared" ca="1" si="81"/>
        <v/>
      </c>
      <c r="S1315" s="158" t="str">
        <f t="shared" ca="1" si="82"/>
        <v/>
      </c>
      <c r="T1315" s="158" t="str">
        <f t="shared" ca="1" si="83"/>
        <v/>
      </c>
    </row>
    <row r="1316" spans="17:20" x14ac:dyDescent="0.2">
      <c r="Q1316" s="158" t="str">
        <f t="shared" ca="1" si="80"/>
        <v/>
      </c>
      <c r="R1316" s="158" t="str">
        <f t="shared" ca="1" si="81"/>
        <v/>
      </c>
      <c r="S1316" s="158" t="str">
        <f t="shared" ca="1" si="82"/>
        <v/>
      </c>
      <c r="T1316" s="158" t="str">
        <f t="shared" ca="1" si="83"/>
        <v/>
      </c>
    </row>
    <row r="1317" spans="17:20" x14ac:dyDescent="0.2">
      <c r="Q1317" s="158" t="str">
        <f t="shared" ca="1" si="80"/>
        <v/>
      </c>
      <c r="R1317" s="158" t="str">
        <f t="shared" ca="1" si="81"/>
        <v/>
      </c>
      <c r="S1317" s="158" t="str">
        <f t="shared" ca="1" si="82"/>
        <v/>
      </c>
      <c r="T1317" s="158" t="str">
        <f t="shared" ca="1" si="83"/>
        <v/>
      </c>
    </row>
    <row r="1318" spans="17:20" x14ac:dyDescent="0.2">
      <c r="Q1318" s="158" t="str">
        <f t="shared" ca="1" si="80"/>
        <v/>
      </c>
      <c r="R1318" s="158" t="str">
        <f t="shared" ca="1" si="81"/>
        <v/>
      </c>
      <c r="S1318" s="158" t="str">
        <f t="shared" ca="1" si="82"/>
        <v/>
      </c>
      <c r="T1318" s="158" t="str">
        <f t="shared" ca="1" si="83"/>
        <v/>
      </c>
    </row>
    <row r="1319" spans="17:20" x14ac:dyDescent="0.2">
      <c r="Q1319" s="158" t="str">
        <f t="shared" ca="1" si="80"/>
        <v/>
      </c>
      <c r="R1319" s="158" t="str">
        <f t="shared" ca="1" si="81"/>
        <v/>
      </c>
      <c r="S1319" s="158" t="str">
        <f t="shared" ca="1" si="82"/>
        <v/>
      </c>
      <c r="T1319" s="158" t="str">
        <f t="shared" ca="1" si="83"/>
        <v/>
      </c>
    </row>
    <row r="1320" spans="17:20" x14ac:dyDescent="0.2">
      <c r="Q1320" s="158" t="str">
        <f t="shared" ca="1" si="80"/>
        <v/>
      </c>
      <c r="R1320" s="158" t="str">
        <f t="shared" ca="1" si="81"/>
        <v/>
      </c>
      <c r="S1320" s="158" t="str">
        <f t="shared" ca="1" si="82"/>
        <v/>
      </c>
      <c r="T1320" s="158" t="str">
        <f t="shared" ca="1" si="83"/>
        <v/>
      </c>
    </row>
    <row r="1321" spans="17:20" x14ac:dyDescent="0.2">
      <c r="Q1321" s="158" t="str">
        <f t="shared" ca="1" si="80"/>
        <v/>
      </c>
      <c r="R1321" s="158" t="str">
        <f t="shared" ca="1" si="81"/>
        <v/>
      </c>
      <c r="S1321" s="158" t="str">
        <f t="shared" ca="1" si="82"/>
        <v/>
      </c>
      <c r="T1321" s="158" t="str">
        <f t="shared" ca="1" si="83"/>
        <v/>
      </c>
    </row>
    <row r="1322" spans="17:20" x14ac:dyDescent="0.2">
      <c r="Q1322" s="158" t="str">
        <f t="shared" ca="1" si="80"/>
        <v/>
      </c>
      <c r="R1322" s="158" t="str">
        <f t="shared" ca="1" si="81"/>
        <v/>
      </c>
      <c r="S1322" s="158" t="str">
        <f t="shared" ca="1" si="82"/>
        <v/>
      </c>
      <c r="T1322" s="158" t="str">
        <f t="shared" ca="1" si="83"/>
        <v/>
      </c>
    </row>
    <row r="1323" spans="17:20" x14ac:dyDescent="0.2">
      <c r="Q1323" s="158" t="str">
        <f t="shared" ca="1" si="80"/>
        <v/>
      </c>
      <c r="R1323" s="158" t="str">
        <f t="shared" ca="1" si="81"/>
        <v/>
      </c>
      <c r="S1323" s="158" t="str">
        <f t="shared" ca="1" si="82"/>
        <v/>
      </c>
      <c r="T1323" s="158" t="str">
        <f t="shared" ca="1" si="83"/>
        <v/>
      </c>
    </row>
    <row r="1324" spans="17:20" x14ac:dyDescent="0.2">
      <c r="Q1324" s="158" t="str">
        <f t="shared" ca="1" si="80"/>
        <v/>
      </c>
      <c r="R1324" s="158" t="str">
        <f t="shared" ca="1" si="81"/>
        <v/>
      </c>
      <c r="S1324" s="158" t="str">
        <f t="shared" ca="1" si="82"/>
        <v/>
      </c>
      <c r="T1324" s="158" t="str">
        <f t="shared" ca="1" si="83"/>
        <v/>
      </c>
    </row>
    <row r="1325" spans="17:20" x14ac:dyDescent="0.2">
      <c r="Q1325" s="158" t="str">
        <f t="shared" ca="1" si="80"/>
        <v/>
      </c>
      <c r="R1325" s="158" t="str">
        <f t="shared" ca="1" si="81"/>
        <v/>
      </c>
      <c r="S1325" s="158" t="str">
        <f t="shared" ca="1" si="82"/>
        <v/>
      </c>
      <c r="T1325" s="158" t="str">
        <f t="shared" ca="1" si="83"/>
        <v/>
      </c>
    </row>
    <row r="1326" spans="17:20" x14ac:dyDescent="0.2">
      <c r="Q1326" s="158" t="str">
        <f t="shared" ca="1" si="80"/>
        <v/>
      </c>
      <c r="R1326" s="158" t="str">
        <f t="shared" ca="1" si="81"/>
        <v/>
      </c>
      <c r="S1326" s="158" t="str">
        <f t="shared" ca="1" si="82"/>
        <v/>
      </c>
      <c r="T1326" s="158" t="str">
        <f t="shared" ca="1" si="83"/>
        <v/>
      </c>
    </row>
    <row r="1327" spans="17:20" x14ac:dyDescent="0.2">
      <c r="Q1327" s="158" t="str">
        <f t="shared" ca="1" si="80"/>
        <v/>
      </c>
      <c r="R1327" s="158" t="str">
        <f t="shared" ca="1" si="81"/>
        <v/>
      </c>
      <c r="S1327" s="158" t="str">
        <f t="shared" ca="1" si="82"/>
        <v/>
      </c>
      <c r="T1327" s="158" t="str">
        <f t="shared" ca="1" si="83"/>
        <v/>
      </c>
    </row>
    <row r="1328" spans="17:20" x14ac:dyDescent="0.2">
      <c r="Q1328" s="158" t="str">
        <f t="shared" ca="1" si="80"/>
        <v/>
      </c>
      <c r="R1328" s="158" t="str">
        <f t="shared" ca="1" si="81"/>
        <v/>
      </c>
      <c r="S1328" s="158" t="str">
        <f t="shared" ca="1" si="82"/>
        <v/>
      </c>
      <c r="T1328" s="158" t="str">
        <f t="shared" ca="1" si="83"/>
        <v/>
      </c>
    </row>
    <row r="1329" spans="17:20" x14ac:dyDescent="0.2">
      <c r="Q1329" s="158" t="str">
        <f t="shared" ca="1" si="80"/>
        <v/>
      </c>
      <c r="R1329" s="158" t="str">
        <f t="shared" ca="1" si="81"/>
        <v/>
      </c>
      <c r="S1329" s="158" t="str">
        <f t="shared" ca="1" si="82"/>
        <v/>
      </c>
      <c r="T1329" s="158" t="str">
        <f t="shared" ca="1" si="83"/>
        <v/>
      </c>
    </row>
    <row r="1330" spans="17:20" x14ac:dyDescent="0.2">
      <c r="Q1330" s="158" t="str">
        <f t="shared" ca="1" si="80"/>
        <v/>
      </c>
      <c r="R1330" s="158" t="str">
        <f t="shared" ca="1" si="81"/>
        <v/>
      </c>
      <c r="S1330" s="158" t="str">
        <f t="shared" ca="1" si="82"/>
        <v/>
      </c>
      <c r="T1330" s="158" t="str">
        <f t="shared" ca="1" si="83"/>
        <v/>
      </c>
    </row>
    <row r="1331" spans="17:20" x14ac:dyDescent="0.2">
      <c r="Q1331" s="158" t="str">
        <f t="shared" ca="1" si="80"/>
        <v/>
      </c>
      <c r="R1331" s="158" t="str">
        <f t="shared" ca="1" si="81"/>
        <v/>
      </c>
      <c r="S1331" s="158" t="str">
        <f t="shared" ca="1" si="82"/>
        <v/>
      </c>
      <c r="T1331" s="158" t="str">
        <f t="shared" ca="1" si="83"/>
        <v/>
      </c>
    </row>
    <row r="1332" spans="17:20" x14ac:dyDescent="0.2">
      <c r="Q1332" s="158" t="str">
        <f t="shared" ca="1" si="80"/>
        <v/>
      </c>
      <c r="R1332" s="158" t="str">
        <f t="shared" ca="1" si="81"/>
        <v/>
      </c>
      <c r="S1332" s="158" t="str">
        <f t="shared" ca="1" si="82"/>
        <v/>
      </c>
      <c r="T1332" s="158" t="str">
        <f t="shared" ca="1" si="83"/>
        <v/>
      </c>
    </row>
    <row r="1333" spans="17:20" x14ac:dyDescent="0.2">
      <c r="Q1333" s="158" t="str">
        <f t="shared" ca="1" si="80"/>
        <v/>
      </c>
      <c r="R1333" s="158" t="str">
        <f t="shared" ca="1" si="81"/>
        <v/>
      </c>
      <c r="S1333" s="158" t="str">
        <f t="shared" ca="1" si="82"/>
        <v/>
      </c>
      <c r="T1333" s="158" t="str">
        <f t="shared" ca="1" si="83"/>
        <v/>
      </c>
    </row>
    <row r="1334" spans="17:20" x14ac:dyDescent="0.2">
      <c r="Q1334" s="158" t="str">
        <f t="shared" ca="1" si="80"/>
        <v/>
      </c>
      <c r="R1334" s="158" t="str">
        <f t="shared" ca="1" si="81"/>
        <v/>
      </c>
      <c r="S1334" s="158" t="str">
        <f t="shared" ca="1" si="82"/>
        <v/>
      </c>
      <c r="T1334" s="158" t="str">
        <f t="shared" ca="1" si="83"/>
        <v/>
      </c>
    </row>
    <row r="1335" spans="17:20" x14ac:dyDescent="0.2">
      <c r="Q1335" s="158" t="str">
        <f t="shared" ca="1" si="80"/>
        <v/>
      </c>
      <c r="R1335" s="158" t="str">
        <f t="shared" ca="1" si="81"/>
        <v/>
      </c>
      <c r="S1335" s="158" t="str">
        <f t="shared" ca="1" si="82"/>
        <v/>
      </c>
      <c r="T1335" s="158" t="str">
        <f t="shared" ca="1" si="83"/>
        <v/>
      </c>
    </row>
    <row r="1336" spans="17:20" x14ac:dyDescent="0.2">
      <c r="Q1336" s="158" t="str">
        <f t="shared" ca="1" si="80"/>
        <v/>
      </c>
      <c r="R1336" s="158" t="str">
        <f t="shared" ca="1" si="81"/>
        <v/>
      </c>
      <c r="S1336" s="158" t="str">
        <f t="shared" ca="1" si="82"/>
        <v/>
      </c>
      <c r="T1336" s="158" t="str">
        <f t="shared" ca="1" si="83"/>
        <v/>
      </c>
    </row>
    <row r="1337" spans="17:20" x14ac:dyDescent="0.2">
      <c r="Q1337" s="158" t="str">
        <f t="shared" ca="1" si="80"/>
        <v/>
      </c>
      <c r="R1337" s="158" t="str">
        <f t="shared" ca="1" si="81"/>
        <v/>
      </c>
      <c r="S1337" s="158" t="str">
        <f t="shared" ca="1" si="82"/>
        <v/>
      </c>
      <c r="T1337" s="158" t="str">
        <f t="shared" ca="1" si="83"/>
        <v/>
      </c>
    </row>
    <row r="1338" spans="17:20" x14ac:dyDescent="0.2">
      <c r="Q1338" s="158" t="str">
        <f t="shared" ca="1" si="80"/>
        <v/>
      </c>
      <c r="R1338" s="158" t="str">
        <f t="shared" ca="1" si="81"/>
        <v/>
      </c>
      <c r="S1338" s="158" t="str">
        <f t="shared" ca="1" si="82"/>
        <v/>
      </c>
      <c r="T1338" s="158" t="str">
        <f t="shared" ca="1" si="83"/>
        <v/>
      </c>
    </row>
    <row r="1339" spans="17:20" x14ac:dyDescent="0.2">
      <c r="Q1339" s="158" t="str">
        <f t="shared" ca="1" si="80"/>
        <v/>
      </c>
      <c r="R1339" s="158" t="str">
        <f t="shared" ca="1" si="81"/>
        <v/>
      </c>
      <c r="S1339" s="158" t="str">
        <f t="shared" ca="1" si="82"/>
        <v/>
      </c>
      <c r="T1339" s="158" t="str">
        <f t="shared" ca="1" si="83"/>
        <v/>
      </c>
    </row>
    <row r="1340" spans="17:20" x14ac:dyDescent="0.2">
      <c r="Q1340" s="158" t="str">
        <f t="shared" ca="1" si="80"/>
        <v/>
      </c>
      <c r="R1340" s="158" t="str">
        <f t="shared" ca="1" si="81"/>
        <v/>
      </c>
      <c r="S1340" s="158" t="str">
        <f t="shared" ca="1" si="82"/>
        <v/>
      </c>
      <c r="T1340" s="158" t="str">
        <f t="shared" ca="1" si="83"/>
        <v/>
      </c>
    </row>
    <row r="1341" spans="17:20" x14ac:dyDescent="0.2">
      <c r="Q1341" s="158" t="str">
        <f t="shared" ca="1" si="80"/>
        <v/>
      </c>
      <c r="R1341" s="158" t="str">
        <f t="shared" ca="1" si="81"/>
        <v/>
      </c>
      <c r="S1341" s="158" t="str">
        <f t="shared" ca="1" si="82"/>
        <v/>
      </c>
      <c r="T1341" s="158" t="str">
        <f t="shared" ca="1" si="83"/>
        <v/>
      </c>
    </row>
    <row r="1342" spans="17:20" x14ac:dyDescent="0.2">
      <c r="Q1342" s="158" t="str">
        <f t="shared" ca="1" si="80"/>
        <v/>
      </c>
      <c r="R1342" s="158" t="str">
        <f t="shared" ca="1" si="81"/>
        <v/>
      </c>
      <c r="S1342" s="158" t="str">
        <f t="shared" ca="1" si="82"/>
        <v/>
      </c>
      <c r="T1342" s="158" t="str">
        <f t="shared" ca="1" si="83"/>
        <v/>
      </c>
    </row>
    <row r="1343" spans="17:20" x14ac:dyDescent="0.2">
      <c r="Q1343" s="158" t="str">
        <f t="shared" ca="1" si="80"/>
        <v/>
      </c>
      <c r="R1343" s="158" t="str">
        <f t="shared" ca="1" si="81"/>
        <v/>
      </c>
      <c r="S1343" s="158" t="str">
        <f t="shared" ca="1" si="82"/>
        <v/>
      </c>
      <c r="T1343" s="158" t="str">
        <f t="shared" ca="1" si="83"/>
        <v/>
      </c>
    </row>
    <row r="1344" spans="17:20" x14ac:dyDescent="0.2">
      <c r="Q1344" s="158" t="str">
        <f t="shared" ca="1" si="80"/>
        <v/>
      </c>
      <c r="R1344" s="158" t="str">
        <f t="shared" ca="1" si="81"/>
        <v/>
      </c>
      <c r="S1344" s="158" t="str">
        <f t="shared" ca="1" si="82"/>
        <v/>
      </c>
      <c r="T1344" s="158" t="str">
        <f t="shared" ca="1" si="83"/>
        <v/>
      </c>
    </row>
    <row r="1345" spans="17:20" x14ac:dyDescent="0.2">
      <c r="Q1345" s="158" t="str">
        <f t="shared" ca="1" si="80"/>
        <v/>
      </c>
      <c r="R1345" s="158" t="str">
        <f t="shared" ca="1" si="81"/>
        <v/>
      </c>
      <c r="S1345" s="158" t="str">
        <f t="shared" ca="1" si="82"/>
        <v/>
      </c>
      <c r="T1345" s="158" t="str">
        <f t="shared" ca="1" si="83"/>
        <v/>
      </c>
    </row>
    <row r="1346" spans="17:20" x14ac:dyDescent="0.2">
      <c r="Q1346" s="158" t="str">
        <f t="shared" ca="1" si="80"/>
        <v/>
      </c>
      <c r="R1346" s="158" t="str">
        <f t="shared" ca="1" si="81"/>
        <v/>
      </c>
      <c r="S1346" s="158" t="str">
        <f t="shared" ca="1" si="82"/>
        <v/>
      </c>
      <c r="T1346" s="158" t="str">
        <f t="shared" ca="1" si="83"/>
        <v/>
      </c>
    </row>
    <row r="1347" spans="17:20" x14ac:dyDescent="0.2">
      <c r="Q1347" s="158" t="str">
        <f t="shared" ca="1" si="80"/>
        <v/>
      </c>
      <c r="R1347" s="158" t="str">
        <f t="shared" ca="1" si="81"/>
        <v/>
      </c>
      <c r="S1347" s="158" t="str">
        <f t="shared" ca="1" si="82"/>
        <v/>
      </c>
      <c r="T1347" s="158" t="str">
        <f t="shared" ca="1" si="83"/>
        <v/>
      </c>
    </row>
    <row r="1348" spans="17:20" x14ac:dyDescent="0.2">
      <c r="Q1348" s="158" t="str">
        <f t="shared" ca="1" si="80"/>
        <v/>
      </c>
      <c r="R1348" s="158" t="str">
        <f t="shared" ca="1" si="81"/>
        <v/>
      </c>
      <c r="S1348" s="158" t="str">
        <f t="shared" ca="1" si="82"/>
        <v/>
      </c>
      <c r="T1348" s="158" t="str">
        <f t="shared" ca="1" si="83"/>
        <v/>
      </c>
    </row>
    <row r="1349" spans="17:20" x14ac:dyDescent="0.2">
      <c r="Q1349" s="158" t="str">
        <f t="shared" ref="Q1349:Q1412" ca="1" si="84">LEFT(OFFSET(A1349,0,MATCH($Q$2,$3:$3,0)-1),3)</f>
        <v/>
      </c>
      <c r="R1349" s="158" t="str">
        <f t="shared" ref="R1349:R1412" ca="1" si="85">LEFT(OFFSET(A1349,0,MATCH($R$2,$3:$3,0)-1),3)</f>
        <v/>
      </c>
      <c r="S1349" s="158" t="str">
        <f t="shared" ref="S1349:S1412" ca="1" si="86">RIGHT(OFFSET(A1349,0,MATCH($S$2,$3:$3,0)-1),2)</f>
        <v/>
      </c>
      <c r="T1349" s="158" t="str">
        <f t="shared" ref="T1349:T1412" ca="1" si="87">RIGHT(OFFSET(A1349,0,MATCH($T$2,$3:$3,0)-1),2)</f>
        <v/>
      </c>
    </row>
    <row r="1350" spans="17:20" x14ac:dyDescent="0.2">
      <c r="Q1350" s="158" t="str">
        <f t="shared" ca="1" si="84"/>
        <v/>
      </c>
      <c r="R1350" s="158" t="str">
        <f t="shared" ca="1" si="85"/>
        <v/>
      </c>
      <c r="S1350" s="158" t="str">
        <f t="shared" ca="1" si="86"/>
        <v/>
      </c>
      <c r="T1350" s="158" t="str">
        <f t="shared" ca="1" si="87"/>
        <v/>
      </c>
    </row>
    <row r="1351" spans="17:20" x14ac:dyDescent="0.2">
      <c r="Q1351" s="158" t="str">
        <f t="shared" ca="1" si="84"/>
        <v/>
      </c>
      <c r="R1351" s="158" t="str">
        <f t="shared" ca="1" si="85"/>
        <v/>
      </c>
      <c r="S1351" s="158" t="str">
        <f t="shared" ca="1" si="86"/>
        <v/>
      </c>
      <c r="T1351" s="158" t="str">
        <f t="shared" ca="1" si="87"/>
        <v/>
      </c>
    </row>
    <row r="1352" spans="17:20" x14ac:dyDescent="0.2">
      <c r="Q1352" s="158" t="str">
        <f t="shared" ca="1" si="84"/>
        <v/>
      </c>
      <c r="R1352" s="158" t="str">
        <f t="shared" ca="1" si="85"/>
        <v/>
      </c>
      <c r="S1352" s="158" t="str">
        <f t="shared" ca="1" si="86"/>
        <v/>
      </c>
      <c r="T1352" s="158" t="str">
        <f t="shared" ca="1" si="87"/>
        <v/>
      </c>
    </row>
    <row r="1353" spans="17:20" x14ac:dyDescent="0.2">
      <c r="Q1353" s="158" t="str">
        <f t="shared" ca="1" si="84"/>
        <v/>
      </c>
      <c r="R1353" s="158" t="str">
        <f t="shared" ca="1" si="85"/>
        <v/>
      </c>
      <c r="S1353" s="158" t="str">
        <f t="shared" ca="1" si="86"/>
        <v/>
      </c>
      <c r="T1353" s="158" t="str">
        <f t="shared" ca="1" si="87"/>
        <v/>
      </c>
    </row>
    <row r="1354" spans="17:20" x14ac:dyDescent="0.2">
      <c r="Q1354" s="158" t="str">
        <f t="shared" ca="1" si="84"/>
        <v/>
      </c>
      <c r="R1354" s="158" t="str">
        <f t="shared" ca="1" si="85"/>
        <v/>
      </c>
      <c r="S1354" s="158" t="str">
        <f t="shared" ca="1" si="86"/>
        <v/>
      </c>
      <c r="T1354" s="158" t="str">
        <f t="shared" ca="1" si="87"/>
        <v/>
      </c>
    </row>
    <row r="1355" spans="17:20" x14ac:dyDescent="0.2">
      <c r="Q1355" s="158" t="str">
        <f t="shared" ca="1" si="84"/>
        <v/>
      </c>
      <c r="R1355" s="158" t="str">
        <f t="shared" ca="1" si="85"/>
        <v/>
      </c>
      <c r="S1355" s="158" t="str">
        <f t="shared" ca="1" si="86"/>
        <v/>
      </c>
      <c r="T1355" s="158" t="str">
        <f t="shared" ca="1" si="87"/>
        <v/>
      </c>
    </row>
    <row r="1356" spans="17:20" x14ac:dyDescent="0.2">
      <c r="Q1356" s="158" t="str">
        <f t="shared" ca="1" si="84"/>
        <v/>
      </c>
      <c r="R1356" s="158" t="str">
        <f t="shared" ca="1" si="85"/>
        <v/>
      </c>
      <c r="S1356" s="158" t="str">
        <f t="shared" ca="1" si="86"/>
        <v/>
      </c>
      <c r="T1356" s="158" t="str">
        <f t="shared" ca="1" si="87"/>
        <v/>
      </c>
    </row>
    <row r="1357" spans="17:20" x14ac:dyDescent="0.2">
      <c r="Q1357" s="158" t="str">
        <f t="shared" ca="1" si="84"/>
        <v/>
      </c>
      <c r="R1357" s="158" t="str">
        <f t="shared" ca="1" si="85"/>
        <v/>
      </c>
      <c r="S1357" s="158" t="str">
        <f t="shared" ca="1" si="86"/>
        <v/>
      </c>
      <c r="T1357" s="158" t="str">
        <f t="shared" ca="1" si="87"/>
        <v/>
      </c>
    </row>
    <row r="1358" spans="17:20" x14ac:dyDescent="0.2">
      <c r="Q1358" s="158" t="str">
        <f t="shared" ca="1" si="84"/>
        <v/>
      </c>
      <c r="R1358" s="158" t="str">
        <f t="shared" ca="1" si="85"/>
        <v/>
      </c>
      <c r="S1358" s="158" t="str">
        <f t="shared" ca="1" si="86"/>
        <v/>
      </c>
      <c r="T1358" s="158" t="str">
        <f t="shared" ca="1" si="87"/>
        <v/>
      </c>
    </row>
    <row r="1359" spans="17:20" x14ac:dyDescent="0.2">
      <c r="Q1359" s="158" t="str">
        <f t="shared" ca="1" si="84"/>
        <v/>
      </c>
      <c r="R1359" s="158" t="str">
        <f t="shared" ca="1" si="85"/>
        <v/>
      </c>
      <c r="S1359" s="158" t="str">
        <f t="shared" ca="1" si="86"/>
        <v/>
      </c>
      <c r="T1359" s="158" t="str">
        <f t="shared" ca="1" si="87"/>
        <v/>
      </c>
    </row>
    <row r="1360" spans="17:20" x14ac:dyDescent="0.2">
      <c r="Q1360" s="158" t="str">
        <f t="shared" ca="1" si="84"/>
        <v/>
      </c>
      <c r="R1360" s="158" t="str">
        <f t="shared" ca="1" si="85"/>
        <v/>
      </c>
      <c r="S1360" s="158" t="str">
        <f t="shared" ca="1" si="86"/>
        <v/>
      </c>
      <c r="T1360" s="158" t="str">
        <f t="shared" ca="1" si="87"/>
        <v/>
      </c>
    </row>
    <row r="1361" spans="17:20" x14ac:dyDescent="0.2">
      <c r="Q1361" s="158" t="str">
        <f t="shared" ca="1" si="84"/>
        <v/>
      </c>
      <c r="R1361" s="158" t="str">
        <f t="shared" ca="1" si="85"/>
        <v/>
      </c>
      <c r="S1361" s="158" t="str">
        <f t="shared" ca="1" si="86"/>
        <v/>
      </c>
      <c r="T1361" s="158" t="str">
        <f t="shared" ca="1" si="87"/>
        <v/>
      </c>
    </row>
    <row r="1362" spans="17:20" x14ac:dyDescent="0.2">
      <c r="Q1362" s="158" t="str">
        <f t="shared" ca="1" si="84"/>
        <v/>
      </c>
      <c r="R1362" s="158" t="str">
        <f t="shared" ca="1" si="85"/>
        <v/>
      </c>
      <c r="S1362" s="158" t="str">
        <f t="shared" ca="1" si="86"/>
        <v/>
      </c>
      <c r="T1362" s="158" t="str">
        <f t="shared" ca="1" si="87"/>
        <v/>
      </c>
    </row>
    <row r="1363" spans="17:20" x14ac:dyDescent="0.2">
      <c r="Q1363" s="158" t="str">
        <f t="shared" ca="1" si="84"/>
        <v/>
      </c>
      <c r="R1363" s="158" t="str">
        <f t="shared" ca="1" si="85"/>
        <v/>
      </c>
      <c r="S1363" s="158" t="str">
        <f t="shared" ca="1" si="86"/>
        <v/>
      </c>
      <c r="T1363" s="158" t="str">
        <f t="shared" ca="1" si="87"/>
        <v/>
      </c>
    </row>
    <row r="1364" spans="17:20" x14ac:dyDescent="0.2">
      <c r="Q1364" s="158" t="str">
        <f t="shared" ca="1" si="84"/>
        <v/>
      </c>
      <c r="R1364" s="158" t="str">
        <f t="shared" ca="1" si="85"/>
        <v/>
      </c>
      <c r="S1364" s="158" t="str">
        <f t="shared" ca="1" si="86"/>
        <v/>
      </c>
      <c r="T1364" s="158" t="str">
        <f t="shared" ca="1" si="87"/>
        <v/>
      </c>
    </row>
    <row r="1365" spans="17:20" x14ac:dyDescent="0.2">
      <c r="Q1365" s="158" t="str">
        <f t="shared" ca="1" si="84"/>
        <v/>
      </c>
      <c r="R1365" s="158" t="str">
        <f t="shared" ca="1" si="85"/>
        <v/>
      </c>
      <c r="S1365" s="158" t="str">
        <f t="shared" ca="1" si="86"/>
        <v/>
      </c>
      <c r="T1365" s="158" t="str">
        <f t="shared" ca="1" si="87"/>
        <v/>
      </c>
    </row>
    <row r="1366" spans="17:20" x14ac:dyDescent="0.2">
      <c r="Q1366" s="158" t="str">
        <f t="shared" ca="1" si="84"/>
        <v/>
      </c>
      <c r="R1366" s="158" t="str">
        <f t="shared" ca="1" si="85"/>
        <v/>
      </c>
      <c r="S1366" s="158" t="str">
        <f t="shared" ca="1" si="86"/>
        <v/>
      </c>
      <c r="T1366" s="158" t="str">
        <f t="shared" ca="1" si="87"/>
        <v/>
      </c>
    </row>
    <row r="1367" spans="17:20" x14ac:dyDescent="0.2">
      <c r="Q1367" s="158" t="str">
        <f t="shared" ca="1" si="84"/>
        <v/>
      </c>
      <c r="R1367" s="158" t="str">
        <f t="shared" ca="1" si="85"/>
        <v/>
      </c>
      <c r="S1367" s="158" t="str">
        <f t="shared" ca="1" si="86"/>
        <v/>
      </c>
      <c r="T1367" s="158" t="str">
        <f t="shared" ca="1" si="87"/>
        <v/>
      </c>
    </row>
    <row r="1368" spans="17:20" x14ac:dyDescent="0.2">
      <c r="Q1368" s="158" t="str">
        <f t="shared" ca="1" si="84"/>
        <v/>
      </c>
      <c r="R1368" s="158" t="str">
        <f t="shared" ca="1" si="85"/>
        <v/>
      </c>
      <c r="S1368" s="158" t="str">
        <f t="shared" ca="1" si="86"/>
        <v/>
      </c>
      <c r="T1368" s="158" t="str">
        <f t="shared" ca="1" si="87"/>
        <v/>
      </c>
    </row>
    <row r="1369" spans="17:20" x14ac:dyDescent="0.2">
      <c r="Q1369" s="158" t="str">
        <f t="shared" ca="1" si="84"/>
        <v/>
      </c>
      <c r="R1369" s="158" t="str">
        <f t="shared" ca="1" si="85"/>
        <v/>
      </c>
      <c r="S1369" s="158" t="str">
        <f t="shared" ca="1" si="86"/>
        <v/>
      </c>
      <c r="T1369" s="158" t="str">
        <f t="shared" ca="1" si="87"/>
        <v/>
      </c>
    </row>
    <row r="1370" spans="17:20" x14ac:dyDescent="0.2">
      <c r="Q1370" s="158" t="str">
        <f t="shared" ca="1" si="84"/>
        <v/>
      </c>
      <c r="R1370" s="158" t="str">
        <f t="shared" ca="1" si="85"/>
        <v/>
      </c>
      <c r="S1370" s="158" t="str">
        <f t="shared" ca="1" si="86"/>
        <v/>
      </c>
      <c r="T1370" s="158" t="str">
        <f t="shared" ca="1" si="87"/>
        <v/>
      </c>
    </row>
    <row r="1371" spans="17:20" x14ac:dyDescent="0.2">
      <c r="Q1371" s="158" t="str">
        <f t="shared" ca="1" si="84"/>
        <v/>
      </c>
      <c r="R1371" s="158" t="str">
        <f t="shared" ca="1" si="85"/>
        <v/>
      </c>
      <c r="S1371" s="158" t="str">
        <f t="shared" ca="1" si="86"/>
        <v/>
      </c>
      <c r="T1371" s="158" t="str">
        <f t="shared" ca="1" si="87"/>
        <v/>
      </c>
    </row>
    <row r="1372" spans="17:20" x14ac:dyDescent="0.2">
      <c r="Q1372" s="158" t="str">
        <f t="shared" ca="1" si="84"/>
        <v/>
      </c>
      <c r="R1372" s="158" t="str">
        <f t="shared" ca="1" si="85"/>
        <v/>
      </c>
      <c r="S1372" s="158" t="str">
        <f t="shared" ca="1" si="86"/>
        <v/>
      </c>
      <c r="T1372" s="158" t="str">
        <f t="shared" ca="1" si="87"/>
        <v/>
      </c>
    </row>
    <row r="1373" spans="17:20" x14ac:dyDescent="0.2">
      <c r="Q1373" s="158" t="str">
        <f t="shared" ca="1" si="84"/>
        <v/>
      </c>
      <c r="R1373" s="158" t="str">
        <f t="shared" ca="1" si="85"/>
        <v/>
      </c>
      <c r="S1373" s="158" t="str">
        <f t="shared" ca="1" si="86"/>
        <v/>
      </c>
      <c r="T1373" s="158" t="str">
        <f t="shared" ca="1" si="87"/>
        <v/>
      </c>
    </row>
    <row r="1374" spans="17:20" x14ac:dyDescent="0.2">
      <c r="Q1374" s="158" t="str">
        <f t="shared" ca="1" si="84"/>
        <v/>
      </c>
      <c r="R1374" s="158" t="str">
        <f t="shared" ca="1" si="85"/>
        <v/>
      </c>
      <c r="S1374" s="158" t="str">
        <f t="shared" ca="1" si="86"/>
        <v/>
      </c>
      <c r="T1374" s="158" t="str">
        <f t="shared" ca="1" si="87"/>
        <v/>
      </c>
    </row>
    <row r="1375" spans="17:20" x14ac:dyDescent="0.2">
      <c r="Q1375" s="158" t="str">
        <f t="shared" ca="1" si="84"/>
        <v/>
      </c>
      <c r="R1375" s="158" t="str">
        <f t="shared" ca="1" si="85"/>
        <v/>
      </c>
      <c r="S1375" s="158" t="str">
        <f t="shared" ca="1" si="86"/>
        <v/>
      </c>
      <c r="T1375" s="158" t="str">
        <f t="shared" ca="1" si="87"/>
        <v/>
      </c>
    </row>
    <row r="1376" spans="17:20" x14ac:dyDescent="0.2">
      <c r="Q1376" s="158" t="str">
        <f t="shared" ca="1" si="84"/>
        <v/>
      </c>
      <c r="R1376" s="158" t="str">
        <f t="shared" ca="1" si="85"/>
        <v/>
      </c>
      <c r="S1376" s="158" t="str">
        <f t="shared" ca="1" si="86"/>
        <v/>
      </c>
      <c r="T1376" s="158" t="str">
        <f t="shared" ca="1" si="87"/>
        <v/>
      </c>
    </row>
    <row r="1377" spans="17:20" x14ac:dyDescent="0.2">
      <c r="Q1377" s="158" t="str">
        <f t="shared" ca="1" si="84"/>
        <v/>
      </c>
      <c r="R1377" s="158" t="str">
        <f t="shared" ca="1" si="85"/>
        <v/>
      </c>
      <c r="S1377" s="158" t="str">
        <f t="shared" ca="1" si="86"/>
        <v/>
      </c>
      <c r="T1377" s="158" t="str">
        <f t="shared" ca="1" si="87"/>
        <v/>
      </c>
    </row>
    <row r="1378" spans="17:20" x14ac:dyDescent="0.2">
      <c r="Q1378" s="158" t="str">
        <f t="shared" ca="1" si="84"/>
        <v/>
      </c>
      <c r="R1378" s="158" t="str">
        <f t="shared" ca="1" si="85"/>
        <v/>
      </c>
      <c r="S1378" s="158" t="str">
        <f t="shared" ca="1" si="86"/>
        <v/>
      </c>
      <c r="T1378" s="158" t="str">
        <f t="shared" ca="1" si="87"/>
        <v/>
      </c>
    </row>
    <row r="1379" spans="17:20" x14ac:dyDescent="0.2">
      <c r="Q1379" s="158" t="str">
        <f t="shared" ca="1" si="84"/>
        <v/>
      </c>
      <c r="R1379" s="158" t="str">
        <f t="shared" ca="1" si="85"/>
        <v/>
      </c>
      <c r="S1379" s="158" t="str">
        <f t="shared" ca="1" si="86"/>
        <v/>
      </c>
      <c r="T1379" s="158" t="str">
        <f t="shared" ca="1" si="87"/>
        <v/>
      </c>
    </row>
    <row r="1380" spans="17:20" x14ac:dyDescent="0.2">
      <c r="Q1380" s="158" t="str">
        <f t="shared" ca="1" si="84"/>
        <v/>
      </c>
      <c r="R1380" s="158" t="str">
        <f t="shared" ca="1" si="85"/>
        <v/>
      </c>
      <c r="S1380" s="158" t="str">
        <f t="shared" ca="1" si="86"/>
        <v/>
      </c>
      <c r="T1380" s="158" t="str">
        <f t="shared" ca="1" si="87"/>
        <v/>
      </c>
    </row>
    <row r="1381" spans="17:20" x14ac:dyDescent="0.2">
      <c r="Q1381" s="158" t="str">
        <f t="shared" ca="1" si="84"/>
        <v/>
      </c>
      <c r="R1381" s="158" t="str">
        <f t="shared" ca="1" si="85"/>
        <v/>
      </c>
      <c r="S1381" s="158" t="str">
        <f t="shared" ca="1" si="86"/>
        <v/>
      </c>
      <c r="T1381" s="158" t="str">
        <f t="shared" ca="1" si="87"/>
        <v/>
      </c>
    </row>
    <row r="1382" spans="17:20" x14ac:dyDescent="0.2">
      <c r="Q1382" s="158" t="str">
        <f t="shared" ca="1" si="84"/>
        <v/>
      </c>
      <c r="R1382" s="158" t="str">
        <f t="shared" ca="1" si="85"/>
        <v/>
      </c>
      <c r="S1382" s="158" t="str">
        <f t="shared" ca="1" si="86"/>
        <v/>
      </c>
      <c r="T1382" s="158" t="str">
        <f t="shared" ca="1" si="87"/>
        <v/>
      </c>
    </row>
    <row r="1383" spans="17:20" x14ac:dyDescent="0.2">
      <c r="Q1383" s="158" t="str">
        <f t="shared" ca="1" si="84"/>
        <v/>
      </c>
      <c r="R1383" s="158" t="str">
        <f t="shared" ca="1" si="85"/>
        <v/>
      </c>
      <c r="S1383" s="158" t="str">
        <f t="shared" ca="1" si="86"/>
        <v/>
      </c>
      <c r="T1383" s="158" t="str">
        <f t="shared" ca="1" si="87"/>
        <v/>
      </c>
    </row>
    <row r="1384" spans="17:20" x14ac:dyDescent="0.2">
      <c r="Q1384" s="158" t="str">
        <f t="shared" ca="1" si="84"/>
        <v/>
      </c>
      <c r="R1384" s="158" t="str">
        <f t="shared" ca="1" si="85"/>
        <v/>
      </c>
      <c r="S1384" s="158" t="str">
        <f t="shared" ca="1" si="86"/>
        <v/>
      </c>
      <c r="T1384" s="158" t="str">
        <f t="shared" ca="1" si="87"/>
        <v/>
      </c>
    </row>
    <row r="1385" spans="17:20" x14ac:dyDescent="0.2">
      <c r="Q1385" s="158" t="str">
        <f t="shared" ca="1" si="84"/>
        <v/>
      </c>
      <c r="R1385" s="158" t="str">
        <f t="shared" ca="1" si="85"/>
        <v/>
      </c>
      <c r="S1385" s="158" t="str">
        <f t="shared" ca="1" si="86"/>
        <v/>
      </c>
      <c r="T1385" s="158" t="str">
        <f t="shared" ca="1" si="87"/>
        <v/>
      </c>
    </row>
    <row r="1386" spans="17:20" x14ac:dyDescent="0.2">
      <c r="Q1386" s="158" t="str">
        <f t="shared" ca="1" si="84"/>
        <v/>
      </c>
      <c r="R1386" s="158" t="str">
        <f t="shared" ca="1" si="85"/>
        <v/>
      </c>
      <c r="S1386" s="158" t="str">
        <f t="shared" ca="1" si="86"/>
        <v/>
      </c>
      <c r="T1386" s="158" t="str">
        <f t="shared" ca="1" si="87"/>
        <v/>
      </c>
    </row>
    <row r="1387" spans="17:20" x14ac:dyDescent="0.2">
      <c r="Q1387" s="158" t="str">
        <f t="shared" ca="1" si="84"/>
        <v/>
      </c>
      <c r="R1387" s="158" t="str">
        <f t="shared" ca="1" si="85"/>
        <v/>
      </c>
      <c r="S1387" s="158" t="str">
        <f t="shared" ca="1" si="86"/>
        <v/>
      </c>
      <c r="T1387" s="158" t="str">
        <f t="shared" ca="1" si="87"/>
        <v/>
      </c>
    </row>
    <row r="1388" spans="17:20" x14ac:dyDescent="0.2">
      <c r="Q1388" s="158" t="str">
        <f t="shared" ca="1" si="84"/>
        <v/>
      </c>
      <c r="R1388" s="158" t="str">
        <f t="shared" ca="1" si="85"/>
        <v/>
      </c>
      <c r="S1388" s="158" t="str">
        <f t="shared" ca="1" si="86"/>
        <v/>
      </c>
      <c r="T1388" s="158" t="str">
        <f t="shared" ca="1" si="87"/>
        <v/>
      </c>
    </row>
    <row r="1389" spans="17:20" x14ac:dyDescent="0.2">
      <c r="Q1389" s="158" t="str">
        <f t="shared" ca="1" si="84"/>
        <v/>
      </c>
      <c r="R1389" s="158" t="str">
        <f t="shared" ca="1" si="85"/>
        <v/>
      </c>
      <c r="S1389" s="158" t="str">
        <f t="shared" ca="1" si="86"/>
        <v/>
      </c>
      <c r="T1389" s="158" t="str">
        <f t="shared" ca="1" si="87"/>
        <v/>
      </c>
    </row>
    <row r="1390" spans="17:20" x14ac:dyDescent="0.2">
      <c r="Q1390" s="158" t="str">
        <f t="shared" ca="1" si="84"/>
        <v/>
      </c>
      <c r="R1390" s="158" t="str">
        <f t="shared" ca="1" si="85"/>
        <v/>
      </c>
      <c r="S1390" s="158" t="str">
        <f t="shared" ca="1" si="86"/>
        <v/>
      </c>
      <c r="T1390" s="158" t="str">
        <f t="shared" ca="1" si="87"/>
        <v/>
      </c>
    </row>
    <row r="1391" spans="17:20" x14ac:dyDescent="0.2">
      <c r="Q1391" s="158" t="str">
        <f t="shared" ca="1" si="84"/>
        <v/>
      </c>
      <c r="R1391" s="158" t="str">
        <f t="shared" ca="1" si="85"/>
        <v/>
      </c>
      <c r="S1391" s="158" t="str">
        <f t="shared" ca="1" si="86"/>
        <v/>
      </c>
      <c r="T1391" s="158" t="str">
        <f t="shared" ca="1" si="87"/>
        <v/>
      </c>
    </row>
    <row r="1392" spans="17:20" x14ac:dyDescent="0.2">
      <c r="Q1392" s="158" t="str">
        <f t="shared" ca="1" si="84"/>
        <v/>
      </c>
      <c r="R1392" s="158" t="str">
        <f t="shared" ca="1" si="85"/>
        <v/>
      </c>
      <c r="S1392" s="158" t="str">
        <f t="shared" ca="1" si="86"/>
        <v/>
      </c>
      <c r="T1392" s="158" t="str">
        <f t="shared" ca="1" si="87"/>
        <v/>
      </c>
    </row>
    <row r="1393" spans="17:20" x14ac:dyDescent="0.2">
      <c r="Q1393" s="158" t="str">
        <f t="shared" ca="1" si="84"/>
        <v/>
      </c>
      <c r="R1393" s="158" t="str">
        <f t="shared" ca="1" si="85"/>
        <v/>
      </c>
      <c r="S1393" s="158" t="str">
        <f t="shared" ca="1" si="86"/>
        <v/>
      </c>
      <c r="T1393" s="158" t="str">
        <f t="shared" ca="1" si="87"/>
        <v/>
      </c>
    </row>
    <row r="1394" spans="17:20" x14ac:dyDescent="0.2">
      <c r="Q1394" s="158" t="str">
        <f t="shared" ca="1" si="84"/>
        <v/>
      </c>
      <c r="R1394" s="158" t="str">
        <f t="shared" ca="1" si="85"/>
        <v/>
      </c>
      <c r="S1394" s="158" t="str">
        <f t="shared" ca="1" si="86"/>
        <v/>
      </c>
      <c r="T1394" s="158" t="str">
        <f t="shared" ca="1" si="87"/>
        <v/>
      </c>
    </row>
    <row r="1395" spans="17:20" x14ac:dyDescent="0.2">
      <c r="Q1395" s="158" t="str">
        <f t="shared" ca="1" si="84"/>
        <v/>
      </c>
      <c r="R1395" s="158" t="str">
        <f t="shared" ca="1" si="85"/>
        <v/>
      </c>
      <c r="S1395" s="158" t="str">
        <f t="shared" ca="1" si="86"/>
        <v/>
      </c>
      <c r="T1395" s="158" t="str">
        <f t="shared" ca="1" si="87"/>
        <v/>
      </c>
    </row>
    <row r="1396" spans="17:20" x14ac:dyDescent="0.2">
      <c r="Q1396" s="158" t="str">
        <f t="shared" ca="1" si="84"/>
        <v/>
      </c>
      <c r="R1396" s="158" t="str">
        <f t="shared" ca="1" si="85"/>
        <v/>
      </c>
      <c r="S1396" s="158" t="str">
        <f t="shared" ca="1" si="86"/>
        <v/>
      </c>
      <c r="T1396" s="158" t="str">
        <f t="shared" ca="1" si="87"/>
        <v/>
      </c>
    </row>
    <row r="1397" spans="17:20" x14ac:dyDescent="0.2">
      <c r="Q1397" s="158" t="str">
        <f t="shared" ca="1" si="84"/>
        <v/>
      </c>
      <c r="R1397" s="158" t="str">
        <f t="shared" ca="1" si="85"/>
        <v/>
      </c>
      <c r="S1397" s="158" t="str">
        <f t="shared" ca="1" si="86"/>
        <v/>
      </c>
      <c r="T1397" s="158" t="str">
        <f t="shared" ca="1" si="87"/>
        <v/>
      </c>
    </row>
    <row r="1398" spans="17:20" x14ac:dyDescent="0.2">
      <c r="Q1398" s="158" t="str">
        <f t="shared" ca="1" si="84"/>
        <v/>
      </c>
      <c r="R1398" s="158" t="str">
        <f t="shared" ca="1" si="85"/>
        <v/>
      </c>
      <c r="S1398" s="158" t="str">
        <f t="shared" ca="1" si="86"/>
        <v/>
      </c>
      <c r="T1398" s="158" t="str">
        <f t="shared" ca="1" si="87"/>
        <v/>
      </c>
    </row>
    <row r="1399" spans="17:20" x14ac:dyDescent="0.2">
      <c r="Q1399" s="158" t="str">
        <f t="shared" ca="1" si="84"/>
        <v/>
      </c>
      <c r="R1399" s="158" t="str">
        <f t="shared" ca="1" si="85"/>
        <v/>
      </c>
      <c r="S1399" s="158" t="str">
        <f t="shared" ca="1" si="86"/>
        <v/>
      </c>
      <c r="T1399" s="158" t="str">
        <f t="shared" ca="1" si="87"/>
        <v/>
      </c>
    </row>
    <row r="1400" spans="17:20" x14ac:dyDescent="0.2">
      <c r="Q1400" s="158" t="str">
        <f t="shared" ca="1" si="84"/>
        <v/>
      </c>
      <c r="R1400" s="158" t="str">
        <f t="shared" ca="1" si="85"/>
        <v/>
      </c>
      <c r="S1400" s="158" t="str">
        <f t="shared" ca="1" si="86"/>
        <v/>
      </c>
      <c r="T1400" s="158" t="str">
        <f t="shared" ca="1" si="87"/>
        <v/>
      </c>
    </row>
    <row r="1401" spans="17:20" x14ac:dyDescent="0.2">
      <c r="Q1401" s="158" t="str">
        <f t="shared" ca="1" si="84"/>
        <v/>
      </c>
      <c r="R1401" s="158" t="str">
        <f t="shared" ca="1" si="85"/>
        <v/>
      </c>
      <c r="S1401" s="158" t="str">
        <f t="shared" ca="1" si="86"/>
        <v/>
      </c>
      <c r="T1401" s="158" t="str">
        <f t="shared" ca="1" si="87"/>
        <v/>
      </c>
    </row>
    <row r="1402" spans="17:20" x14ac:dyDescent="0.2">
      <c r="Q1402" s="158" t="str">
        <f t="shared" ca="1" si="84"/>
        <v/>
      </c>
      <c r="R1402" s="158" t="str">
        <f t="shared" ca="1" si="85"/>
        <v/>
      </c>
      <c r="S1402" s="158" t="str">
        <f t="shared" ca="1" si="86"/>
        <v/>
      </c>
      <c r="T1402" s="158" t="str">
        <f t="shared" ca="1" si="87"/>
        <v/>
      </c>
    </row>
    <row r="1403" spans="17:20" x14ac:dyDescent="0.2">
      <c r="Q1403" s="158" t="str">
        <f t="shared" ca="1" si="84"/>
        <v/>
      </c>
      <c r="R1403" s="158" t="str">
        <f t="shared" ca="1" si="85"/>
        <v/>
      </c>
      <c r="S1403" s="158" t="str">
        <f t="shared" ca="1" si="86"/>
        <v/>
      </c>
      <c r="T1403" s="158" t="str">
        <f t="shared" ca="1" si="87"/>
        <v/>
      </c>
    </row>
    <row r="1404" spans="17:20" x14ac:dyDescent="0.2">
      <c r="Q1404" s="158" t="str">
        <f t="shared" ca="1" si="84"/>
        <v/>
      </c>
      <c r="R1404" s="158" t="str">
        <f t="shared" ca="1" si="85"/>
        <v/>
      </c>
      <c r="S1404" s="158" t="str">
        <f t="shared" ca="1" si="86"/>
        <v/>
      </c>
      <c r="T1404" s="158" t="str">
        <f t="shared" ca="1" si="87"/>
        <v/>
      </c>
    </row>
    <row r="1405" spans="17:20" x14ac:dyDescent="0.2">
      <c r="Q1405" s="158" t="str">
        <f t="shared" ca="1" si="84"/>
        <v/>
      </c>
      <c r="R1405" s="158" t="str">
        <f t="shared" ca="1" si="85"/>
        <v/>
      </c>
      <c r="S1405" s="158" t="str">
        <f t="shared" ca="1" si="86"/>
        <v/>
      </c>
      <c r="T1405" s="158" t="str">
        <f t="shared" ca="1" si="87"/>
        <v/>
      </c>
    </row>
    <row r="1406" spans="17:20" x14ac:dyDescent="0.2">
      <c r="Q1406" s="158" t="str">
        <f t="shared" ca="1" si="84"/>
        <v/>
      </c>
      <c r="R1406" s="158" t="str">
        <f t="shared" ca="1" si="85"/>
        <v/>
      </c>
      <c r="S1406" s="158" t="str">
        <f t="shared" ca="1" si="86"/>
        <v/>
      </c>
      <c r="T1406" s="158" t="str">
        <f t="shared" ca="1" si="87"/>
        <v/>
      </c>
    </row>
    <row r="1407" spans="17:20" x14ac:dyDescent="0.2">
      <c r="Q1407" s="158" t="str">
        <f t="shared" ca="1" si="84"/>
        <v/>
      </c>
      <c r="R1407" s="158" t="str">
        <f t="shared" ca="1" si="85"/>
        <v/>
      </c>
      <c r="S1407" s="158" t="str">
        <f t="shared" ca="1" si="86"/>
        <v/>
      </c>
      <c r="T1407" s="158" t="str">
        <f t="shared" ca="1" si="87"/>
        <v/>
      </c>
    </row>
    <row r="1408" spans="17:20" x14ac:dyDescent="0.2">
      <c r="Q1408" s="158" t="str">
        <f t="shared" ca="1" si="84"/>
        <v/>
      </c>
      <c r="R1408" s="158" t="str">
        <f t="shared" ca="1" si="85"/>
        <v/>
      </c>
      <c r="S1408" s="158" t="str">
        <f t="shared" ca="1" si="86"/>
        <v/>
      </c>
      <c r="T1408" s="158" t="str">
        <f t="shared" ca="1" si="87"/>
        <v/>
      </c>
    </row>
    <row r="1409" spans="17:20" x14ac:dyDescent="0.2">
      <c r="Q1409" s="158" t="str">
        <f t="shared" ca="1" si="84"/>
        <v/>
      </c>
      <c r="R1409" s="158" t="str">
        <f t="shared" ca="1" si="85"/>
        <v/>
      </c>
      <c r="S1409" s="158" t="str">
        <f t="shared" ca="1" si="86"/>
        <v/>
      </c>
      <c r="T1409" s="158" t="str">
        <f t="shared" ca="1" si="87"/>
        <v/>
      </c>
    </row>
    <row r="1410" spans="17:20" x14ac:dyDescent="0.2">
      <c r="Q1410" s="158" t="str">
        <f t="shared" ca="1" si="84"/>
        <v/>
      </c>
      <c r="R1410" s="158" t="str">
        <f t="shared" ca="1" si="85"/>
        <v/>
      </c>
      <c r="S1410" s="158" t="str">
        <f t="shared" ca="1" si="86"/>
        <v/>
      </c>
      <c r="T1410" s="158" t="str">
        <f t="shared" ca="1" si="87"/>
        <v/>
      </c>
    </row>
    <row r="1411" spans="17:20" x14ac:dyDescent="0.2">
      <c r="Q1411" s="158" t="str">
        <f t="shared" ca="1" si="84"/>
        <v/>
      </c>
      <c r="R1411" s="158" t="str">
        <f t="shared" ca="1" si="85"/>
        <v/>
      </c>
      <c r="S1411" s="158" t="str">
        <f t="shared" ca="1" si="86"/>
        <v/>
      </c>
      <c r="T1411" s="158" t="str">
        <f t="shared" ca="1" si="87"/>
        <v/>
      </c>
    </row>
    <row r="1412" spans="17:20" x14ac:dyDescent="0.2">
      <c r="Q1412" s="158" t="str">
        <f t="shared" ca="1" si="84"/>
        <v/>
      </c>
      <c r="R1412" s="158" t="str">
        <f t="shared" ca="1" si="85"/>
        <v/>
      </c>
      <c r="S1412" s="158" t="str">
        <f t="shared" ca="1" si="86"/>
        <v/>
      </c>
      <c r="T1412" s="158" t="str">
        <f t="shared" ca="1" si="87"/>
        <v/>
      </c>
    </row>
    <row r="1413" spans="17:20" x14ac:dyDescent="0.2">
      <c r="Q1413" s="158" t="str">
        <f t="shared" ref="Q1413:Q1476" ca="1" si="88">LEFT(OFFSET(A1413,0,MATCH($Q$2,$3:$3,0)-1),3)</f>
        <v/>
      </c>
      <c r="R1413" s="158" t="str">
        <f t="shared" ref="R1413:R1476" ca="1" si="89">LEFT(OFFSET(A1413,0,MATCH($R$2,$3:$3,0)-1),3)</f>
        <v/>
      </c>
      <c r="S1413" s="158" t="str">
        <f t="shared" ref="S1413:S1476" ca="1" si="90">RIGHT(OFFSET(A1413,0,MATCH($S$2,$3:$3,0)-1),2)</f>
        <v/>
      </c>
      <c r="T1413" s="158" t="str">
        <f t="shared" ref="T1413:T1476" ca="1" si="91">RIGHT(OFFSET(A1413,0,MATCH($T$2,$3:$3,0)-1),2)</f>
        <v/>
      </c>
    </row>
    <row r="1414" spans="17:20" x14ac:dyDescent="0.2">
      <c r="Q1414" s="158" t="str">
        <f t="shared" ca="1" si="88"/>
        <v/>
      </c>
      <c r="R1414" s="158" t="str">
        <f t="shared" ca="1" si="89"/>
        <v/>
      </c>
      <c r="S1414" s="158" t="str">
        <f t="shared" ca="1" si="90"/>
        <v/>
      </c>
      <c r="T1414" s="158" t="str">
        <f t="shared" ca="1" si="91"/>
        <v/>
      </c>
    </row>
    <row r="1415" spans="17:20" x14ac:dyDescent="0.2">
      <c r="Q1415" s="158" t="str">
        <f t="shared" ca="1" si="88"/>
        <v/>
      </c>
      <c r="R1415" s="158" t="str">
        <f t="shared" ca="1" si="89"/>
        <v/>
      </c>
      <c r="S1415" s="158" t="str">
        <f t="shared" ca="1" si="90"/>
        <v/>
      </c>
      <c r="T1415" s="158" t="str">
        <f t="shared" ca="1" si="91"/>
        <v/>
      </c>
    </row>
    <row r="1416" spans="17:20" x14ac:dyDescent="0.2">
      <c r="Q1416" s="158" t="str">
        <f t="shared" ca="1" si="88"/>
        <v/>
      </c>
      <c r="R1416" s="158" t="str">
        <f t="shared" ca="1" si="89"/>
        <v/>
      </c>
      <c r="S1416" s="158" t="str">
        <f t="shared" ca="1" si="90"/>
        <v/>
      </c>
      <c r="T1416" s="158" t="str">
        <f t="shared" ca="1" si="91"/>
        <v/>
      </c>
    </row>
    <row r="1417" spans="17:20" x14ac:dyDescent="0.2">
      <c r="Q1417" s="158" t="str">
        <f t="shared" ca="1" si="88"/>
        <v/>
      </c>
      <c r="R1417" s="158" t="str">
        <f t="shared" ca="1" si="89"/>
        <v/>
      </c>
      <c r="S1417" s="158" t="str">
        <f t="shared" ca="1" si="90"/>
        <v/>
      </c>
      <c r="T1417" s="158" t="str">
        <f t="shared" ca="1" si="91"/>
        <v/>
      </c>
    </row>
    <row r="1418" spans="17:20" x14ac:dyDescent="0.2">
      <c r="Q1418" s="158" t="str">
        <f t="shared" ca="1" si="88"/>
        <v/>
      </c>
      <c r="R1418" s="158" t="str">
        <f t="shared" ca="1" si="89"/>
        <v/>
      </c>
      <c r="S1418" s="158" t="str">
        <f t="shared" ca="1" si="90"/>
        <v/>
      </c>
      <c r="T1418" s="158" t="str">
        <f t="shared" ca="1" si="91"/>
        <v/>
      </c>
    </row>
    <row r="1419" spans="17:20" x14ac:dyDescent="0.2">
      <c r="Q1419" s="158" t="str">
        <f t="shared" ca="1" si="88"/>
        <v/>
      </c>
      <c r="R1419" s="158" t="str">
        <f t="shared" ca="1" si="89"/>
        <v/>
      </c>
      <c r="S1419" s="158" t="str">
        <f t="shared" ca="1" si="90"/>
        <v/>
      </c>
      <c r="T1419" s="158" t="str">
        <f t="shared" ca="1" si="91"/>
        <v/>
      </c>
    </row>
    <row r="1420" spans="17:20" x14ac:dyDescent="0.2">
      <c r="Q1420" s="158" t="str">
        <f t="shared" ca="1" si="88"/>
        <v/>
      </c>
      <c r="R1420" s="158" t="str">
        <f t="shared" ca="1" si="89"/>
        <v/>
      </c>
      <c r="S1420" s="158" t="str">
        <f t="shared" ca="1" si="90"/>
        <v/>
      </c>
      <c r="T1420" s="158" t="str">
        <f t="shared" ca="1" si="91"/>
        <v/>
      </c>
    </row>
    <row r="1421" spans="17:20" x14ac:dyDescent="0.2">
      <c r="Q1421" s="158" t="str">
        <f t="shared" ca="1" si="88"/>
        <v/>
      </c>
      <c r="R1421" s="158" t="str">
        <f t="shared" ca="1" si="89"/>
        <v/>
      </c>
      <c r="S1421" s="158" t="str">
        <f t="shared" ca="1" si="90"/>
        <v/>
      </c>
      <c r="T1421" s="158" t="str">
        <f t="shared" ca="1" si="91"/>
        <v/>
      </c>
    </row>
    <row r="1422" spans="17:20" x14ac:dyDescent="0.2">
      <c r="Q1422" s="158" t="str">
        <f t="shared" ca="1" si="88"/>
        <v/>
      </c>
      <c r="R1422" s="158" t="str">
        <f t="shared" ca="1" si="89"/>
        <v/>
      </c>
      <c r="S1422" s="158" t="str">
        <f t="shared" ca="1" si="90"/>
        <v/>
      </c>
      <c r="T1422" s="158" t="str">
        <f t="shared" ca="1" si="91"/>
        <v/>
      </c>
    </row>
    <row r="1423" spans="17:20" x14ac:dyDescent="0.2">
      <c r="Q1423" s="158" t="str">
        <f t="shared" ca="1" si="88"/>
        <v/>
      </c>
      <c r="R1423" s="158" t="str">
        <f t="shared" ca="1" si="89"/>
        <v/>
      </c>
      <c r="S1423" s="158" t="str">
        <f t="shared" ca="1" si="90"/>
        <v/>
      </c>
      <c r="T1423" s="158" t="str">
        <f t="shared" ca="1" si="91"/>
        <v/>
      </c>
    </row>
    <row r="1424" spans="17:20" x14ac:dyDescent="0.2">
      <c r="Q1424" s="158" t="str">
        <f t="shared" ca="1" si="88"/>
        <v/>
      </c>
      <c r="R1424" s="158" t="str">
        <f t="shared" ca="1" si="89"/>
        <v/>
      </c>
      <c r="S1424" s="158" t="str">
        <f t="shared" ca="1" si="90"/>
        <v/>
      </c>
      <c r="T1424" s="158" t="str">
        <f t="shared" ca="1" si="91"/>
        <v/>
      </c>
    </row>
    <row r="1425" spans="17:20" x14ac:dyDescent="0.2">
      <c r="Q1425" s="158" t="str">
        <f t="shared" ca="1" si="88"/>
        <v/>
      </c>
      <c r="R1425" s="158" t="str">
        <f t="shared" ca="1" si="89"/>
        <v/>
      </c>
      <c r="S1425" s="158" t="str">
        <f t="shared" ca="1" si="90"/>
        <v/>
      </c>
      <c r="T1425" s="158" t="str">
        <f t="shared" ca="1" si="91"/>
        <v/>
      </c>
    </row>
    <row r="1426" spans="17:20" x14ac:dyDescent="0.2">
      <c r="Q1426" s="158" t="str">
        <f t="shared" ca="1" si="88"/>
        <v/>
      </c>
      <c r="R1426" s="158" t="str">
        <f t="shared" ca="1" si="89"/>
        <v/>
      </c>
      <c r="S1426" s="158" t="str">
        <f t="shared" ca="1" si="90"/>
        <v/>
      </c>
      <c r="T1426" s="158" t="str">
        <f t="shared" ca="1" si="91"/>
        <v/>
      </c>
    </row>
    <row r="1427" spans="17:20" x14ac:dyDescent="0.2">
      <c r="Q1427" s="158" t="str">
        <f t="shared" ca="1" si="88"/>
        <v/>
      </c>
      <c r="R1427" s="158" t="str">
        <f t="shared" ca="1" si="89"/>
        <v/>
      </c>
      <c r="S1427" s="158" t="str">
        <f t="shared" ca="1" si="90"/>
        <v/>
      </c>
      <c r="T1427" s="158" t="str">
        <f t="shared" ca="1" si="91"/>
        <v/>
      </c>
    </row>
    <row r="1428" spans="17:20" x14ac:dyDescent="0.2">
      <c r="Q1428" s="158" t="str">
        <f t="shared" ca="1" si="88"/>
        <v/>
      </c>
      <c r="R1428" s="158" t="str">
        <f t="shared" ca="1" si="89"/>
        <v/>
      </c>
      <c r="S1428" s="158" t="str">
        <f t="shared" ca="1" si="90"/>
        <v/>
      </c>
      <c r="T1428" s="158" t="str">
        <f t="shared" ca="1" si="91"/>
        <v/>
      </c>
    </row>
    <row r="1429" spans="17:20" x14ac:dyDescent="0.2">
      <c r="Q1429" s="158" t="str">
        <f t="shared" ca="1" si="88"/>
        <v/>
      </c>
      <c r="R1429" s="158" t="str">
        <f t="shared" ca="1" si="89"/>
        <v/>
      </c>
      <c r="S1429" s="158" t="str">
        <f t="shared" ca="1" si="90"/>
        <v/>
      </c>
      <c r="T1429" s="158" t="str">
        <f t="shared" ca="1" si="91"/>
        <v/>
      </c>
    </row>
    <row r="1430" spans="17:20" x14ac:dyDescent="0.2">
      <c r="Q1430" s="158" t="str">
        <f t="shared" ca="1" si="88"/>
        <v/>
      </c>
      <c r="R1430" s="158" t="str">
        <f t="shared" ca="1" si="89"/>
        <v/>
      </c>
      <c r="S1430" s="158" t="str">
        <f t="shared" ca="1" si="90"/>
        <v/>
      </c>
      <c r="T1430" s="158" t="str">
        <f t="shared" ca="1" si="91"/>
        <v/>
      </c>
    </row>
    <row r="1431" spans="17:20" x14ac:dyDescent="0.2">
      <c r="Q1431" s="158" t="str">
        <f t="shared" ca="1" si="88"/>
        <v/>
      </c>
      <c r="R1431" s="158" t="str">
        <f t="shared" ca="1" si="89"/>
        <v/>
      </c>
      <c r="S1431" s="158" t="str">
        <f t="shared" ca="1" si="90"/>
        <v/>
      </c>
      <c r="T1431" s="158" t="str">
        <f t="shared" ca="1" si="91"/>
        <v/>
      </c>
    </row>
    <row r="1432" spans="17:20" x14ac:dyDescent="0.2">
      <c r="Q1432" s="158" t="str">
        <f t="shared" ca="1" si="88"/>
        <v/>
      </c>
      <c r="R1432" s="158" t="str">
        <f t="shared" ca="1" si="89"/>
        <v/>
      </c>
      <c r="S1432" s="158" t="str">
        <f t="shared" ca="1" si="90"/>
        <v/>
      </c>
      <c r="T1432" s="158" t="str">
        <f t="shared" ca="1" si="91"/>
        <v/>
      </c>
    </row>
    <row r="1433" spans="17:20" x14ac:dyDescent="0.2">
      <c r="Q1433" s="158" t="str">
        <f t="shared" ca="1" si="88"/>
        <v/>
      </c>
      <c r="R1433" s="158" t="str">
        <f t="shared" ca="1" si="89"/>
        <v/>
      </c>
      <c r="S1433" s="158" t="str">
        <f t="shared" ca="1" si="90"/>
        <v/>
      </c>
      <c r="T1433" s="158" t="str">
        <f t="shared" ca="1" si="91"/>
        <v/>
      </c>
    </row>
    <row r="1434" spans="17:20" x14ac:dyDescent="0.2">
      <c r="Q1434" s="158" t="str">
        <f t="shared" ca="1" si="88"/>
        <v/>
      </c>
      <c r="R1434" s="158" t="str">
        <f t="shared" ca="1" si="89"/>
        <v/>
      </c>
      <c r="S1434" s="158" t="str">
        <f t="shared" ca="1" si="90"/>
        <v/>
      </c>
      <c r="T1434" s="158" t="str">
        <f t="shared" ca="1" si="91"/>
        <v/>
      </c>
    </row>
    <row r="1435" spans="17:20" x14ac:dyDescent="0.2">
      <c r="Q1435" s="158" t="str">
        <f t="shared" ca="1" si="88"/>
        <v/>
      </c>
      <c r="R1435" s="158" t="str">
        <f t="shared" ca="1" si="89"/>
        <v/>
      </c>
      <c r="S1435" s="158" t="str">
        <f t="shared" ca="1" si="90"/>
        <v/>
      </c>
      <c r="T1435" s="158" t="str">
        <f t="shared" ca="1" si="91"/>
        <v/>
      </c>
    </row>
    <row r="1436" spans="17:20" x14ac:dyDescent="0.2">
      <c r="Q1436" s="158" t="str">
        <f t="shared" ca="1" si="88"/>
        <v/>
      </c>
      <c r="R1436" s="158" t="str">
        <f t="shared" ca="1" si="89"/>
        <v/>
      </c>
      <c r="S1436" s="158" t="str">
        <f t="shared" ca="1" si="90"/>
        <v/>
      </c>
      <c r="T1436" s="158" t="str">
        <f t="shared" ca="1" si="91"/>
        <v/>
      </c>
    </row>
    <row r="1437" spans="17:20" x14ac:dyDescent="0.2">
      <c r="Q1437" s="158" t="str">
        <f t="shared" ca="1" si="88"/>
        <v/>
      </c>
      <c r="R1437" s="158" t="str">
        <f t="shared" ca="1" si="89"/>
        <v/>
      </c>
      <c r="S1437" s="158" t="str">
        <f t="shared" ca="1" si="90"/>
        <v/>
      </c>
      <c r="T1437" s="158" t="str">
        <f t="shared" ca="1" si="91"/>
        <v/>
      </c>
    </row>
    <row r="1438" spans="17:20" x14ac:dyDescent="0.2">
      <c r="Q1438" s="158" t="str">
        <f t="shared" ca="1" si="88"/>
        <v/>
      </c>
      <c r="R1438" s="158" t="str">
        <f t="shared" ca="1" si="89"/>
        <v/>
      </c>
      <c r="S1438" s="158" t="str">
        <f t="shared" ca="1" si="90"/>
        <v/>
      </c>
      <c r="T1438" s="158" t="str">
        <f t="shared" ca="1" si="91"/>
        <v/>
      </c>
    </row>
    <row r="1439" spans="17:20" x14ac:dyDescent="0.2">
      <c r="Q1439" s="158" t="str">
        <f t="shared" ca="1" si="88"/>
        <v/>
      </c>
      <c r="R1439" s="158" t="str">
        <f t="shared" ca="1" si="89"/>
        <v/>
      </c>
      <c r="S1439" s="158" t="str">
        <f t="shared" ca="1" si="90"/>
        <v/>
      </c>
      <c r="T1439" s="158" t="str">
        <f t="shared" ca="1" si="91"/>
        <v/>
      </c>
    </row>
    <row r="1440" spans="17:20" x14ac:dyDescent="0.2">
      <c r="Q1440" s="158" t="str">
        <f t="shared" ca="1" si="88"/>
        <v/>
      </c>
      <c r="R1440" s="158" t="str">
        <f t="shared" ca="1" si="89"/>
        <v/>
      </c>
      <c r="S1440" s="158" t="str">
        <f t="shared" ca="1" si="90"/>
        <v/>
      </c>
      <c r="T1440" s="158" t="str">
        <f t="shared" ca="1" si="91"/>
        <v/>
      </c>
    </row>
    <row r="1441" spans="17:20" x14ac:dyDescent="0.2">
      <c r="Q1441" s="158" t="str">
        <f t="shared" ca="1" si="88"/>
        <v/>
      </c>
      <c r="R1441" s="158" t="str">
        <f t="shared" ca="1" si="89"/>
        <v/>
      </c>
      <c r="S1441" s="158" t="str">
        <f t="shared" ca="1" si="90"/>
        <v/>
      </c>
      <c r="T1441" s="158" t="str">
        <f t="shared" ca="1" si="91"/>
        <v/>
      </c>
    </row>
    <row r="1442" spans="17:20" x14ac:dyDescent="0.2">
      <c r="Q1442" s="158" t="str">
        <f t="shared" ca="1" si="88"/>
        <v/>
      </c>
      <c r="R1442" s="158" t="str">
        <f t="shared" ca="1" si="89"/>
        <v/>
      </c>
      <c r="S1442" s="158" t="str">
        <f t="shared" ca="1" si="90"/>
        <v/>
      </c>
      <c r="T1442" s="158" t="str">
        <f t="shared" ca="1" si="91"/>
        <v/>
      </c>
    </row>
    <row r="1443" spans="17:20" x14ac:dyDescent="0.2">
      <c r="Q1443" s="158" t="str">
        <f t="shared" ca="1" si="88"/>
        <v/>
      </c>
      <c r="R1443" s="158" t="str">
        <f t="shared" ca="1" si="89"/>
        <v/>
      </c>
      <c r="S1443" s="158" t="str">
        <f t="shared" ca="1" si="90"/>
        <v/>
      </c>
      <c r="T1443" s="158" t="str">
        <f t="shared" ca="1" si="91"/>
        <v/>
      </c>
    </row>
    <row r="1444" spans="17:20" x14ac:dyDescent="0.2">
      <c r="Q1444" s="158" t="str">
        <f t="shared" ca="1" si="88"/>
        <v/>
      </c>
      <c r="R1444" s="158" t="str">
        <f t="shared" ca="1" si="89"/>
        <v/>
      </c>
      <c r="S1444" s="158" t="str">
        <f t="shared" ca="1" si="90"/>
        <v/>
      </c>
      <c r="T1444" s="158" t="str">
        <f t="shared" ca="1" si="91"/>
        <v/>
      </c>
    </row>
    <row r="1445" spans="17:20" x14ac:dyDescent="0.2">
      <c r="Q1445" s="158" t="str">
        <f t="shared" ca="1" si="88"/>
        <v/>
      </c>
      <c r="R1445" s="158" t="str">
        <f t="shared" ca="1" si="89"/>
        <v/>
      </c>
      <c r="S1445" s="158" t="str">
        <f t="shared" ca="1" si="90"/>
        <v/>
      </c>
      <c r="T1445" s="158" t="str">
        <f t="shared" ca="1" si="91"/>
        <v/>
      </c>
    </row>
    <row r="1446" spans="17:20" x14ac:dyDescent="0.2">
      <c r="Q1446" s="158" t="str">
        <f t="shared" ca="1" si="88"/>
        <v/>
      </c>
      <c r="R1446" s="158" t="str">
        <f t="shared" ca="1" si="89"/>
        <v/>
      </c>
      <c r="S1446" s="158" t="str">
        <f t="shared" ca="1" si="90"/>
        <v/>
      </c>
      <c r="T1446" s="158" t="str">
        <f t="shared" ca="1" si="91"/>
        <v/>
      </c>
    </row>
    <row r="1447" spans="17:20" x14ac:dyDescent="0.2">
      <c r="Q1447" s="158" t="str">
        <f t="shared" ca="1" si="88"/>
        <v/>
      </c>
      <c r="R1447" s="158" t="str">
        <f t="shared" ca="1" si="89"/>
        <v/>
      </c>
      <c r="S1447" s="158" t="str">
        <f t="shared" ca="1" si="90"/>
        <v/>
      </c>
      <c r="T1447" s="158" t="str">
        <f t="shared" ca="1" si="91"/>
        <v/>
      </c>
    </row>
    <row r="1448" spans="17:20" x14ac:dyDescent="0.2">
      <c r="Q1448" s="158" t="str">
        <f t="shared" ca="1" si="88"/>
        <v/>
      </c>
      <c r="R1448" s="158" t="str">
        <f t="shared" ca="1" si="89"/>
        <v/>
      </c>
      <c r="S1448" s="158" t="str">
        <f t="shared" ca="1" si="90"/>
        <v/>
      </c>
      <c r="T1448" s="158" t="str">
        <f t="shared" ca="1" si="91"/>
        <v/>
      </c>
    </row>
    <row r="1449" spans="17:20" x14ac:dyDescent="0.2">
      <c r="Q1449" s="158" t="str">
        <f t="shared" ca="1" si="88"/>
        <v/>
      </c>
      <c r="R1449" s="158" t="str">
        <f t="shared" ca="1" si="89"/>
        <v/>
      </c>
      <c r="S1449" s="158" t="str">
        <f t="shared" ca="1" si="90"/>
        <v/>
      </c>
      <c r="T1449" s="158" t="str">
        <f t="shared" ca="1" si="91"/>
        <v/>
      </c>
    </row>
    <row r="1450" spans="17:20" x14ac:dyDescent="0.2">
      <c r="Q1450" s="158" t="str">
        <f t="shared" ca="1" si="88"/>
        <v/>
      </c>
      <c r="R1450" s="158" t="str">
        <f t="shared" ca="1" si="89"/>
        <v/>
      </c>
      <c r="S1450" s="158" t="str">
        <f t="shared" ca="1" si="90"/>
        <v/>
      </c>
      <c r="T1450" s="158" t="str">
        <f t="shared" ca="1" si="91"/>
        <v/>
      </c>
    </row>
    <row r="1451" spans="17:20" x14ac:dyDescent="0.2">
      <c r="Q1451" s="158" t="str">
        <f t="shared" ca="1" si="88"/>
        <v/>
      </c>
      <c r="R1451" s="158" t="str">
        <f t="shared" ca="1" si="89"/>
        <v/>
      </c>
      <c r="S1451" s="158" t="str">
        <f t="shared" ca="1" si="90"/>
        <v/>
      </c>
      <c r="T1451" s="158" t="str">
        <f t="shared" ca="1" si="91"/>
        <v/>
      </c>
    </row>
    <row r="1452" spans="17:20" x14ac:dyDescent="0.2">
      <c r="Q1452" s="158" t="str">
        <f t="shared" ca="1" si="88"/>
        <v/>
      </c>
      <c r="R1452" s="158" t="str">
        <f t="shared" ca="1" si="89"/>
        <v/>
      </c>
      <c r="S1452" s="158" t="str">
        <f t="shared" ca="1" si="90"/>
        <v/>
      </c>
      <c r="T1452" s="158" t="str">
        <f t="shared" ca="1" si="91"/>
        <v/>
      </c>
    </row>
    <row r="1453" spans="17:20" x14ac:dyDescent="0.2">
      <c r="Q1453" s="158" t="str">
        <f t="shared" ca="1" si="88"/>
        <v/>
      </c>
      <c r="R1453" s="158" t="str">
        <f t="shared" ca="1" si="89"/>
        <v/>
      </c>
      <c r="S1453" s="158" t="str">
        <f t="shared" ca="1" si="90"/>
        <v/>
      </c>
      <c r="T1453" s="158" t="str">
        <f t="shared" ca="1" si="91"/>
        <v/>
      </c>
    </row>
    <row r="1454" spans="17:20" x14ac:dyDescent="0.2">
      <c r="Q1454" s="158" t="str">
        <f t="shared" ca="1" si="88"/>
        <v/>
      </c>
      <c r="R1454" s="158" t="str">
        <f t="shared" ca="1" si="89"/>
        <v/>
      </c>
      <c r="S1454" s="158" t="str">
        <f t="shared" ca="1" si="90"/>
        <v/>
      </c>
      <c r="T1454" s="158" t="str">
        <f t="shared" ca="1" si="91"/>
        <v/>
      </c>
    </row>
    <row r="1455" spans="17:20" x14ac:dyDescent="0.2">
      <c r="Q1455" s="158" t="str">
        <f t="shared" ca="1" si="88"/>
        <v/>
      </c>
      <c r="R1455" s="158" t="str">
        <f t="shared" ca="1" si="89"/>
        <v/>
      </c>
      <c r="S1455" s="158" t="str">
        <f t="shared" ca="1" si="90"/>
        <v/>
      </c>
      <c r="T1455" s="158" t="str">
        <f t="shared" ca="1" si="91"/>
        <v/>
      </c>
    </row>
    <row r="1456" spans="17:20" x14ac:dyDescent="0.2">
      <c r="Q1456" s="158" t="str">
        <f t="shared" ca="1" si="88"/>
        <v/>
      </c>
      <c r="R1456" s="158" t="str">
        <f t="shared" ca="1" si="89"/>
        <v/>
      </c>
      <c r="S1456" s="158" t="str">
        <f t="shared" ca="1" si="90"/>
        <v/>
      </c>
      <c r="T1456" s="158" t="str">
        <f t="shared" ca="1" si="91"/>
        <v/>
      </c>
    </row>
    <row r="1457" spans="17:20" x14ac:dyDescent="0.2">
      <c r="Q1457" s="158" t="str">
        <f t="shared" ca="1" si="88"/>
        <v/>
      </c>
      <c r="R1457" s="158" t="str">
        <f t="shared" ca="1" si="89"/>
        <v/>
      </c>
      <c r="S1457" s="158" t="str">
        <f t="shared" ca="1" si="90"/>
        <v/>
      </c>
      <c r="T1457" s="158" t="str">
        <f t="shared" ca="1" si="91"/>
        <v/>
      </c>
    </row>
    <row r="1458" spans="17:20" x14ac:dyDescent="0.2">
      <c r="Q1458" s="158" t="str">
        <f t="shared" ca="1" si="88"/>
        <v/>
      </c>
      <c r="R1458" s="158" t="str">
        <f t="shared" ca="1" si="89"/>
        <v/>
      </c>
      <c r="S1458" s="158" t="str">
        <f t="shared" ca="1" si="90"/>
        <v/>
      </c>
      <c r="T1458" s="158" t="str">
        <f t="shared" ca="1" si="91"/>
        <v/>
      </c>
    </row>
    <row r="1459" spans="17:20" x14ac:dyDescent="0.2">
      <c r="Q1459" s="158" t="str">
        <f t="shared" ca="1" si="88"/>
        <v/>
      </c>
      <c r="R1459" s="158" t="str">
        <f t="shared" ca="1" si="89"/>
        <v/>
      </c>
      <c r="S1459" s="158" t="str">
        <f t="shared" ca="1" si="90"/>
        <v/>
      </c>
      <c r="T1459" s="158" t="str">
        <f t="shared" ca="1" si="91"/>
        <v/>
      </c>
    </row>
    <row r="1460" spans="17:20" x14ac:dyDescent="0.2">
      <c r="Q1460" s="158" t="str">
        <f t="shared" ca="1" si="88"/>
        <v/>
      </c>
      <c r="R1460" s="158" t="str">
        <f t="shared" ca="1" si="89"/>
        <v/>
      </c>
      <c r="S1460" s="158" t="str">
        <f t="shared" ca="1" si="90"/>
        <v/>
      </c>
      <c r="T1460" s="158" t="str">
        <f t="shared" ca="1" si="91"/>
        <v/>
      </c>
    </row>
    <row r="1461" spans="17:20" x14ac:dyDescent="0.2">
      <c r="Q1461" s="158" t="str">
        <f t="shared" ca="1" si="88"/>
        <v/>
      </c>
      <c r="R1461" s="158" t="str">
        <f t="shared" ca="1" si="89"/>
        <v/>
      </c>
      <c r="S1461" s="158" t="str">
        <f t="shared" ca="1" si="90"/>
        <v/>
      </c>
      <c r="T1461" s="158" t="str">
        <f t="shared" ca="1" si="91"/>
        <v/>
      </c>
    </row>
    <row r="1462" spans="17:20" x14ac:dyDescent="0.2">
      <c r="Q1462" s="158" t="str">
        <f t="shared" ca="1" si="88"/>
        <v/>
      </c>
      <c r="R1462" s="158" t="str">
        <f t="shared" ca="1" si="89"/>
        <v/>
      </c>
      <c r="S1462" s="158" t="str">
        <f t="shared" ca="1" si="90"/>
        <v/>
      </c>
      <c r="T1462" s="158" t="str">
        <f t="shared" ca="1" si="91"/>
        <v/>
      </c>
    </row>
    <row r="1463" spans="17:20" x14ac:dyDescent="0.2">
      <c r="Q1463" s="158" t="str">
        <f t="shared" ca="1" si="88"/>
        <v/>
      </c>
      <c r="R1463" s="158" t="str">
        <f t="shared" ca="1" si="89"/>
        <v/>
      </c>
      <c r="S1463" s="158" t="str">
        <f t="shared" ca="1" si="90"/>
        <v/>
      </c>
      <c r="T1463" s="158" t="str">
        <f t="shared" ca="1" si="91"/>
        <v/>
      </c>
    </row>
    <row r="1464" spans="17:20" x14ac:dyDescent="0.2">
      <c r="Q1464" s="158" t="str">
        <f t="shared" ca="1" si="88"/>
        <v/>
      </c>
      <c r="R1464" s="158" t="str">
        <f t="shared" ca="1" si="89"/>
        <v/>
      </c>
      <c r="S1464" s="158" t="str">
        <f t="shared" ca="1" si="90"/>
        <v/>
      </c>
      <c r="T1464" s="158" t="str">
        <f t="shared" ca="1" si="91"/>
        <v/>
      </c>
    </row>
    <row r="1465" spans="17:20" x14ac:dyDescent="0.2">
      <c r="Q1465" s="158" t="str">
        <f t="shared" ca="1" si="88"/>
        <v/>
      </c>
      <c r="R1465" s="158" t="str">
        <f t="shared" ca="1" si="89"/>
        <v/>
      </c>
      <c r="S1465" s="158" t="str">
        <f t="shared" ca="1" si="90"/>
        <v/>
      </c>
      <c r="T1465" s="158" t="str">
        <f t="shared" ca="1" si="91"/>
        <v/>
      </c>
    </row>
    <row r="1466" spans="17:20" x14ac:dyDescent="0.2">
      <c r="Q1466" s="158" t="str">
        <f t="shared" ca="1" si="88"/>
        <v/>
      </c>
      <c r="R1466" s="158" t="str">
        <f t="shared" ca="1" si="89"/>
        <v/>
      </c>
      <c r="S1466" s="158" t="str">
        <f t="shared" ca="1" si="90"/>
        <v/>
      </c>
      <c r="T1466" s="158" t="str">
        <f t="shared" ca="1" si="91"/>
        <v/>
      </c>
    </row>
    <row r="1467" spans="17:20" x14ac:dyDescent="0.2">
      <c r="Q1467" s="158" t="str">
        <f t="shared" ca="1" si="88"/>
        <v/>
      </c>
      <c r="R1467" s="158" t="str">
        <f t="shared" ca="1" si="89"/>
        <v/>
      </c>
      <c r="S1467" s="158" t="str">
        <f t="shared" ca="1" si="90"/>
        <v/>
      </c>
      <c r="T1467" s="158" t="str">
        <f t="shared" ca="1" si="91"/>
        <v/>
      </c>
    </row>
    <row r="1468" spans="17:20" x14ac:dyDescent="0.2">
      <c r="Q1468" s="158" t="str">
        <f t="shared" ca="1" si="88"/>
        <v/>
      </c>
      <c r="R1468" s="158" t="str">
        <f t="shared" ca="1" si="89"/>
        <v/>
      </c>
      <c r="S1468" s="158" t="str">
        <f t="shared" ca="1" si="90"/>
        <v/>
      </c>
      <c r="T1468" s="158" t="str">
        <f t="shared" ca="1" si="91"/>
        <v/>
      </c>
    </row>
    <row r="1469" spans="17:20" x14ac:dyDescent="0.2">
      <c r="Q1469" s="158" t="str">
        <f t="shared" ca="1" si="88"/>
        <v/>
      </c>
      <c r="R1469" s="158" t="str">
        <f t="shared" ca="1" si="89"/>
        <v/>
      </c>
      <c r="S1469" s="158" t="str">
        <f t="shared" ca="1" si="90"/>
        <v/>
      </c>
      <c r="T1469" s="158" t="str">
        <f t="shared" ca="1" si="91"/>
        <v/>
      </c>
    </row>
    <row r="1470" spans="17:20" x14ac:dyDescent="0.2">
      <c r="Q1470" s="158" t="str">
        <f t="shared" ca="1" si="88"/>
        <v/>
      </c>
      <c r="R1470" s="158" t="str">
        <f t="shared" ca="1" si="89"/>
        <v/>
      </c>
      <c r="S1470" s="158" t="str">
        <f t="shared" ca="1" si="90"/>
        <v/>
      </c>
      <c r="T1470" s="158" t="str">
        <f t="shared" ca="1" si="91"/>
        <v/>
      </c>
    </row>
    <row r="1471" spans="17:20" x14ac:dyDescent="0.2">
      <c r="Q1471" s="158" t="str">
        <f t="shared" ca="1" si="88"/>
        <v/>
      </c>
      <c r="R1471" s="158" t="str">
        <f t="shared" ca="1" si="89"/>
        <v/>
      </c>
      <c r="S1471" s="158" t="str">
        <f t="shared" ca="1" si="90"/>
        <v/>
      </c>
      <c r="T1471" s="158" t="str">
        <f t="shared" ca="1" si="91"/>
        <v/>
      </c>
    </row>
    <row r="1472" spans="17:20" x14ac:dyDescent="0.2">
      <c r="Q1472" s="158" t="str">
        <f t="shared" ca="1" si="88"/>
        <v/>
      </c>
      <c r="R1472" s="158" t="str">
        <f t="shared" ca="1" si="89"/>
        <v/>
      </c>
      <c r="S1472" s="158" t="str">
        <f t="shared" ca="1" si="90"/>
        <v/>
      </c>
      <c r="T1472" s="158" t="str">
        <f t="shared" ca="1" si="91"/>
        <v/>
      </c>
    </row>
    <row r="1473" spans="17:20" x14ac:dyDescent="0.2">
      <c r="Q1473" s="158" t="str">
        <f t="shared" ca="1" si="88"/>
        <v/>
      </c>
      <c r="R1473" s="158" t="str">
        <f t="shared" ca="1" si="89"/>
        <v/>
      </c>
      <c r="S1473" s="158" t="str">
        <f t="shared" ca="1" si="90"/>
        <v/>
      </c>
      <c r="T1473" s="158" t="str">
        <f t="shared" ca="1" si="91"/>
        <v/>
      </c>
    </row>
    <row r="1474" spans="17:20" x14ac:dyDescent="0.2">
      <c r="Q1474" s="158" t="str">
        <f t="shared" ca="1" si="88"/>
        <v/>
      </c>
      <c r="R1474" s="158" t="str">
        <f t="shared" ca="1" si="89"/>
        <v/>
      </c>
      <c r="S1474" s="158" t="str">
        <f t="shared" ca="1" si="90"/>
        <v/>
      </c>
      <c r="T1474" s="158" t="str">
        <f t="shared" ca="1" si="91"/>
        <v/>
      </c>
    </row>
    <row r="1475" spans="17:20" x14ac:dyDescent="0.2">
      <c r="Q1475" s="158" t="str">
        <f t="shared" ca="1" si="88"/>
        <v/>
      </c>
      <c r="R1475" s="158" t="str">
        <f t="shared" ca="1" si="89"/>
        <v/>
      </c>
      <c r="S1475" s="158" t="str">
        <f t="shared" ca="1" si="90"/>
        <v/>
      </c>
      <c r="T1475" s="158" t="str">
        <f t="shared" ca="1" si="91"/>
        <v/>
      </c>
    </row>
    <row r="1476" spans="17:20" x14ac:dyDescent="0.2">
      <c r="Q1476" s="158" t="str">
        <f t="shared" ca="1" si="88"/>
        <v/>
      </c>
      <c r="R1476" s="158" t="str">
        <f t="shared" ca="1" si="89"/>
        <v/>
      </c>
      <c r="S1476" s="158" t="str">
        <f t="shared" ca="1" si="90"/>
        <v/>
      </c>
      <c r="T1476" s="158" t="str">
        <f t="shared" ca="1" si="91"/>
        <v/>
      </c>
    </row>
    <row r="1477" spans="17:20" x14ac:dyDescent="0.2">
      <c r="Q1477" s="158" t="str">
        <f t="shared" ref="Q1477:Q1540" ca="1" si="92">LEFT(OFFSET(A1477,0,MATCH($Q$2,$3:$3,0)-1),3)</f>
        <v/>
      </c>
      <c r="R1477" s="158" t="str">
        <f t="shared" ref="R1477:R1540" ca="1" si="93">LEFT(OFFSET(A1477,0,MATCH($R$2,$3:$3,0)-1),3)</f>
        <v/>
      </c>
      <c r="S1477" s="158" t="str">
        <f t="shared" ref="S1477:S1540" ca="1" si="94">RIGHT(OFFSET(A1477,0,MATCH($S$2,$3:$3,0)-1),2)</f>
        <v/>
      </c>
      <c r="T1477" s="158" t="str">
        <f t="shared" ref="T1477:T1540" ca="1" si="95">RIGHT(OFFSET(A1477,0,MATCH($T$2,$3:$3,0)-1),2)</f>
        <v/>
      </c>
    </row>
    <row r="1478" spans="17:20" x14ac:dyDescent="0.2">
      <c r="Q1478" s="158" t="str">
        <f t="shared" ca="1" si="92"/>
        <v/>
      </c>
      <c r="R1478" s="158" t="str">
        <f t="shared" ca="1" si="93"/>
        <v/>
      </c>
      <c r="S1478" s="158" t="str">
        <f t="shared" ca="1" si="94"/>
        <v/>
      </c>
      <c r="T1478" s="158" t="str">
        <f t="shared" ca="1" si="95"/>
        <v/>
      </c>
    </row>
    <row r="1479" spans="17:20" x14ac:dyDescent="0.2">
      <c r="Q1479" s="158" t="str">
        <f t="shared" ca="1" si="92"/>
        <v/>
      </c>
      <c r="R1479" s="158" t="str">
        <f t="shared" ca="1" si="93"/>
        <v/>
      </c>
      <c r="S1479" s="158" t="str">
        <f t="shared" ca="1" si="94"/>
        <v/>
      </c>
      <c r="T1479" s="158" t="str">
        <f t="shared" ca="1" si="95"/>
        <v/>
      </c>
    </row>
    <row r="1480" spans="17:20" x14ac:dyDescent="0.2">
      <c r="Q1480" s="158" t="str">
        <f t="shared" ca="1" si="92"/>
        <v/>
      </c>
      <c r="R1480" s="158" t="str">
        <f t="shared" ca="1" si="93"/>
        <v/>
      </c>
      <c r="S1480" s="158" t="str">
        <f t="shared" ca="1" si="94"/>
        <v/>
      </c>
      <c r="T1480" s="158" t="str">
        <f t="shared" ca="1" si="95"/>
        <v/>
      </c>
    </row>
    <row r="1481" spans="17:20" x14ac:dyDescent="0.2">
      <c r="Q1481" s="158" t="str">
        <f t="shared" ca="1" si="92"/>
        <v/>
      </c>
      <c r="R1481" s="158" t="str">
        <f t="shared" ca="1" si="93"/>
        <v/>
      </c>
      <c r="S1481" s="158" t="str">
        <f t="shared" ca="1" si="94"/>
        <v/>
      </c>
      <c r="T1481" s="158" t="str">
        <f t="shared" ca="1" si="95"/>
        <v/>
      </c>
    </row>
    <row r="1482" spans="17:20" x14ac:dyDescent="0.2">
      <c r="Q1482" s="158" t="str">
        <f t="shared" ca="1" si="92"/>
        <v/>
      </c>
      <c r="R1482" s="158" t="str">
        <f t="shared" ca="1" si="93"/>
        <v/>
      </c>
      <c r="S1482" s="158" t="str">
        <f t="shared" ca="1" si="94"/>
        <v/>
      </c>
      <c r="T1482" s="158" t="str">
        <f t="shared" ca="1" si="95"/>
        <v/>
      </c>
    </row>
    <row r="1483" spans="17:20" x14ac:dyDescent="0.2">
      <c r="Q1483" s="158" t="str">
        <f t="shared" ca="1" si="92"/>
        <v/>
      </c>
      <c r="R1483" s="158" t="str">
        <f t="shared" ca="1" si="93"/>
        <v/>
      </c>
      <c r="S1483" s="158" t="str">
        <f t="shared" ca="1" si="94"/>
        <v/>
      </c>
      <c r="T1483" s="158" t="str">
        <f t="shared" ca="1" si="95"/>
        <v/>
      </c>
    </row>
    <row r="1484" spans="17:20" x14ac:dyDescent="0.2">
      <c r="Q1484" s="158" t="str">
        <f t="shared" ca="1" si="92"/>
        <v/>
      </c>
      <c r="R1484" s="158" t="str">
        <f t="shared" ca="1" si="93"/>
        <v/>
      </c>
      <c r="S1484" s="158" t="str">
        <f t="shared" ca="1" si="94"/>
        <v/>
      </c>
      <c r="T1484" s="158" t="str">
        <f t="shared" ca="1" si="95"/>
        <v/>
      </c>
    </row>
    <row r="1485" spans="17:20" x14ac:dyDescent="0.2">
      <c r="Q1485" s="158" t="str">
        <f t="shared" ca="1" si="92"/>
        <v/>
      </c>
      <c r="R1485" s="158" t="str">
        <f t="shared" ca="1" si="93"/>
        <v/>
      </c>
      <c r="S1485" s="158" t="str">
        <f t="shared" ca="1" si="94"/>
        <v/>
      </c>
      <c r="T1485" s="158" t="str">
        <f t="shared" ca="1" si="95"/>
        <v/>
      </c>
    </row>
    <row r="1486" spans="17:20" x14ac:dyDescent="0.2">
      <c r="Q1486" s="158" t="str">
        <f t="shared" ca="1" si="92"/>
        <v/>
      </c>
      <c r="R1486" s="158" t="str">
        <f t="shared" ca="1" si="93"/>
        <v/>
      </c>
      <c r="S1486" s="158" t="str">
        <f t="shared" ca="1" si="94"/>
        <v/>
      </c>
      <c r="T1486" s="158" t="str">
        <f t="shared" ca="1" si="95"/>
        <v/>
      </c>
    </row>
    <row r="1487" spans="17:20" x14ac:dyDescent="0.2">
      <c r="Q1487" s="158" t="str">
        <f t="shared" ca="1" si="92"/>
        <v/>
      </c>
      <c r="R1487" s="158" t="str">
        <f t="shared" ca="1" si="93"/>
        <v/>
      </c>
      <c r="S1487" s="158" t="str">
        <f t="shared" ca="1" si="94"/>
        <v/>
      </c>
      <c r="T1487" s="158" t="str">
        <f t="shared" ca="1" si="95"/>
        <v/>
      </c>
    </row>
    <row r="1488" spans="17:20" x14ac:dyDescent="0.2">
      <c r="Q1488" s="158" t="str">
        <f t="shared" ca="1" si="92"/>
        <v/>
      </c>
      <c r="R1488" s="158" t="str">
        <f t="shared" ca="1" si="93"/>
        <v/>
      </c>
      <c r="S1488" s="158" t="str">
        <f t="shared" ca="1" si="94"/>
        <v/>
      </c>
      <c r="T1488" s="158" t="str">
        <f t="shared" ca="1" si="95"/>
        <v/>
      </c>
    </row>
    <row r="1489" spans="17:20" x14ac:dyDescent="0.2">
      <c r="Q1489" s="158" t="str">
        <f t="shared" ca="1" si="92"/>
        <v/>
      </c>
      <c r="R1489" s="158" t="str">
        <f t="shared" ca="1" si="93"/>
        <v/>
      </c>
      <c r="S1489" s="158" t="str">
        <f t="shared" ca="1" si="94"/>
        <v/>
      </c>
      <c r="T1489" s="158" t="str">
        <f t="shared" ca="1" si="95"/>
        <v/>
      </c>
    </row>
    <row r="1490" spans="17:20" x14ac:dyDescent="0.2">
      <c r="Q1490" s="158" t="str">
        <f t="shared" ca="1" si="92"/>
        <v/>
      </c>
      <c r="R1490" s="158" t="str">
        <f t="shared" ca="1" si="93"/>
        <v/>
      </c>
      <c r="S1490" s="158" t="str">
        <f t="shared" ca="1" si="94"/>
        <v/>
      </c>
      <c r="T1490" s="158" t="str">
        <f t="shared" ca="1" si="95"/>
        <v/>
      </c>
    </row>
    <row r="1491" spans="17:20" x14ac:dyDescent="0.2">
      <c r="Q1491" s="158" t="str">
        <f t="shared" ca="1" si="92"/>
        <v/>
      </c>
      <c r="R1491" s="158" t="str">
        <f t="shared" ca="1" si="93"/>
        <v/>
      </c>
      <c r="S1491" s="158" t="str">
        <f t="shared" ca="1" si="94"/>
        <v/>
      </c>
      <c r="T1491" s="158" t="str">
        <f t="shared" ca="1" si="95"/>
        <v/>
      </c>
    </row>
    <row r="1492" spans="17:20" x14ac:dyDescent="0.2">
      <c r="Q1492" s="158" t="str">
        <f t="shared" ca="1" si="92"/>
        <v/>
      </c>
      <c r="R1492" s="158" t="str">
        <f t="shared" ca="1" si="93"/>
        <v/>
      </c>
      <c r="S1492" s="158" t="str">
        <f t="shared" ca="1" si="94"/>
        <v/>
      </c>
      <c r="T1492" s="158" t="str">
        <f t="shared" ca="1" si="95"/>
        <v/>
      </c>
    </row>
    <row r="1493" spans="17:20" x14ac:dyDescent="0.2">
      <c r="Q1493" s="158" t="str">
        <f t="shared" ca="1" si="92"/>
        <v/>
      </c>
      <c r="R1493" s="158" t="str">
        <f t="shared" ca="1" si="93"/>
        <v/>
      </c>
      <c r="S1493" s="158" t="str">
        <f t="shared" ca="1" si="94"/>
        <v/>
      </c>
      <c r="T1493" s="158" t="str">
        <f t="shared" ca="1" si="95"/>
        <v/>
      </c>
    </row>
    <row r="1494" spans="17:20" x14ac:dyDescent="0.2">
      <c r="Q1494" s="158" t="str">
        <f t="shared" ca="1" si="92"/>
        <v/>
      </c>
      <c r="R1494" s="158" t="str">
        <f t="shared" ca="1" si="93"/>
        <v/>
      </c>
      <c r="S1494" s="158" t="str">
        <f t="shared" ca="1" si="94"/>
        <v/>
      </c>
      <c r="T1494" s="158" t="str">
        <f t="shared" ca="1" si="95"/>
        <v/>
      </c>
    </row>
    <row r="1495" spans="17:20" x14ac:dyDescent="0.2">
      <c r="Q1495" s="158" t="str">
        <f t="shared" ca="1" si="92"/>
        <v/>
      </c>
      <c r="R1495" s="158" t="str">
        <f t="shared" ca="1" si="93"/>
        <v/>
      </c>
      <c r="S1495" s="158" t="str">
        <f t="shared" ca="1" si="94"/>
        <v/>
      </c>
      <c r="T1495" s="158" t="str">
        <f t="shared" ca="1" si="95"/>
        <v/>
      </c>
    </row>
    <row r="1496" spans="17:20" x14ac:dyDescent="0.2">
      <c r="Q1496" s="158" t="str">
        <f t="shared" ca="1" si="92"/>
        <v/>
      </c>
      <c r="R1496" s="158" t="str">
        <f t="shared" ca="1" si="93"/>
        <v/>
      </c>
      <c r="S1496" s="158" t="str">
        <f t="shared" ca="1" si="94"/>
        <v/>
      </c>
      <c r="T1496" s="158" t="str">
        <f t="shared" ca="1" si="95"/>
        <v/>
      </c>
    </row>
    <row r="1497" spans="17:20" x14ac:dyDescent="0.2">
      <c r="Q1497" s="158" t="str">
        <f t="shared" ca="1" si="92"/>
        <v/>
      </c>
      <c r="R1497" s="158" t="str">
        <f t="shared" ca="1" si="93"/>
        <v/>
      </c>
      <c r="S1497" s="158" t="str">
        <f t="shared" ca="1" si="94"/>
        <v/>
      </c>
      <c r="T1497" s="158" t="str">
        <f t="shared" ca="1" si="95"/>
        <v/>
      </c>
    </row>
    <row r="1498" spans="17:20" x14ac:dyDescent="0.2">
      <c r="Q1498" s="158" t="str">
        <f t="shared" ca="1" si="92"/>
        <v/>
      </c>
      <c r="R1498" s="158" t="str">
        <f t="shared" ca="1" si="93"/>
        <v/>
      </c>
      <c r="S1498" s="158" t="str">
        <f t="shared" ca="1" si="94"/>
        <v/>
      </c>
      <c r="T1498" s="158" t="str">
        <f t="shared" ca="1" si="95"/>
        <v/>
      </c>
    </row>
    <row r="1499" spans="17:20" x14ac:dyDescent="0.2">
      <c r="Q1499" s="158" t="str">
        <f t="shared" ca="1" si="92"/>
        <v/>
      </c>
      <c r="R1499" s="158" t="str">
        <f t="shared" ca="1" si="93"/>
        <v/>
      </c>
      <c r="S1499" s="158" t="str">
        <f t="shared" ca="1" si="94"/>
        <v/>
      </c>
      <c r="T1499" s="158" t="str">
        <f t="shared" ca="1" si="95"/>
        <v/>
      </c>
    </row>
    <row r="1500" spans="17:20" x14ac:dyDescent="0.2">
      <c r="Q1500" s="158" t="str">
        <f t="shared" ca="1" si="92"/>
        <v/>
      </c>
      <c r="R1500" s="158" t="str">
        <f t="shared" ca="1" si="93"/>
        <v/>
      </c>
      <c r="S1500" s="158" t="str">
        <f t="shared" ca="1" si="94"/>
        <v/>
      </c>
      <c r="T1500" s="158" t="str">
        <f t="shared" ca="1" si="95"/>
        <v/>
      </c>
    </row>
    <row r="1501" spans="17:20" x14ac:dyDescent="0.2">
      <c r="Q1501" s="158" t="str">
        <f t="shared" ca="1" si="92"/>
        <v/>
      </c>
      <c r="R1501" s="158" t="str">
        <f t="shared" ca="1" si="93"/>
        <v/>
      </c>
      <c r="S1501" s="158" t="str">
        <f t="shared" ca="1" si="94"/>
        <v/>
      </c>
      <c r="T1501" s="158" t="str">
        <f t="shared" ca="1" si="95"/>
        <v/>
      </c>
    </row>
    <row r="1502" spans="17:20" x14ac:dyDescent="0.2">
      <c r="Q1502" s="158" t="str">
        <f t="shared" ca="1" si="92"/>
        <v/>
      </c>
      <c r="R1502" s="158" t="str">
        <f t="shared" ca="1" si="93"/>
        <v/>
      </c>
      <c r="S1502" s="158" t="str">
        <f t="shared" ca="1" si="94"/>
        <v/>
      </c>
      <c r="T1502" s="158" t="str">
        <f t="shared" ca="1" si="95"/>
        <v/>
      </c>
    </row>
    <row r="1503" spans="17:20" x14ac:dyDescent="0.2">
      <c r="Q1503" s="158" t="str">
        <f t="shared" ca="1" si="92"/>
        <v/>
      </c>
      <c r="R1503" s="158" t="str">
        <f t="shared" ca="1" si="93"/>
        <v/>
      </c>
      <c r="S1503" s="158" t="str">
        <f t="shared" ca="1" si="94"/>
        <v/>
      </c>
      <c r="T1503" s="158" t="str">
        <f t="shared" ca="1" si="95"/>
        <v/>
      </c>
    </row>
    <row r="1504" spans="17:20" x14ac:dyDescent="0.2">
      <c r="Q1504" s="158" t="str">
        <f t="shared" ca="1" si="92"/>
        <v/>
      </c>
      <c r="R1504" s="158" t="str">
        <f t="shared" ca="1" si="93"/>
        <v/>
      </c>
      <c r="S1504" s="158" t="str">
        <f t="shared" ca="1" si="94"/>
        <v/>
      </c>
      <c r="T1504" s="158" t="str">
        <f t="shared" ca="1" si="95"/>
        <v/>
      </c>
    </row>
    <row r="1505" spans="17:20" x14ac:dyDescent="0.2">
      <c r="Q1505" s="158" t="str">
        <f t="shared" ca="1" si="92"/>
        <v/>
      </c>
      <c r="R1505" s="158" t="str">
        <f t="shared" ca="1" si="93"/>
        <v/>
      </c>
      <c r="S1505" s="158" t="str">
        <f t="shared" ca="1" si="94"/>
        <v/>
      </c>
      <c r="T1505" s="158" t="str">
        <f t="shared" ca="1" si="95"/>
        <v/>
      </c>
    </row>
    <row r="1506" spans="17:20" x14ac:dyDescent="0.2">
      <c r="Q1506" s="158" t="str">
        <f t="shared" ca="1" si="92"/>
        <v/>
      </c>
      <c r="R1506" s="158" t="str">
        <f t="shared" ca="1" si="93"/>
        <v/>
      </c>
      <c r="S1506" s="158" t="str">
        <f t="shared" ca="1" si="94"/>
        <v/>
      </c>
      <c r="T1506" s="158" t="str">
        <f t="shared" ca="1" si="95"/>
        <v/>
      </c>
    </row>
    <row r="1507" spans="17:20" x14ac:dyDescent="0.2">
      <c r="Q1507" s="158" t="str">
        <f t="shared" ca="1" si="92"/>
        <v/>
      </c>
      <c r="R1507" s="158" t="str">
        <f t="shared" ca="1" si="93"/>
        <v/>
      </c>
      <c r="S1507" s="158" t="str">
        <f t="shared" ca="1" si="94"/>
        <v/>
      </c>
      <c r="T1507" s="158" t="str">
        <f t="shared" ca="1" si="95"/>
        <v/>
      </c>
    </row>
    <row r="1508" spans="17:20" x14ac:dyDescent="0.2">
      <c r="Q1508" s="158" t="str">
        <f t="shared" ca="1" si="92"/>
        <v/>
      </c>
      <c r="R1508" s="158" t="str">
        <f t="shared" ca="1" si="93"/>
        <v/>
      </c>
      <c r="S1508" s="158" t="str">
        <f t="shared" ca="1" si="94"/>
        <v/>
      </c>
      <c r="T1508" s="158" t="str">
        <f t="shared" ca="1" si="95"/>
        <v/>
      </c>
    </row>
    <row r="1509" spans="17:20" x14ac:dyDescent="0.2">
      <c r="Q1509" s="158" t="str">
        <f t="shared" ca="1" si="92"/>
        <v/>
      </c>
      <c r="R1509" s="158" t="str">
        <f t="shared" ca="1" si="93"/>
        <v/>
      </c>
      <c r="S1509" s="158" t="str">
        <f t="shared" ca="1" si="94"/>
        <v/>
      </c>
      <c r="T1509" s="158" t="str">
        <f t="shared" ca="1" si="95"/>
        <v/>
      </c>
    </row>
    <row r="1510" spans="17:20" x14ac:dyDescent="0.2">
      <c r="Q1510" s="158" t="str">
        <f t="shared" ca="1" si="92"/>
        <v/>
      </c>
      <c r="R1510" s="158" t="str">
        <f t="shared" ca="1" si="93"/>
        <v/>
      </c>
      <c r="S1510" s="158" t="str">
        <f t="shared" ca="1" si="94"/>
        <v/>
      </c>
      <c r="T1510" s="158" t="str">
        <f t="shared" ca="1" si="95"/>
        <v/>
      </c>
    </row>
    <row r="1511" spans="17:20" x14ac:dyDescent="0.2">
      <c r="Q1511" s="158" t="str">
        <f t="shared" ca="1" si="92"/>
        <v/>
      </c>
      <c r="R1511" s="158" t="str">
        <f t="shared" ca="1" si="93"/>
        <v/>
      </c>
      <c r="S1511" s="158" t="str">
        <f t="shared" ca="1" si="94"/>
        <v/>
      </c>
      <c r="T1511" s="158" t="str">
        <f t="shared" ca="1" si="95"/>
        <v/>
      </c>
    </row>
    <row r="1512" spans="17:20" x14ac:dyDescent="0.2">
      <c r="Q1512" s="158" t="str">
        <f t="shared" ca="1" si="92"/>
        <v/>
      </c>
      <c r="R1512" s="158" t="str">
        <f t="shared" ca="1" si="93"/>
        <v/>
      </c>
      <c r="S1512" s="158" t="str">
        <f t="shared" ca="1" si="94"/>
        <v/>
      </c>
      <c r="T1512" s="158" t="str">
        <f t="shared" ca="1" si="95"/>
        <v/>
      </c>
    </row>
    <row r="1513" spans="17:20" x14ac:dyDescent="0.2">
      <c r="Q1513" s="158" t="str">
        <f t="shared" ca="1" si="92"/>
        <v/>
      </c>
      <c r="R1513" s="158" t="str">
        <f t="shared" ca="1" si="93"/>
        <v/>
      </c>
      <c r="S1513" s="158" t="str">
        <f t="shared" ca="1" si="94"/>
        <v/>
      </c>
      <c r="T1513" s="158" t="str">
        <f t="shared" ca="1" si="95"/>
        <v/>
      </c>
    </row>
    <row r="1514" spans="17:20" x14ac:dyDescent="0.2">
      <c r="Q1514" s="158" t="str">
        <f t="shared" ca="1" si="92"/>
        <v/>
      </c>
      <c r="R1514" s="158" t="str">
        <f t="shared" ca="1" si="93"/>
        <v/>
      </c>
      <c r="S1514" s="158" t="str">
        <f t="shared" ca="1" si="94"/>
        <v/>
      </c>
      <c r="T1514" s="158" t="str">
        <f t="shared" ca="1" si="95"/>
        <v/>
      </c>
    </row>
    <row r="1515" spans="17:20" x14ac:dyDescent="0.2">
      <c r="Q1515" s="158" t="str">
        <f t="shared" ca="1" si="92"/>
        <v/>
      </c>
      <c r="R1515" s="158" t="str">
        <f t="shared" ca="1" si="93"/>
        <v/>
      </c>
      <c r="S1515" s="158" t="str">
        <f t="shared" ca="1" si="94"/>
        <v/>
      </c>
      <c r="T1515" s="158" t="str">
        <f t="shared" ca="1" si="95"/>
        <v/>
      </c>
    </row>
    <row r="1516" spans="17:20" x14ac:dyDescent="0.2">
      <c r="Q1516" s="158" t="str">
        <f t="shared" ca="1" si="92"/>
        <v/>
      </c>
      <c r="R1516" s="158" t="str">
        <f t="shared" ca="1" si="93"/>
        <v/>
      </c>
      <c r="S1516" s="158" t="str">
        <f t="shared" ca="1" si="94"/>
        <v/>
      </c>
      <c r="T1516" s="158" t="str">
        <f t="shared" ca="1" si="95"/>
        <v/>
      </c>
    </row>
    <row r="1517" spans="17:20" x14ac:dyDescent="0.2">
      <c r="Q1517" s="158" t="str">
        <f t="shared" ca="1" si="92"/>
        <v/>
      </c>
      <c r="R1517" s="158" t="str">
        <f t="shared" ca="1" si="93"/>
        <v/>
      </c>
      <c r="S1517" s="158" t="str">
        <f t="shared" ca="1" si="94"/>
        <v/>
      </c>
      <c r="T1517" s="158" t="str">
        <f t="shared" ca="1" si="95"/>
        <v/>
      </c>
    </row>
    <row r="1518" spans="17:20" x14ac:dyDescent="0.2">
      <c r="Q1518" s="158" t="str">
        <f t="shared" ca="1" si="92"/>
        <v/>
      </c>
      <c r="R1518" s="158" t="str">
        <f t="shared" ca="1" si="93"/>
        <v/>
      </c>
      <c r="S1518" s="158" t="str">
        <f t="shared" ca="1" si="94"/>
        <v/>
      </c>
      <c r="T1518" s="158" t="str">
        <f t="shared" ca="1" si="95"/>
        <v/>
      </c>
    </row>
    <row r="1519" spans="17:20" x14ac:dyDescent="0.2">
      <c r="Q1519" s="158" t="str">
        <f t="shared" ca="1" si="92"/>
        <v/>
      </c>
      <c r="R1519" s="158" t="str">
        <f t="shared" ca="1" si="93"/>
        <v/>
      </c>
      <c r="S1519" s="158" t="str">
        <f t="shared" ca="1" si="94"/>
        <v/>
      </c>
      <c r="T1519" s="158" t="str">
        <f t="shared" ca="1" si="95"/>
        <v/>
      </c>
    </row>
    <row r="1520" spans="17:20" x14ac:dyDescent="0.2">
      <c r="Q1520" s="158" t="str">
        <f t="shared" ca="1" si="92"/>
        <v/>
      </c>
      <c r="R1520" s="158" t="str">
        <f t="shared" ca="1" si="93"/>
        <v/>
      </c>
      <c r="S1520" s="158" t="str">
        <f t="shared" ca="1" si="94"/>
        <v/>
      </c>
      <c r="T1520" s="158" t="str">
        <f t="shared" ca="1" si="95"/>
        <v/>
      </c>
    </row>
    <row r="1521" spans="17:20" x14ac:dyDescent="0.2">
      <c r="Q1521" s="158" t="str">
        <f t="shared" ca="1" si="92"/>
        <v/>
      </c>
      <c r="R1521" s="158" t="str">
        <f t="shared" ca="1" si="93"/>
        <v/>
      </c>
      <c r="S1521" s="158" t="str">
        <f t="shared" ca="1" si="94"/>
        <v/>
      </c>
      <c r="T1521" s="158" t="str">
        <f t="shared" ca="1" si="95"/>
        <v/>
      </c>
    </row>
    <row r="1522" spans="17:20" x14ac:dyDescent="0.2">
      <c r="Q1522" s="158" t="str">
        <f t="shared" ca="1" si="92"/>
        <v/>
      </c>
      <c r="R1522" s="158" t="str">
        <f t="shared" ca="1" si="93"/>
        <v/>
      </c>
      <c r="S1522" s="158" t="str">
        <f t="shared" ca="1" si="94"/>
        <v/>
      </c>
      <c r="T1522" s="158" t="str">
        <f t="shared" ca="1" si="95"/>
        <v/>
      </c>
    </row>
    <row r="1523" spans="17:20" x14ac:dyDescent="0.2">
      <c r="Q1523" s="158" t="str">
        <f t="shared" ca="1" si="92"/>
        <v/>
      </c>
      <c r="R1523" s="158" t="str">
        <f t="shared" ca="1" si="93"/>
        <v/>
      </c>
      <c r="S1523" s="158" t="str">
        <f t="shared" ca="1" si="94"/>
        <v/>
      </c>
      <c r="T1523" s="158" t="str">
        <f t="shared" ca="1" si="95"/>
        <v/>
      </c>
    </row>
    <row r="1524" spans="17:20" x14ac:dyDescent="0.2">
      <c r="Q1524" s="158" t="str">
        <f t="shared" ca="1" si="92"/>
        <v/>
      </c>
      <c r="R1524" s="158" t="str">
        <f t="shared" ca="1" si="93"/>
        <v/>
      </c>
      <c r="S1524" s="158" t="str">
        <f t="shared" ca="1" si="94"/>
        <v/>
      </c>
      <c r="T1524" s="158" t="str">
        <f t="shared" ca="1" si="95"/>
        <v/>
      </c>
    </row>
    <row r="1525" spans="17:20" x14ac:dyDescent="0.2">
      <c r="Q1525" s="158" t="str">
        <f t="shared" ca="1" si="92"/>
        <v/>
      </c>
      <c r="R1525" s="158" t="str">
        <f t="shared" ca="1" si="93"/>
        <v/>
      </c>
      <c r="S1525" s="158" t="str">
        <f t="shared" ca="1" si="94"/>
        <v/>
      </c>
      <c r="T1525" s="158" t="str">
        <f t="shared" ca="1" si="95"/>
        <v/>
      </c>
    </row>
    <row r="1526" spans="17:20" x14ac:dyDescent="0.2">
      <c r="Q1526" s="158" t="str">
        <f t="shared" ca="1" si="92"/>
        <v/>
      </c>
      <c r="R1526" s="158" t="str">
        <f t="shared" ca="1" si="93"/>
        <v/>
      </c>
      <c r="S1526" s="158" t="str">
        <f t="shared" ca="1" si="94"/>
        <v/>
      </c>
      <c r="T1526" s="158" t="str">
        <f t="shared" ca="1" si="95"/>
        <v/>
      </c>
    </row>
    <row r="1527" spans="17:20" x14ac:dyDescent="0.2">
      <c r="Q1527" s="158" t="str">
        <f t="shared" ca="1" si="92"/>
        <v/>
      </c>
      <c r="R1527" s="158" t="str">
        <f t="shared" ca="1" si="93"/>
        <v/>
      </c>
      <c r="S1527" s="158" t="str">
        <f t="shared" ca="1" si="94"/>
        <v/>
      </c>
      <c r="T1527" s="158" t="str">
        <f t="shared" ca="1" si="95"/>
        <v/>
      </c>
    </row>
    <row r="1528" spans="17:20" x14ac:dyDescent="0.2">
      <c r="Q1528" s="158" t="str">
        <f t="shared" ca="1" si="92"/>
        <v/>
      </c>
      <c r="R1528" s="158" t="str">
        <f t="shared" ca="1" si="93"/>
        <v/>
      </c>
      <c r="S1528" s="158" t="str">
        <f t="shared" ca="1" si="94"/>
        <v/>
      </c>
      <c r="T1528" s="158" t="str">
        <f t="shared" ca="1" si="95"/>
        <v/>
      </c>
    </row>
    <row r="1529" spans="17:20" x14ac:dyDescent="0.2">
      <c r="Q1529" s="158" t="str">
        <f t="shared" ca="1" si="92"/>
        <v/>
      </c>
      <c r="R1529" s="158" t="str">
        <f t="shared" ca="1" si="93"/>
        <v/>
      </c>
      <c r="S1529" s="158" t="str">
        <f t="shared" ca="1" si="94"/>
        <v/>
      </c>
      <c r="T1529" s="158" t="str">
        <f t="shared" ca="1" si="95"/>
        <v/>
      </c>
    </row>
    <row r="1530" spans="17:20" x14ac:dyDescent="0.2">
      <c r="Q1530" s="158" t="str">
        <f t="shared" ca="1" si="92"/>
        <v/>
      </c>
      <c r="R1530" s="158" t="str">
        <f t="shared" ca="1" si="93"/>
        <v/>
      </c>
      <c r="S1530" s="158" t="str">
        <f t="shared" ca="1" si="94"/>
        <v/>
      </c>
      <c r="T1530" s="158" t="str">
        <f t="shared" ca="1" si="95"/>
        <v/>
      </c>
    </row>
    <row r="1531" spans="17:20" x14ac:dyDescent="0.2">
      <c r="Q1531" s="158" t="str">
        <f t="shared" ca="1" si="92"/>
        <v/>
      </c>
      <c r="R1531" s="158" t="str">
        <f t="shared" ca="1" si="93"/>
        <v/>
      </c>
      <c r="S1531" s="158" t="str">
        <f t="shared" ca="1" si="94"/>
        <v/>
      </c>
      <c r="T1531" s="158" t="str">
        <f t="shared" ca="1" si="95"/>
        <v/>
      </c>
    </row>
    <row r="1532" spans="17:20" x14ac:dyDescent="0.2">
      <c r="Q1532" s="158" t="str">
        <f t="shared" ca="1" si="92"/>
        <v/>
      </c>
      <c r="R1532" s="158" t="str">
        <f t="shared" ca="1" si="93"/>
        <v/>
      </c>
      <c r="S1532" s="158" t="str">
        <f t="shared" ca="1" si="94"/>
        <v/>
      </c>
      <c r="T1532" s="158" t="str">
        <f t="shared" ca="1" si="95"/>
        <v/>
      </c>
    </row>
    <row r="1533" spans="17:20" x14ac:dyDescent="0.2">
      <c r="Q1533" s="158" t="str">
        <f t="shared" ca="1" si="92"/>
        <v/>
      </c>
      <c r="R1533" s="158" t="str">
        <f t="shared" ca="1" si="93"/>
        <v/>
      </c>
      <c r="S1533" s="158" t="str">
        <f t="shared" ca="1" si="94"/>
        <v/>
      </c>
      <c r="T1533" s="158" t="str">
        <f t="shared" ca="1" si="95"/>
        <v/>
      </c>
    </row>
    <row r="1534" spans="17:20" x14ac:dyDescent="0.2">
      <c r="Q1534" s="158" t="str">
        <f t="shared" ca="1" si="92"/>
        <v/>
      </c>
      <c r="R1534" s="158" t="str">
        <f t="shared" ca="1" si="93"/>
        <v/>
      </c>
      <c r="S1534" s="158" t="str">
        <f t="shared" ca="1" si="94"/>
        <v/>
      </c>
      <c r="T1534" s="158" t="str">
        <f t="shared" ca="1" si="95"/>
        <v/>
      </c>
    </row>
    <row r="1535" spans="17:20" x14ac:dyDescent="0.2">
      <c r="Q1535" s="158" t="str">
        <f t="shared" ca="1" si="92"/>
        <v/>
      </c>
      <c r="R1535" s="158" t="str">
        <f t="shared" ca="1" si="93"/>
        <v/>
      </c>
      <c r="S1535" s="158" t="str">
        <f t="shared" ca="1" si="94"/>
        <v/>
      </c>
      <c r="T1535" s="158" t="str">
        <f t="shared" ca="1" si="95"/>
        <v/>
      </c>
    </row>
    <row r="1536" spans="17:20" x14ac:dyDescent="0.2">
      <c r="Q1536" s="158" t="str">
        <f t="shared" ca="1" si="92"/>
        <v/>
      </c>
      <c r="R1536" s="158" t="str">
        <f t="shared" ca="1" si="93"/>
        <v/>
      </c>
      <c r="S1536" s="158" t="str">
        <f t="shared" ca="1" si="94"/>
        <v/>
      </c>
      <c r="T1536" s="158" t="str">
        <f t="shared" ca="1" si="95"/>
        <v/>
      </c>
    </row>
    <row r="1537" spans="17:20" x14ac:dyDescent="0.2">
      <c r="Q1537" s="158" t="str">
        <f t="shared" ca="1" si="92"/>
        <v/>
      </c>
      <c r="R1537" s="158" t="str">
        <f t="shared" ca="1" si="93"/>
        <v/>
      </c>
      <c r="S1537" s="158" t="str">
        <f t="shared" ca="1" si="94"/>
        <v/>
      </c>
      <c r="T1537" s="158" t="str">
        <f t="shared" ca="1" si="95"/>
        <v/>
      </c>
    </row>
    <row r="1538" spans="17:20" x14ac:dyDescent="0.2">
      <c r="Q1538" s="158" t="str">
        <f t="shared" ca="1" si="92"/>
        <v/>
      </c>
      <c r="R1538" s="158" t="str">
        <f t="shared" ca="1" si="93"/>
        <v/>
      </c>
      <c r="S1538" s="158" t="str">
        <f t="shared" ca="1" si="94"/>
        <v/>
      </c>
      <c r="T1538" s="158" t="str">
        <f t="shared" ca="1" si="95"/>
        <v/>
      </c>
    </row>
    <row r="1539" spans="17:20" x14ac:dyDescent="0.2">
      <c r="Q1539" s="158" t="str">
        <f t="shared" ca="1" si="92"/>
        <v/>
      </c>
      <c r="R1539" s="158" t="str">
        <f t="shared" ca="1" si="93"/>
        <v/>
      </c>
      <c r="S1539" s="158" t="str">
        <f t="shared" ca="1" si="94"/>
        <v/>
      </c>
      <c r="T1539" s="158" t="str">
        <f t="shared" ca="1" si="95"/>
        <v/>
      </c>
    </row>
    <row r="1540" spans="17:20" x14ac:dyDescent="0.2">
      <c r="Q1540" s="158" t="str">
        <f t="shared" ca="1" si="92"/>
        <v/>
      </c>
      <c r="R1540" s="158" t="str">
        <f t="shared" ca="1" si="93"/>
        <v/>
      </c>
      <c r="S1540" s="158" t="str">
        <f t="shared" ca="1" si="94"/>
        <v/>
      </c>
      <c r="T1540" s="158" t="str">
        <f t="shared" ca="1" si="95"/>
        <v/>
      </c>
    </row>
    <row r="1541" spans="17:20" x14ac:dyDescent="0.2">
      <c r="Q1541" s="158" t="str">
        <f t="shared" ref="Q1541:Q1604" ca="1" si="96">LEFT(OFFSET(A1541,0,MATCH($Q$2,$3:$3,0)-1),3)</f>
        <v/>
      </c>
      <c r="R1541" s="158" t="str">
        <f t="shared" ref="R1541:R1604" ca="1" si="97">LEFT(OFFSET(A1541,0,MATCH($R$2,$3:$3,0)-1),3)</f>
        <v/>
      </c>
      <c r="S1541" s="158" t="str">
        <f t="shared" ref="S1541:S1604" ca="1" si="98">RIGHT(OFFSET(A1541,0,MATCH($S$2,$3:$3,0)-1),2)</f>
        <v/>
      </c>
      <c r="T1541" s="158" t="str">
        <f t="shared" ref="T1541:T1604" ca="1" si="99">RIGHT(OFFSET(A1541,0,MATCH($T$2,$3:$3,0)-1),2)</f>
        <v/>
      </c>
    </row>
    <row r="1542" spans="17:20" x14ac:dyDescent="0.2">
      <c r="Q1542" s="158" t="str">
        <f t="shared" ca="1" si="96"/>
        <v/>
      </c>
      <c r="R1542" s="158" t="str">
        <f t="shared" ca="1" si="97"/>
        <v/>
      </c>
      <c r="S1542" s="158" t="str">
        <f t="shared" ca="1" si="98"/>
        <v/>
      </c>
      <c r="T1542" s="158" t="str">
        <f t="shared" ca="1" si="99"/>
        <v/>
      </c>
    </row>
    <row r="1543" spans="17:20" x14ac:dyDescent="0.2">
      <c r="Q1543" s="158" t="str">
        <f t="shared" ca="1" si="96"/>
        <v/>
      </c>
      <c r="R1543" s="158" t="str">
        <f t="shared" ca="1" si="97"/>
        <v/>
      </c>
      <c r="S1543" s="158" t="str">
        <f t="shared" ca="1" si="98"/>
        <v/>
      </c>
      <c r="T1543" s="158" t="str">
        <f t="shared" ca="1" si="99"/>
        <v/>
      </c>
    </row>
    <row r="1544" spans="17:20" x14ac:dyDescent="0.2">
      <c r="Q1544" s="158" t="str">
        <f t="shared" ca="1" si="96"/>
        <v/>
      </c>
      <c r="R1544" s="158" t="str">
        <f t="shared" ca="1" si="97"/>
        <v/>
      </c>
      <c r="S1544" s="158" t="str">
        <f t="shared" ca="1" si="98"/>
        <v/>
      </c>
      <c r="T1544" s="158" t="str">
        <f t="shared" ca="1" si="99"/>
        <v/>
      </c>
    </row>
    <row r="1545" spans="17:20" x14ac:dyDescent="0.2">
      <c r="Q1545" s="158" t="str">
        <f t="shared" ca="1" si="96"/>
        <v/>
      </c>
      <c r="R1545" s="158" t="str">
        <f t="shared" ca="1" si="97"/>
        <v/>
      </c>
      <c r="S1545" s="158" t="str">
        <f t="shared" ca="1" si="98"/>
        <v/>
      </c>
      <c r="T1545" s="158" t="str">
        <f t="shared" ca="1" si="99"/>
        <v/>
      </c>
    </row>
    <row r="1546" spans="17:20" x14ac:dyDescent="0.2">
      <c r="Q1546" s="158" t="str">
        <f t="shared" ca="1" si="96"/>
        <v/>
      </c>
      <c r="R1546" s="158" t="str">
        <f t="shared" ca="1" si="97"/>
        <v/>
      </c>
      <c r="S1546" s="158" t="str">
        <f t="shared" ca="1" si="98"/>
        <v/>
      </c>
      <c r="T1546" s="158" t="str">
        <f t="shared" ca="1" si="99"/>
        <v/>
      </c>
    </row>
    <row r="1547" spans="17:20" x14ac:dyDescent="0.2">
      <c r="Q1547" s="158" t="str">
        <f t="shared" ca="1" si="96"/>
        <v/>
      </c>
      <c r="R1547" s="158" t="str">
        <f t="shared" ca="1" si="97"/>
        <v/>
      </c>
      <c r="S1547" s="158" t="str">
        <f t="shared" ca="1" si="98"/>
        <v/>
      </c>
      <c r="T1547" s="158" t="str">
        <f t="shared" ca="1" si="99"/>
        <v/>
      </c>
    </row>
    <row r="1548" spans="17:20" x14ac:dyDescent="0.2">
      <c r="Q1548" s="158" t="str">
        <f t="shared" ca="1" si="96"/>
        <v/>
      </c>
      <c r="R1548" s="158" t="str">
        <f t="shared" ca="1" si="97"/>
        <v/>
      </c>
      <c r="S1548" s="158" t="str">
        <f t="shared" ca="1" si="98"/>
        <v/>
      </c>
      <c r="T1548" s="158" t="str">
        <f t="shared" ca="1" si="99"/>
        <v/>
      </c>
    </row>
    <row r="1549" spans="17:20" x14ac:dyDescent="0.2">
      <c r="Q1549" s="158" t="str">
        <f t="shared" ca="1" si="96"/>
        <v/>
      </c>
      <c r="R1549" s="158" t="str">
        <f t="shared" ca="1" si="97"/>
        <v/>
      </c>
      <c r="S1549" s="158" t="str">
        <f t="shared" ca="1" si="98"/>
        <v/>
      </c>
      <c r="T1549" s="158" t="str">
        <f t="shared" ca="1" si="99"/>
        <v/>
      </c>
    </row>
    <row r="1550" spans="17:20" x14ac:dyDescent="0.2">
      <c r="Q1550" s="158" t="str">
        <f t="shared" ca="1" si="96"/>
        <v/>
      </c>
      <c r="R1550" s="158" t="str">
        <f t="shared" ca="1" si="97"/>
        <v/>
      </c>
      <c r="S1550" s="158" t="str">
        <f t="shared" ca="1" si="98"/>
        <v/>
      </c>
      <c r="T1550" s="158" t="str">
        <f t="shared" ca="1" si="99"/>
        <v/>
      </c>
    </row>
    <row r="1551" spans="17:20" x14ac:dyDescent="0.2">
      <c r="Q1551" s="158" t="str">
        <f t="shared" ca="1" si="96"/>
        <v/>
      </c>
      <c r="R1551" s="158" t="str">
        <f t="shared" ca="1" si="97"/>
        <v/>
      </c>
      <c r="S1551" s="158" t="str">
        <f t="shared" ca="1" si="98"/>
        <v/>
      </c>
      <c r="T1551" s="158" t="str">
        <f t="shared" ca="1" si="99"/>
        <v/>
      </c>
    </row>
    <row r="1552" spans="17:20" x14ac:dyDescent="0.2">
      <c r="Q1552" s="158" t="str">
        <f t="shared" ca="1" si="96"/>
        <v/>
      </c>
      <c r="R1552" s="158" t="str">
        <f t="shared" ca="1" si="97"/>
        <v/>
      </c>
      <c r="S1552" s="158" t="str">
        <f t="shared" ca="1" si="98"/>
        <v/>
      </c>
      <c r="T1552" s="158" t="str">
        <f t="shared" ca="1" si="99"/>
        <v/>
      </c>
    </row>
    <row r="1553" spans="17:20" x14ac:dyDescent="0.2">
      <c r="Q1553" s="158" t="str">
        <f t="shared" ca="1" si="96"/>
        <v/>
      </c>
      <c r="R1553" s="158" t="str">
        <f t="shared" ca="1" si="97"/>
        <v/>
      </c>
      <c r="S1553" s="158" t="str">
        <f t="shared" ca="1" si="98"/>
        <v/>
      </c>
      <c r="T1553" s="158" t="str">
        <f t="shared" ca="1" si="99"/>
        <v/>
      </c>
    </row>
    <row r="1554" spans="17:20" x14ac:dyDescent="0.2">
      <c r="Q1554" s="158" t="str">
        <f t="shared" ca="1" si="96"/>
        <v/>
      </c>
      <c r="R1554" s="158" t="str">
        <f t="shared" ca="1" si="97"/>
        <v/>
      </c>
      <c r="S1554" s="158" t="str">
        <f t="shared" ca="1" si="98"/>
        <v/>
      </c>
      <c r="T1554" s="158" t="str">
        <f t="shared" ca="1" si="99"/>
        <v/>
      </c>
    </row>
    <row r="1555" spans="17:20" x14ac:dyDescent="0.2">
      <c r="Q1555" s="158" t="str">
        <f t="shared" ca="1" si="96"/>
        <v/>
      </c>
      <c r="R1555" s="158" t="str">
        <f t="shared" ca="1" si="97"/>
        <v/>
      </c>
      <c r="S1555" s="158" t="str">
        <f t="shared" ca="1" si="98"/>
        <v/>
      </c>
      <c r="T1555" s="158" t="str">
        <f t="shared" ca="1" si="99"/>
        <v/>
      </c>
    </row>
    <row r="1556" spans="17:20" x14ac:dyDescent="0.2">
      <c r="Q1556" s="158" t="str">
        <f t="shared" ca="1" si="96"/>
        <v/>
      </c>
      <c r="R1556" s="158" t="str">
        <f t="shared" ca="1" si="97"/>
        <v/>
      </c>
      <c r="S1556" s="158" t="str">
        <f t="shared" ca="1" si="98"/>
        <v/>
      </c>
      <c r="T1556" s="158" t="str">
        <f t="shared" ca="1" si="99"/>
        <v/>
      </c>
    </row>
    <row r="1557" spans="17:20" x14ac:dyDescent="0.2">
      <c r="Q1557" s="158" t="str">
        <f t="shared" ca="1" si="96"/>
        <v/>
      </c>
      <c r="R1557" s="158" t="str">
        <f t="shared" ca="1" si="97"/>
        <v/>
      </c>
      <c r="S1557" s="158" t="str">
        <f t="shared" ca="1" si="98"/>
        <v/>
      </c>
      <c r="T1557" s="158" t="str">
        <f t="shared" ca="1" si="99"/>
        <v/>
      </c>
    </row>
    <row r="1558" spans="17:20" x14ac:dyDescent="0.2">
      <c r="Q1558" s="158" t="str">
        <f t="shared" ca="1" si="96"/>
        <v/>
      </c>
      <c r="R1558" s="158" t="str">
        <f t="shared" ca="1" si="97"/>
        <v/>
      </c>
      <c r="S1558" s="158" t="str">
        <f t="shared" ca="1" si="98"/>
        <v/>
      </c>
      <c r="T1558" s="158" t="str">
        <f t="shared" ca="1" si="99"/>
        <v/>
      </c>
    </row>
    <row r="1559" spans="17:20" x14ac:dyDescent="0.2">
      <c r="Q1559" s="158" t="str">
        <f t="shared" ca="1" si="96"/>
        <v/>
      </c>
      <c r="R1559" s="158" t="str">
        <f t="shared" ca="1" si="97"/>
        <v/>
      </c>
      <c r="S1559" s="158" t="str">
        <f t="shared" ca="1" si="98"/>
        <v/>
      </c>
      <c r="T1559" s="158" t="str">
        <f t="shared" ca="1" si="99"/>
        <v/>
      </c>
    </row>
    <row r="1560" spans="17:20" x14ac:dyDescent="0.2">
      <c r="Q1560" s="158" t="str">
        <f t="shared" ca="1" si="96"/>
        <v/>
      </c>
      <c r="R1560" s="158" t="str">
        <f t="shared" ca="1" si="97"/>
        <v/>
      </c>
      <c r="S1560" s="158" t="str">
        <f t="shared" ca="1" si="98"/>
        <v/>
      </c>
      <c r="T1560" s="158" t="str">
        <f t="shared" ca="1" si="99"/>
        <v/>
      </c>
    </row>
    <row r="1561" spans="17:20" x14ac:dyDescent="0.2">
      <c r="Q1561" s="158" t="str">
        <f t="shared" ca="1" si="96"/>
        <v/>
      </c>
      <c r="R1561" s="158" t="str">
        <f t="shared" ca="1" si="97"/>
        <v/>
      </c>
      <c r="S1561" s="158" t="str">
        <f t="shared" ca="1" si="98"/>
        <v/>
      </c>
      <c r="T1561" s="158" t="str">
        <f t="shared" ca="1" si="99"/>
        <v/>
      </c>
    </row>
    <row r="1562" spans="17:20" x14ac:dyDescent="0.2">
      <c r="Q1562" s="158" t="str">
        <f t="shared" ca="1" si="96"/>
        <v/>
      </c>
      <c r="R1562" s="158" t="str">
        <f t="shared" ca="1" si="97"/>
        <v/>
      </c>
      <c r="S1562" s="158" t="str">
        <f t="shared" ca="1" si="98"/>
        <v/>
      </c>
      <c r="T1562" s="158" t="str">
        <f t="shared" ca="1" si="99"/>
        <v/>
      </c>
    </row>
    <row r="1563" spans="17:20" x14ac:dyDescent="0.2">
      <c r="Q1563" s="158" t="str">
        <f t="shared" ca="1" si="96"/>
        <v/>
      </c>
      <c r="R1563" s="158" t="str">
        <f t="shared" ca="1" si="97"/>
        <v/>
      </c>
      <c r="S1563" s="158" t="str">
        <f t="shared" ca="1" si="98"/>
        <v/>
      </c>
      <c r="T1563" s="158" t="str">
        <f t="shared" ca="1" si="99"/>
        <v/>
      </c>
    </row>
    <row r="1564" spans="17:20" x14ac:dyDescent="0.2">
      <c r="Q1564" s="158" t="str">
        <f t="shared" ca="1" si="96"/>
        <v/>
      </c>
      <c r="R1564" s="158" t="str">
        <f t="shared" ca="1" si="97"/>
        <v/>
      </c>
      <c r="S1564" s="158" t="str">
        <f t="shared" ca="1" si="98"/>
        <v/>
      </c>
      <c r="T1564" s="158" t="str">
        <f t="shared" ca="1" si="99"/>
        <v/>
      </c>
    </row>
    <row r="1565" spans="17:20" x14ac:dyDescent="0.2">
      <c r="Q1565" s="158" t="str">
        <f t="shared" ca="1" si="96"/>
        <v/>
      </c>
      <c r="R1565" s="158" t="str">
        <f t="shared" ca="1" si="97"/>
        <v/>
      </c>
      <c r="S1565" s="158" t="str">
        <f t="shared" ca="1" si="98"/>
        <v/>
      </c>
      <c r="T1565" s="158" t="str">
        <f t="shared" ca="1" si="99"/>
        <v/>
      </c>
    </row>
    <row r="1566" spans="17:20" x14ac:dyDescent="0.2">
      <c r="Q1566" s="158" t="str">
        <f t="shared" ca="1" si="96"/>
        <v/>
      </c>
      <c r="R1566" s="158" t="str">
        <f t="shared" ca="1" si="97"/>
        <v/>
      </c>
      <c r="S1566" s="158" t="str">
        <f t="shared" ca="1" si="98"/>
        <v/>
      </c>
      <c r="T1566" s="158" t="str">
        <f t="shared" ca="1" si="99"/>
        <v/>
      </c>
    </row>
    <row r="1567" spans="17:20" x14ac:dyDescent="0.2">
      <c r="Q1567" s="158" t="str">
        <f t="shared" ca="1" si="96"/>
        <v/>
      </c>
      <c r="R1567" s="158" t="str">
        <f t="shared" ca="1" si="97"/>
        <v/>
      </c>
      <c r="S1567" s="158" t="str">
        <f t="shared" ca="1" si="98"/>
        <v/>
      </c>
      <c r="T1567" s="158" t="str">
        <f t="shared" ca="1" si="99"/>
        <v/>
      </c>
    </row>
    <row r="1568" spans="17:20" x14ac:dyDescent="0.2">
      <c r="Q1568" s="158" t="str">
        <f t="shared" ca="1" si="96"/>
        <v/>
      </c>
      <c r="R1568" s="158" t="str">
        <f t="shared" ca="1" si="97"/>
        <v/>
      </c>
      <c r="S1568" s="158" t="str">
        <f t="shared" ca="1" si="98"/>
        <v/>
      </c>
      <c r="T1568" s="158" t="str">
        <f t="shared" ca="1" si="99"/>
        <v/>
      </c>
    </row>
    <row r="1569" spans="17:20" x14ac:dyDescent="0.2">
      <c r="Q1569" s="158" t="str">
        <f t="shared" ca="1" si="96"/>
        <v/>
      </c>
      <c r="R1569" s="158" t="str">
        <f t="shared" ca="1" si="97"/>
        <v/>
      </c>
      <c r="S1569" s="158" t="str">
        <f t="shared" ca="1" si="98"/>
        <v/>
      </c>
      <c r="T1569" s="158" t="str">
        <f t="shared" ca="1" si="99"/>
        <v/>
      </c>
    </row>
    <row r="1570" spans="17:20" x14ac:dyDescent="0.2">
      <c r="Q1570" s="158" t="str">
        <f t="shared" ca="1" si="96"/>
        <v/>
      </c>
      <c r="R1570" s="158" t="str">
        <f t="shared" ca="1" si="97"/>
        <v/>
      </c>
      <c r="S1570" s="158" t="str">
        <f t="shared" ca="1" si="98"/>
        <v/>
      </c>
      <c r="T1570" s="158" t="str">
        <f t="shared" ca="1" si="99"/>
        <v/>
      </c>
    </row>
    <row r="1571" spans="17:20" x14ac:dyDescent="0.2">
      <c r="Q1571" s="158" t="str">
        <f t="shared" ca="1" si="96"/>
        <v/>
      </c>
      <c r="R1571" s="158" t="str">
        <f t="shared" ca="1" si="97"/>
        <v/>
      </c>
      <c r="S1571" s="158" t="str">
        <f t="shared" ca="1" si="98"/>
        <v/>
      </c>
      <c r="T1571" s="158" t="str">
        <f t="shared" ca="1" si="99"/>
        <v/>
      </c>
    </row>
    <row r="1572" spans="17:20" x14ac:dyDescent="0.2">
      <c r="Q1572" s="158" t="str">
        <f t="shared" ca="1" si="96"/>
        <v/>
      </c>
      <c r="R1572" s="158" t="str">
        <f t="shared" ca="1" si="97"/>
        <v/>
      </c>
      <c r="S1572" s="158" t="str">
        <f t="shared" ca="1" si="98"/>
        <v/>
      </c>
      <c r="T1572" s="158" t="str">
        <f t="shared" ca="1" si="99"/>
        <v/>
      </c>
    </row>
    <row r="1573" spans="17:20" x14ac:dyDescent="0.2">
      <c r="Q1573" s="158" t="str">
        <f t="shared" ca="1" si="96"/>
        <v/>
      </c>
      <c r="R1573" s="158" t="str">
        <f t="shared" ca="1" si="97"/>
        <v/>
      </c>
      <c r="S1573" s="158" t="str">
        <f t="shared" ca="1" si="98"/>
        <v/>
      </c>
      <c r="T1573" s="158" t="str">
        <f t="shared" ca="1" si="99"/>
        <v/>
      </c>
    </row>
    <row r="1574" spans="17:20" x14ac:dyDescent="0.2">
      <c r="Q1574" s="158" t="str">
        <f t="shared" ca="1" si="96"/>
        <v/>
      </c>
      <c r="R1574" s="158" t="str">
        <f t="shared" ca="1" si="97"/>
        <v/>
      </c>
      <c r="S1574" s="158" t="str">
        <f t="shared" ca="1" si="98"/>
        <v/>
      </c>
      <c r="T1574" s="158" t="str">
        <f t="shared" ca="1" si="99"/>
        <v/>
      </c>
    </row>
    <row r="1575" spans="17:20" x14ac:dyDescent="0.2">
      <c r="Q1575" s="158" t="str">
        <f t="shared" ca="1" si="96"/>
        <v/>
      </c>
      <c r="R1575" s="158" t="str">
        <f t="shared" ca="1" si="97"/>
        <v/>
      </c>
      <c r="S1575" s="158" t="str">
        <f t="shared" ca="1" si="98"/>
        <v/>
      </c>
      <c r="T1575" s="158" t="str">
        <f t="shared" ca="1" si="99"/>
        <v/>
      </c>
    </row>
    <row r="1576" spans="17:20" x14ac:dyDescent="0.2">
      <c r="Q1576" s="158" t="str">
        <f t="shared" ca="1" si="96"/>
        <v/>
      </c>
      <c r="R1576" s="158" t="str">
        <f t="shared" ca="1" si="97"/>
        <v/>
      </c>
      <c r="S1576" s="158" t="str">
        <f t="shared" ca="1" si="98"/>
        <v/>
      </c>
      <c r="T1576" s="158" t="str">
        <f t="shared" ca="1" si="99"/>
        <v/>
      </c>
    </row>
    <row r="1577" spans="17:20" x14ac:dyDescent="0.2">
      <c r="Q1577" s="158" t="str">
        <f t="shared" ca="1" si="96"/>
        <v/>
      </c>
      <c r="R1577" s="158" t="str">
        <f t="shared" ca="1" si="97"/>
        <v/>
      </c>
      <c r="S1577" s="158" t="str">
        <f t="shared" ca="1" si="98"/>
        <v/>
      </c>
      <c r="T1577" s="158" t="str">
        <f t="shared" ca="1" si="99"/>
        <v/>
      </c>
    </row>
    <row r="1578" spans="17:20" x14ac:dyDescent="0.2">
      <c r="Q1578" s="158" t="str">
        <f t="shared" ca="1" si="96"/>
        <v/>
      </c>
      <c r="R1578" s="158" t="str">
        <f t="shared" ca="1" si="97"/>
        <v/>
      </c>
      <c r="S1578" s="158" t="str">
        <f t="shared" ca="1" si="98"/>
        <v/>
      </c>
      <c r="T1578" s="158" t="str">
        <f t="shared" ca="1" si="99"/>
        <v/>
      </c>
    </row>
    <row r="1579" spans="17:20" x14ac:dyDescent="0.2">
      <c r="Q1579" s="158" t="str">
        <f t="shared" ca="1" si="96"/>
        <v/>
      </c>
      <c r="R1579" s="158" t="str">
        <f t="shared" ca="1" si="97"/>
        <v/>
      </c>
      <c r="S1579" s="158" t="str">
        <f t="shared" ca="1" si="98"/>
        <v/>
      </c>
      <c r="T1579" s="158" t="str">
        <f t="shared" ca="1" si="99"/>
        <v/>
      </c>
    </row>
    <row r="1580" spans="17:20" x14ac:dyDescent="0.2">
      <c r="Q1580" s="158" t="str">
        <f t="shared" ca="1" si="96"/>
        <v/>
      </c>
      <c r="R1580" s="158" t="str">
        <f t="shared" ca="1" si="97"/>
        <v/>
      </c>
      <c r="S1580" s="158" t="str">
        <f t="shared" ca="1" si="98"/>
        <v/>
      </c>
      <c r="T1580" s="158" t="str">
        <f t="shared" ca="1" si="99"/>
        <v/>
      </c>
    </row>
    <row r="1581" spans="17:20" x14ac:dyDescent="0.2">
      <c r="Q1581" s="158" t="str">
        <f t="shared" ca="1" si="96"/>
        <v/>
      </c>
      <c r="R1581" s="158" t="str">
        <f t="shared" ca="1" si="97"/>
        <v/>
      </c>
      <c r="S1581" s="158" t="str">
        <f t="shared" ca="1" si="98"/>
        <v/>
      </c>
      <c r="T1581" s="158" t="str">
        <f t="shared" ca="1" si="99"/>
        <v/>
      </c>
    </row>
    <row r="1582" spans="17:20" x14ac:dyDescent="0.2">
      <c r="Q1582" s="158" t="str">
        <f t="shared" ca="1" si="96"/>
        <v/>
      </c>
      <c r="R1582" s="158" t="str">
        <f t="shared" ca="1" si="97"/>
        <v/>
      </c>
      <c r="S1582" s="158" t="str">
        <f t="shared" ca="1" si="98"/>
        <v/>
      </c>
      <c r="T1582" s="158" t="str">
        <f t="shared" ca="1" si="99"/>
        <v/>
      </c>
    </row>
    <row r="1583" spans="17:20" x14ac:dyDescent="0.2">
      <c r="Q1583" s="158" t="str">
        <f t="shared" ca="1" si="96"/>
        <v/>
      </c>
      <c r="R1583" s="158" t="str">
        <f t="shared" ca="1" si="97"/>
        <v/>
      </c>
      <c r="S1583" s="158" t="str">
        <f t="shared" ca="1" si="98"/>
        <v/>
      </c>
      <c r="T1583" s="158" t="str">
        <f t="shared" ca="1" si="99"/>
        <v/>
      </c>
    </row>
    <row r="1584" spans="17:20" x14ac:dyDescent="0.2">
      <c r="Q1584" s="158" t="str">
        <f t="shared" ca="1" si="96"/>
        <v/>
      </c>
      <c r="R1584" s="158" t="str">
        <f t="shared" ca="1" si="97"/>
        <v/>
      </c>
      <c r="S1584" s="158" t="str">
        <f t="shared" ca="1" si="98"/>
        <v/>
      </c>
      <c r="T1584" s="158" t="str">
        <f t="shared" ca="1" si="99"/>
        <v/>
      </c>
    </row>
    <row r="1585" spans="17:20" x14ac:dyDescent="0.2">
      <c r="Q1585" s="158" t="str">
        <f t="shared" ca="1" si="96"/>
        <v/>
      </c>
      <c r="R1585" s="158" t="str">
        <f t="shared" ca="1" si="97"/>
        <v/>
      </c>
      <c r="S1585" s="158" t="str">
        <f t="shared" ca="1" si="98"/>
        <v/>
      </c>
      <c r="T1585" s="158" t="str">
        <f t="shared" ca="1" si="99"/>
        <v/>
      </c>
    </row>
    <row r="1586" spans="17:20" x14ac:dyDescent="0.2">
      <c r="Q1586" s="158" t="str">
        <f t="shared" ca="1" si="96"/>
        <v/>
      </c>
      <c r="R1586" s="158" t="str">
        <f t="shared" ca="1" si="97"/>
        <v/>
      </c>
      <c r="S1586" s="158" t="str">
        <f t="shared" ca="1" si="98"/>
        <v/>
      </c>
      <c r="T1586" s="158" t="str">
        <f t="shared" ca="1" si="99"/>
        <v/>
      </c>
    </row>
    <row r="1587" spans="17:20" x14ac:dyDescent="0.2">
      <c r="Q1587" s="158" t="str">
        <f t="shared" ca="1" si="96"/>
        <v/>
      </c>
      <c r="R1587" s="158" t="str">
        <f t="shared" ca="1" si="97"/>
        <v/>
      </c>
      <c r="S1587" s="158" t="str">
        <f t="shared" ca="1" si="98"/>
        <v/>
      </c>
      <c r="T1587" s="158" t="str">
        <f t="shared" ca="1" si="99"/>
        <v/>
      </c>
    </row>
    <row r="1588" spans="17:20" x14ac:dyDescent="0.2">
      <c r="Q1588" s="158" t="str">
        <f t="shared" ca="1" si="96"/>
        <v/>
      </c>
      <c r="R1588" s="158" t="str">
        <f t="shared" ca="1" si="97"/>
        <v/>
      </c>
      <c r="S1588" s="158" t="str">
        <f t="shared" ca="1" si="98"/>
        <v/>
      </c>
      <c r="T1588" s="158" t="str">
        <f t="shared" ca="1" si="99"/>
        <v/>
      </c>
    </row>
    <row r="1589" spans="17:20" x14ac:dyDescent="0.2">
      <c r="Q1589" s="158" t="str">
        <f t="shared" ca="1" si="96"/>
        <v/>
      </c>
      <c r="R1589" s="158" t="str">
        <f t="shared" ca="1" si="97"/>
        <v/>
      </c>
      <c r="S1589" s="158" t="str">
        <f t="shared" ca="1" si="98"/>
        <v/>
      </c>
      <c r="T1589" s="158" t="str">
        <f t="shared" ca="1" si="99"/>
        <v/>
      </c>
    </row>
    <row r="1590" spans="17:20" x14ac:dyDescent="0.2">
      <c r="Q1590" s="158" t="str">
        <f t="shared" ca="1" si="96"/>
        <v/>
      </c>
      <c r="R1590" s="158" t="str">
        <f t="shared" ca="1" si="97"/>
        <v/>
      </c>
      <c r="S1590" s="158" t="str">
        <f t="shared" ca="1" si="98"/>
        <v/>
      </c>
      <c r="T1590" s="158" t="str">
        <f t="shared" ca="1" si="99"/>
        <v/>
      </c>
    </row>
    <row r="1591" spans="17:20" x14ac:dyDescent="0.2">
      <c r="Q1591" s="158" t="str">
        <f t="shared" ca="1" si="96"/>
        <v/>
      </c>
      <c r="R1591" s="158" t="str">
        <f t="shared" ca="1" si="97"/>
        <v/>
      </c>
      <c r="S1591" s="158" t="str">
        <f t="shared" ca="1" si="98"/>
        <v/>
      </c>
      <c r="T1591" s="158" t="str">
        <f t="shared" ca="1" si="99"/>
        <v/>
      </c>
    </row>
    <row r="1592" spans="17:20" x14ac:dyDescent="0.2">
      <c r="Q1592" s="158" t="str">
        <f t="shared" ca="1" si="96"/>
        <v/>
      </c>
      <c r="R1592" s="158" t="str">
        <f t="shared" ca="1" si="97"/>
        <v/>
      </c>
      <c r="S1592" s="158" t="str">
        <f t="shared" ca="1" si="98"/>
        <v/>
      </c>
      <c r="T1592" s="158" t="str">
        <f t="shared" ca="1" si="99"/>
        <v/>
      </c>
    </row>
    <row r="1593" spans="17:20" x14ac:dyDescent="0.2">
      <c r="Q1593" s="158" t="str">
        <f t="shared" ca="1" si="96"/>
        <v/>
      </c>
      <c r="R1593" s="158" t="str">
        <f t="shared" ca="1" si="97"/>
        <v/>
      </c>
      <c r="S1593" s="158" t="str">
        <f t="shared" ca="1" si="98"/>
        <v/>
      </c>
      <c r="T1593" s="158" t="str">
        <f t="shared" ca="1" si="99"/>
        <v/>
      </c>
    </row>
    <row r="1594" spans="17:20" x14ac:dyDescent="0.2">
      <c r="Q1594" s="158" t="str">
        <f t="shared" ca="1" si="96"/>
        <v/>
      </c>
      <c r="R1594" s="158" t="str">
        <f t="shared" ca="1" si="97"/>
        <v/>
      </c>
      <c r="S1594" s="158" t="str">
        <f t="shared" ca="1" si="98"/>
        <v/>
      </c>
      <c r="T1594" s="158" t="str">
        <f t="shared" ca="1" si="99"/>
        <v/>
      </c>
    </row>
    <row r="1595" spans="17:20" x14ac:dyDescent="0.2">
      <c r="Q1595" s="158" t="str">
        <f t="shared" ca="1" si="96"/>
        <v/>
      </c>
      <c r="R1595" s="158" t="str">
        <f t="shared" ca="1" si="97"/>
        <v/>
      </c>
      <c r="S1595" s="158" t="str">
        <f t="shared" ca="1" si="98"/>
        <v/>
      </c>
      <c r="T1595" s="158" t="str">
        <f t="shared" ca="1" si="99"/>
        <v/>
      </c>
    </row>
    <row r="1596" spans="17:20" x14ac:dyDescent="0.2">
      <c r="Q1596" s="158" t="str">
        <f t="shared" ca="1" si="96"/>
        <v/>
      </c>
      <c r="R1596" s="158" t="str">
        <f t="shared" ca="1" si="97"/>
        <v/>
      </c>
      <c r="S1596" s="158" t="str">
        <f t="shared" ca="1" si="98"/>
        <v/>
      </c>
      <c r="T1596" s="158" t="str">
        <f t="shared" ca="1" si="99"/>
        <v/>
      </c>
    </row>
    <row r="1597" spans="17:20" x14ac:dyDescent="0.2">
      <c r="Q1597" s="158" t="str">
        <f t="shared" ca="1" si="96"/>
        <v/>
      </c>
      <c r="R1597" s="158" t="str">
        <f t="shared" ca="1" si="97"/>
        <v/>
      </c>
      <c r="S1597" s="158" t="str">
        <f t="shared" ca="1" si="98"/>
        <v/>
      </c>
      <c r="T1597" s="158" t="str">
        <f t="shared" ca="1" si="99"/>
        <v/>
      </c>
    </row>
    <row r="1598" spans="17:20" x14ac:dyDescent="0.2">
      <c r="Q1598" s="158" t="str">
        <f t="shared" ca="1" si="96"/>
        <v/>
      </c>
      <c r="R1598" s="158" t="str">
        <f t="shared" ca="1" si="97"/>
        <v/>
      </c>
      <c r="S1598" s="158" t="str">
        <f t="shared" ca="1" si="98"/>
        <v/>
      </c>
      <c r="T1598" s="158" t="str">
        <f t="shared" ca="1" si="99"/>
        <v/>
      </c>
    </row>
    <row r="1599" spans="17:20" x14ac:dyDescent="0.2">
      <c r="Q1599" s="158" t="str">
        <f t="shared" ca="1" si="96"/>
        <v/>
      </c>
      <c r="R1599" s="158" t="str">
        <f t="shared" ca="1" si="97"/>
        <v/>
      </c>
      <c r="S1599" s="158" t="str">
        <f t="shared" ca="1" si="98"/>
        <v/>
      </c>
      <c r="T1599" s="158" t="str">
        <f t="shared" ca="1" si="99"/>
        <v/>
      </c>
    </row>
    <row r="1600" spans="17:20" x14ac:dyDescent="0.2">
      <c r="Q1600" s="158" t="str">
        <f t="shared" ca="1" si="96"/>
        <v/>
      </c>
      <c r="R1600" s="158" t="str">
        <f t="shared" ca="1" si="97"/>
        <v/>
      </c>
      <c r="S1600" s="158" t="str">
        <f t="shared" ca="1" si="98"/>
        <v/>
      </c>
      <c r="T1600" s="158" t="str">
        <f t="shared" ca="1" si="99"/>
        <v/>
      </c>
    </row>
    <row r="1601" spans="17:20" x14ac:dyDescent="0.2">
      <c r="Q1601" s="158" t="str">
        <f t="shared" ca="1" si="96"/>
        <v/>
      </c>
      <c r="R1601" s="158" t="str">
        <f t="shared" ca="1" si="97"/>
        <v/>
      </c>
      <c r="S1601" s="158" t="str">
        <f t="shared" ca="1" si="98"/>
        <v/>
      </c>
      <c r="T1601" s="158" t="str">
        <f t="shared" ca="1" si="99"/>
        <v/>
      </c>
    </row>
    <row r="1602" spans="17:20" x14ac:dyDescent="0.2">
      <c r="Q1602" s="158" t="str">
        <f t="shared" ca="1" si="96"/>
        <v/>
      </c>
      <c r="R1602" s="158" t="str">
        <f t="shared" ca="1" si="97"/>
        <v/>
      </c>
      <c r="S1602" s="158" t="str">
        <f t="shared" ca="1" si="98"/>
        <v/>
      </c>
      <c r="T1602" s="158" t="str">
        <f t="shared" ca="1" si="99"/>
        <v/>
      </c>
    </row>
    <row r="1603" spans="17:20" x14ac:dyDescent="0.2">
      <c r="Q1603" s="158" t="str">
        <f t="shared" ca="1" si="96"/>
        <v/>
      </c>
      <c r="R1603" s="158" t="str">
        <f t="shared" ca="1" si="97"/>
        <v/>
      </c>
      <c r="S1603" s="158" t="str">
        <f t="shared" ca="1" si="98"/>
        <v/>
      </c>
      <c r="T1603" s="158" t="str">
        <f t="shared" ca="1" si="99"/>
        <v/>
      </c>
    </row>
    <row r="1604" spans="17:20" x14ac:dyDescent="0.2">
      <c r="Q1604" s="158" t="str">
        <f t="shared" ca="1" si="96"/>
        <v/>
      </c>
      <c r="R1604" s="158" t="str">
        <f t="shared" ca="1" si="97"/>
        <v/>
      </c>
      <c r="S1604" s="158" t="str">
        <f t="shared" ca="1" si="98"/>
        <v/>
      </c>
      <c r="T1604" s="158" t="str">
        <f t="shared" ca="1" si="99"/>
        <v/>
      </c>
    </row>
    <row r="1605" spans="17:20" x14ac:dyDescent="0.2">
      <c r="Q1605" s="158" t="str">
        <f t="shared" ref="Q1605:Q1668" ca="1" si="100">LEFT(OFFSET(A1605,0,MATCH($Q$2,$3:$3,0)-1),3)</f>
        <v/>
      </c>
      <c r="R1605" s="158" t="str">
        <f t="shared" ref="R1605:R1668" ca="1" si="101">LEFT(OFFSET(A1605,0,MATCH($R$2,$3:$3,0)-1),3)</f>
        <v/>
      </c>
      <c r="S1605" s="158" t="str">
        <f t="shared" ref="S1605:S1668" ca="1" si="102">RIGHT(OFFSET(A1605,0,MATCH($S$2,$3:$3,0)-1),2)</f>
        <v/>
      </c>
      <c r="T1605" s="158" t="str">
        <f t="shared" ref="T1605:T1668" ca="1" si="103">RIGHT(OFFSET(A1605,0,MATCH($T$2,$3:$3,0)-1),2)</f>
        <v/>
      </c>
    </row>
    <row r="1606" spans="17:20" x14ac:dyDescent="0.2">
      <c r="Q1606" s="158" t="str">
        <f t="shared" ca="1" si="100"/>
        <v/>
      </c>
      <c r="R1606" s="158" t="str">
        <f t="shared" ca="1" si="101"/>
        <v/>
      </c>
      <c r="S1606" s="158" t="str">
        <f t="shared" ca="1" si="102"/>
        <v/>
      </c>
      <c r="T1606" s="158" t="str">
        <f t="shared" ca="1" si="103"/>
        <v/>
      </c>
    </row>
    <row r="1607" spans="17:20" x14ac:dyDescent="0.2">
      <c r="Q1607" s="158" t="str">
        <f t="shared" ca="1" si="100"/>
        <v/>
      </c>
      <c r="R1607" s="158" t="str">
        <f t="shared" ca="1" si="101"/>
        <v/>
      </c>
      <c r="S1607" s="158" t="str">
        <f t="shared" ca="1" si="102"/>
        <v/>
      </c>
      <c r="T1607" s="158" t="str">
        <f t="shared" ca="1" si="103"/>
        <v/>
      </c>
    </row>
    <row r="1608" spans="17:20" x14ac:dyDescent="0.2">
      <c r="Q1608" s="158" t="str">
        <f t="shared" ca="1" si="100"/>
        <v/>
      </c>
      <c r="R1608" s="158" t="str">
        <f t="shared" ca="1" si="101"/>
        <v/>
      </c>
      <c r="S1608" s="158" t="str">
        <f t="shared" ca="1" si="102"/>
        <v/>
      </c>
      <c r="T1608" s="158" t="str">
        <f t="shared" ca="1" si="103"/>
        <v/>
      </c>
    </row>
    <row r="1609" spans="17:20" x14ac:dyDescent="0.2">
      <c r="Q1609" s="158" t="str">
        <f t="shared" ca="1" si="100"/>
        <v/>
      </c>
      <c r="R1609" s="158" t="str">
        <f t="shared" ca="1" si="101"/>
        <v/>
      </c>
      <c r="S1609" s="158" t="str">
        <f t="shared" ca="1" si="102"/>
        <v/>
      </c>
      <c r="T1609" s="158" t="str">
        <f t="shared" ca="1" si="103"/>
        <v/>
      </c>
    </row>
    <row r="1610" spans="17:20" x14ac:dyDescent="0.2">
      <c r="Q1610" s="158" t="str">
        <f t="shared" ca="1" si="100"/>
        <v/>
      </c>
      <c r="R1610" s="158" t="str">
        <f t="shared" ca="1" si="101"/>
        <v/>
      </c>
      <c r="S1610" s="158" t="str">
        <f t="shared" ca="1" si="102"/>
        <v/>
      </c>
      <c r="T1610" s="158" t="str">
        <f t="shared" ca="1" si="103"/>
        <v/>
      </c>
    </row>
    <row r="1611" spans="17:20" x14ac:dyDescent="0.2">
      <c r="Q1611" s="158" t="str">
        <f t="shared" ca="1" si="100"/>
        <v/>
      </c>
      <c r="R1611" s="158" t="str">
        <f t="shared" ca="1" si="101"/>
        <v/>
      </c>
      <c r="S1611" s="158" t="str">
        <f t="shared" ca="1" si="102"/>
        <v/>
      </c>
      <c r="T1611" s="158" t="str">
        <f t="shared" ca="1" si="103"/>
        <v/>
      </c>
    </row>
    <row r="1612" spans="17:20" x14ac:dyDescent="0.2">
      <c r="Q1612" s="158" t="str">
        <f t="shared" ca="1" si="100"/>
        <v/>
      </c>
      <c r="R1612" s="158" t="str">
        <f t="shared" ca="1" si="101"/>
        <v/>
      </c>
      <c r="S1612" s="158" t="str">
        <f t="shared" ca="1" si="102"/>
        <v/>
      </c>
      <c r="T1612" s="158" t="str">
        <f t="shared" ca="1" si="103"/>
        <v/>
      </c>
    </row>
    <row r="1613" spans="17:20" x14ac:dyDescent="0.2">
      <c r="Q1613" s="158" t="str">
        <f t="shared" ca="1" si="100"/>
        <v/>
      </c>
      <c r="R1613" s="158" t="str">
        <f t="shared" ca="1" si="101"/>
        <v/>
      </c>
      <c r="S1613" s="158" t="str">
        <f t="shared" ca="1" si="102"/>
        <v/>
      </c>
      <c r="T1613" s="158" t="str">
        <f t="shared" ca="1" si="103"/>
        <v/>
      </c>
    </row>
    <row r="1614" spans="17:20" x14ac:dyDescent="0.2">
      <c r="Q1614" s="158" t="str">
        <f t="shared" ca="1" si="100"/>
        <v/>
      </c>
      <c r="R1614" s="158" t="str">
        <f t="shared" ca="1" si="101"/>
        <v/>
      </c>
      <c r="S1614" s="158" t="str">
        <f t="shared" ca="1" si="102"/>
        <v/>
      </c>
      <c r="T1614" s="158" t="str">
        <f t="shared" ca="1" si="103"/>
        <v/>
      </c>
    </row>
    <row r="1615" spans="17:20" x14ac:dyDescent="0.2">
      <c r="Q1615" s="158" t="str">
        <f t="shared" ca="1" si="100"/>
        <v/>
      </c>
      <c r="R1615" s="158" t="str">
        <f t="shared" ca="1" si="101"/>
        <v/>
      </c>
      <c r="S1615" s="158" t="str">
        <f t="shared" ca="1" si="102"/>
        <v/>
      </c>
      <c r="T1615" s="158" t="str">
        <f t="shared" ca="1" si="103"/>
        <v/>
      </c>
    </row>
    <row r="1616" spans="17:20" x14ac:dyDescent="0.2">
      <c r="Q1616" s="158" t="str">
        <f t="shared" ca="1" si="100"/>
        <v/>
      </c>
      <c r="R1616" s="158" t="str">
        <f t="shared" ca="1" si="101"/>
        <v/>
      </c>
      <c r="S1616" s="158" t="str">
        <f t="shared" ca="1" si="102"/>
        <v/>
      </c>
      <c r="T1616" s="158" t="str">
        <f t="shared" ca="1" si="103"/>
        <v/>
      </c>
    </row>
    <row r="1617" spans="17:20" x14ac:dyDescent="0.2">
      <c r="Q1617" s="158" t="str">
        <f t="shared" ca="1" si="100"/>
        <v/>
      </c>
      <c r="R1617" s="158" t="str">
        <f t="shared" ca="1" si="101"/>
        <v/>
      </c>
      <c r="S1617" s="158" t="str">
        <f t="shared" ca="1" si="102"/>
        <v/>
      </c>
      <c r="T1617" s="158" t="str">
        <f t="shared" ca="1" si="103"/>
        <v/>
      </c>
    </row>
    <row r="1618" spans="17:20" x14ac:dyDescent="0.2">
      <c r="Q1618" s="158" t="str">
        <f t="shared" ca="1" si="100"/>
        <v/>
      </c>
      <c r="R1618" s="158" t="str">
        <f t="shared" ca="1" si="101"/>
        <v/>
      </c>
      <c r="S1618" s="158" t="str">
        <f t="shared" ca="1" si="102"/>
        <v/>
      </c>
      <c r="T1618" s="158" t="str">
        <f t="shared" ca="1" si="103"/>
        <v/>
      </c>
    </row>
    <row r="1619" spans="17:20" x14ac:dyDescent="0.2">
      <c r="Q1619" s="158" t="str">
        <f t="shared" ca="1" si="100"/>
        <v/>
      </c>
      <c r="R1619" s="158" t="str">
        <f t="shared" ca="1" si="101"/>
        <v/>
      </c>
      <c r="S1619" s="158" t="str">
        <f t="shared" ca="1" si="102"/>
        <v/>
      </c>
      <c r="T1619" s="158" t="str">
        <f t="shared" ca="1" si="103"/>
        <v/>
      </c>
    </row>
    <row r="1620" spans="17:20" x14ac:dyDescent="0.2">
      <c r="Q1620" s="158" t="str">
        <f t="shared" ca="1" si="100"/>
        <v/>
      </c>
      <c r="R1620" s="158" t="str">
        <f t="shared" ca="1" si="101"/>
        <v/>
      </c>
      <c r="S1620" s="158" t="str">
        <f t="shared" ca="1" si="102"/>
        <v/>
      </c>
      <c r="T1620" s="158" t="str">
        <f t="shared" ca="1" si="103"/>
        <v/>
      </c>
    </row>
    <row r="1621" spans="17:20" x14ac:dyDescent="0.2">
      <c r="Q1621" s="158" t="str">
        <f t="shared" ca="1" si="100"/>
        <v/>
      </c>
      <c r="R1621" s="158" t="str">
        <f t="shared" ca="1" si="101"/>
        <v/>
      </c>
      <c r="S1621" s="158" t="str">
        <f t="shared" ca="1" si="102"/>
        <v/>
      </c>
      <c r="T1621" s="158" t="str">
        <f t="shared" ca="1" si="103"/>
        <v/>
      </c>
    </row>
    <row r="1622" spans="17:20" x14ac:dyDescent="0.2">
      <c r="Q1622" s="158" t="str">
        <f t="shared" ca="1" si="100"/>
        <v/>
      </c>
      <c r="R1622" s="158" t="str">
        <f t="shared" ca="1" si="101"/>
        <v/>
      </c>
      <c r="S1622" s="158" t="str">
        <f t="shared" ca="1" si="102"/>
        <v/>
      </c>
      <c r="T1622" s="158" t="str">
        <f t="shared" ca="1" si="103"/>
        <v/>
      </c>
    </row>
    <row r="1623" spans="17:20" x14ac:dyDescent="0.2">
      <c r="Q1623" s="158" t="str">
        <f t="shared" ca="1" si="100"/>
        <v/>
      </c>
      <c r="R1623" s="158" t="str">
        <f t="shared" ca="1" si="101"/>
        <v/>
      </c>
      <c r="S1623" s="158" t="str">
        <f t="shared" ca="1" si="102"/>
        <v/>
      </c>
      <c r="T1623" s="158" t="str">
        <f t="shared" ca="1" si="103"/>
        <v/>
      </c>
    </row>
    <row r="1624" spans="17:20" x14ac:dyDescent="0.2">
      <c r="Q1624" s="158" t="str">
        <f t="shared" ca="1" si="100"/>
        <v/>
      </c>
      <c r="R1624" s="158" t="str">
        <f t="shared" ca="1" si="101"/>
        <v/>
      </c>
      <c r="S1624" s="158" t="str">
        <f t="shared" ca="1" si="102"/>
        <v/>
      </c>
      <c r="T1624" s="158" t="str">
        <f t="shared" ca="1" si="103"/>
        <v/>
      </c>
    </row>
    <row r="1625" spans="17:20" x14ac:dyDescent="0.2">
      <c r="Q1625" s="158" t="str">
        <f t="shared" ca="1" si="100"/>
        <v/>
      </c>
      <c r="R1625" s="158" t="str">
        <f t="shared" ca="1" si="101"/>
        <v/>
      </c>
      <c r="S1625" s="158" t="str">
        <f t="shared" ca="1" si="102"/>
        <v/>
      </c>
      <c r="T1625" s="158" t="str">
        <f t="shared" ca="1" si="103"/>
        <v/>
      </c>
    </row>
    <row r="1626" spans="17:20" x14ac:dyDescent="0.2">
      <c r="Q1626" s="158" t="str">
        <f t="shared" ca="1" si="100"/>
        <v/>
      </c>
      <c r="R1626" s="158" t="str">
        <f t="shared" ca="1" si="101"/>
        <v/>
      </c>
      <c r="S1626" s="158" t="str">
        <f t="shared" ca="1" si="102"/>
        <v/>
      </c>
      <c r="T1626" s="158" t="str">
        <f t="shared" ca="1" si="103"/>
        <v/>
      </c>
    </row>
    <row r="1627" spans="17:20" x14ac:dyDescent="0.2">
      <c r="Q1627" s="158" t="str">
        <f t="shared" ca="1" si="100"/>
        <v/>
      </c>
      <c r="R1627" s="158" t="str">
        <f t="shared" ca="1" si="101"/>
        <v/>
      </c>
      <c r="S1627" s="158" t="str">
        <f t="shared" ca="1" si="102"/>
        <v/>
      </c>
      <c r="T1627" s="158" t="str">
        <f t="shared" ca="1" si="103"/>
        <v/>
      </c>
    </row>
    <row r="1628" spans="17:20" x14ac:dyDescent="0.2">
      <c r="Q1628" s="158" t="str">
        <f t="shared" ca="1" si="100"/>
        <v/>
      </c>
      <c r="R1628" s="158" t="str">
        <f t="shared" ca="1" si="101"/>
        <v/>
      </c>
      <c r="S1628" s="158" t="str">
        <f t="shared" ca="1" si="102"/>
        <v/>
      </c>
      <c r="T1628" s="158" t="str">
        <f t="shared" ca="1" si="103"/>
        <v/>
      </c>
    </row>
    <row r="1629" spans="17:20" x14ac:dyDescent="0.2">
      <c r="Q1629" s="158" t="str">
        <f t="shared" ca="1" si="100"/>
        <v/>
      </c>
      <c r="R1629" s="158" t="str">
        <f t="shared" ca="1" si="101"/>
        <v/>
      </c>
      <c r="S1629" s="158" t="str">
        <f t="shared" ca="1" si="102"/>
        <v/>
      </c>
      <c r="T1629" s="158" t="str">
        <f t="shared" ca="1" si="103"/>
        <v/>
      </c>
    </row>
    <row r="1630" spans="17:20" x14ac:dyDescent="0.2">
      <c r="Q1630" s="158" t="str">
        <f t="shared" ca="1" si="100"/>
        <v/>
      </c>
      <c r="R1630" s="158" t="str">
        <f t="shared" ca="1" si="101"/>
        <v/>
      </c>
      <c r="S1630" s="158" t="str">
        <f t="shared" ca="1" si="102"/>
        <v/>
      </c>
      <c r="T1630" s="158" t="str">
        <f t="shared" ca="1" si="103"/>
        <v/>
      </c>
    </row>
    <row r="1631" spans="17:20" x14ac:dyDescent="0.2">
      <c r="Q1631" s="158" t="str">
        <f t="shared" ca="1" si="100"/>
        <v/>
      </c>
      <c r="R1631" s="158" t="str">
        <f t="shared" ca="1" si="101"/>
        <v/>
      </c>
      <c r="S1631" s="158" t="str">
        <f t="shared" ca="1" si="102"/>
        <v/>
      </c>
      <c r="T1631" s="158" t="str">
        <f t="shared" ca="1" si="103"/>
        <v/>
      </c>
    </row>
    <row r="1632" spans="17:20" x14ac:dyDescent="0.2">
      <c r="Q1632" s="158" t="str">
        <f t="shared" ca="1" si="100"/>
        <v/>
      </c>
      <c r="R1632" s="158" t="str">
        <f t="shared" ca="1" si="101"/>
        <v/>
      </c>
      <c r="S1632" s="158" t="str">
        <f t="shared" ca="1" si="102"/>
        <v/>
      </c>
      <c r="T1632" s="158" t="str">
        <f t="shared" ca="1" si="103"/>
        <v/>
      </c>
    </row>
    <row r="1633" spans="17:20" x14ac:dyDescent="0.2">
      <c r="Q1633" s="158" t="str">
        <f t="shared" ca="1" si="100"/>
        <v/>
      </c>
      <c r="R1633" s="158" t="str">
        <f t="shared" ca="1" si="101"/>
        <v/>
      </c>
      <c r="S1633" s="158" t="str">
        <f t="shared" ca="1" si="102"/>
        <v/>
      </c>
      <c r="T1633" s="158" t="str">
        <f t="shared" ca="1" si="103"/>
        <v/>
      </c>
    </row>
    <row r="1634" spans="17:20" x14ac:dyDescent="0.2">
      <c r="Q1634" s="158" t="str">
        <f t="shared" ca="1" si="100"/>
        <v/>
      </c>
      <c r="R1634" s="158" t="str">
        <f t="shared" ca="1" si="101"/>
        <v/>
      </c>
      <c r="S1634" s="158" t="str">
        <f t="shared" ca="1" si="102"/>
        <v/>
      </c>
      <c r="T1634" s="158" t="str">
        <f t="shared" ca="1" si="103"/>
        <v/>
      </c>
    </row>
    <row r="1635" spans="17:20" x14ac:dyDescent="0.2">
      <c r="Q1635" s="158" t="str">
        <f t="shared" ca="1" si="100"/>
        <v/>
      </c>
      <c r="R1635" s="158" t="str">
        <f t="shared" ca="1" si="101"/>
        <v/>
      </c>
      <c r="S1635" s="158" t="str">
        <f t="shared" ca="1" si="102"/>
        <v/>
      </c>
      <c r="T1635" s="158" t="str">
        <f t="shared" ca="1" si="103"/>
        <v/>
      </c>
    </row>
    <row r="1636" spans="17:20" x14ac:dyDescent="0.2">
      <c r="Q1636" s="158" t="str">
        <f t="shared" ca="1" si="100"/>
        <v/>
      </c>
      <c r="R1636" s="158" t="str">
        <f t="shared" ca="1" si="101"/>
        <v/>
      </c>
      <c r="S1636" s="158" t="str">
        <f t="shared" ca="1" si="102"/>
        <v/>
      </c>
      <c r="T1636" s="158" t="str">
        <f t="shared" ca="1" si="103"/>
        <v/>
      </c>
    </row>
    <row r="1637" spans="17:20" x14ac:dyDescent="0.2">
      <c r="Q1637" s="158" t="str">
        <f t="shared" ca="1" si="100"/>
        <v/>
      </c>
      <c r="R1637" s="158" t="str">
        <f t="shared" ca="1" si="101"/>
        <v/>
      </c>
      <c r="S1637" s="158" t="str">
        <f t="shared" ca="1" si="102"/>
        <v/>
      </c>
      <c r="T1637" s="158" t="str">
        <f t="shared" ca="1" si="103"/>
        <v/>
      </c>
    </row>
    <row r="1638" spans="17:20" x14ac:dyDescent="0.2">
      <c r="Q1638" s="158" t="str">
        <f t="shared" ca="1" si="100"/>
        <v/>
      </c>
      <c r="R1638" s="158" t="str">
        <f t="shared" ca="1" si="101"/>
        <v/>
      </c>
      <c r="S1638" s="158" t="str">
        <f t="shared" ca="1" si="102"/>
        <v/>
      </c>
      <c r="T1638" s="158" t="str">
        <f t="shared" ca="1" si="103"/>
        <v/>
      </c>
    </row>
    <row r="1639" spans="17:20" x14ac:dyDescent="0.2">
      <c r="Q1639" s="158" t="str">
        <f t="shared" ca="1" si="100"/>
        <v/>
      </c>
      <c r="R1639" s="158" t="str">
        <f t="shared" ca="1" si="101"/>
        <v/>
      </c>
      <c r="S1639" s="158" t="str">
        <f t="shared" ca="1" si="102"/>
        <v/>
      </c>
      <c r="T1639" s="158" t="str">
        <f t="shared" ca="1" si="103"/>
        <v/>
      </c>
    </row>
    <row r="1640" spans="17:20" x14ac:dyDescent="0.2">
      <c r="Q1640" s="158" t="str">
        <f t="shared" ca="1" si="100"/>
        <v/>
      </c>
      <c r="R1640" s="158" t="str">
        <f t="shared" ca="1" si="101"/>
        <v/>
      </c>
      <c r="S1640" s="158" t="str">
        <f t="shared" ca="1" si="102"/>
        <v/>
      </c>
      <c r="T1640" s="158" t="str">
        <f t="shared" ca="1" si="103"/>
        <v/>
      </c>
    </row>
    <row r="1641" spans="17:20" x14ac:dyDescent="0.2">
      <c r="Q1641" s="158" t="str">
        <f t="shared" ca="1" si="100"/>
        <v/>
      </c>
      <c r="R1641" s="158" t="str">
        <f t="shared" ca="1" si="101"/>
        <v/>
      </c>
      <c r="S1641" s="158" t="str">
        <f t="shared" ca="1" si="102"/>
        <v/>
      </c>
      <c r="T1641" s="158" t="str">
        <f t="shared" ca="1" si="103"/>
        <v/>
      </c>
    </row>
    <row r="1642" spans="17:20" x14ac:dyDescent="0.2">
      <c r="Q1642" s="158" t="str">
        <f t="shared" ca="1" si="100"/>
        <v/>
      </c>
      <c r="R1642" s="158" t="str">
        <f t="shared" ca="1" si="101"/>
        <v/>
      </c>
      <c r="S1642" s="158" t="str">
        <f t="shared" ca="1" si="102"/>
        <v/>
      </c>
      <c r="T1642" s="158" t="str">
        <f t="shared" ca="1" si="103"/>
        <v/>
      </c>
    </row>
    <row r="1643" spans="17:20" x14ac:dyDescent="0.2">
      <c r="Q1643" s="158" t="str">
        <f t="shared" ca="1" si="100"/>
        <v/>
      </c>
      <c r="R1643" s="158" t="str">
        <f t="shared" ca="1" si="101"/>
        <v/>
      </c>
      <c r="S1643" s="158" t="str">
        <f t="shared" ca="1" si="102"/>
        <v/>
      </c>
      <c r="T1643" s="158" t="str">
        <f t="shared" ca="1" si="103"/>
        <v/>
      </c>
    </row>
    <row r="1644" spans="17:20" x14ac:dyDescent="0.2">
      <c r="Q1644" s="158" t="str">
        <f t="shared" ca="1" si="100"/>
        <v/>
      </c>
      <c r="R1644" s="158" t="str">
        <f t="shared" ca="1" si="101"/>
        <v/>
      </c>
      <c r="S1644" s="158" t="str">
        <f t="shared" ca="1" si="102"/>
        <v/>
      </c>
      <c r="T1644" s="158" t="str">
        <f t="shared" ca="1" si="103"/>
        <v/>
      </c>
    </row>
    <row r="1645" spans="17:20" x14ac:dyDescent="0.2">
      <c r="Q1645" s="158" t="str">
        <f t="shared" ca="1" si="100"/>
        <v/>
      </c>
      <c r="R1645" s="158" t="str">
        <f t="shared" ca="1" si="101"/>
        <v/>
      </c>
      <c r="S1645" s="158" t="str">
        <f t="shared" ca="1" si="102"/>
        <v/>
      </c>
      <c r="T1645" s="158" t="str">
        <f t="shared" ca="1" si="103"/>
        <v/>
      </c>
    </row>
    <row r="1646" spans="17:20" x14ac:dyDescent="0.2">
      <c r="Q1646" s="158" t="str">
        <f t="shared" ca="1" si="100"/>
        <v/>
      </c>
      <c r="R1646" s="158" t="str">
        <f t="shared" ca="1" si="101"/>
        <v/>
      </c>
      <c r="S1646" s="158" t="str">
        <f t="shared" ca="1" si="102"/>
        <v/>
      </c>
      <c r="T1646" s="158" t="str">
        <f t="shared" ca="1" si="103"/>
        <v/>
      </c>
    </row>
    <row r="1647" spans="17:20" x14ac:dyDescent="0.2">
      <c r="Q1647" s="158" t="str">
        <f t="shared" ca="1" si="100"/>
        <v/>
      </c>
      <c r="R1647" s="158" t="str">
        <f t="shared" ca="1" si="101"/>
        <v/>
      </c>
      <c r="S1647" s="158" t="str">
        <f t="shared" ca="1" si="102"/>
        <v/>
      </c>
      <c r="T1647" s="158" t="str">
        <f t="shared" ca="1" si="103"/>
        <v/>
      </c>
    </row>
    <row r="1648" spans="17:20" x14ac:dyDescent="0.2">
      <c r="Q1648" s="158" t="str">
        <f t="shared" ca="1" si="100"/>
        <v/>
      </c>
      <c r="R1648" s="158" t="str">
        <f t="shared" ca="1" si="101"/>
        <v/>
      </c>
      <c r="S1648" s="158" t="str">
        <f t="shared" ca="1" si="102"/>
        <v/>
      </c>
      <c r="T1648" s="158" t="str">
        <f t="shared" ca="1" si="103"/>
        <v/>
      </c>
    </row>
    <row r="1649" spans="17:20" x14ac:dyDescent="0.2">
      <c r="Q1649" s="158" t="str">
        <f t="shared" ca="1" si="100"/>
        <v/>
      </c>
      <c r="R1649" s="158" t="str">
        <f t="shared" ca="1" si="101"/>
        <v/>
      </c>
      <c r="S1649" s="158" t="str">
        <f t="shared" ca="1" si="102"/>
        <v/>
      </c>
      <c r="T1649" s="158" t="str">
        <f t="shared" ca="1" si="103"/>
        <v/>
      </c>
    </row>
    <row r="1650" spans="17:20" x14ac:dyDescent="0.2">
      <c r="Q1650" s="158" t="str">
        <f t="shared" ca="1" si="100"/>
        <v/>
      </c>
      <c r="R1650" s="158" t="str">
        <f t="shared" ca="1" si="101"/>
        <v/>
      </c>
      <c r="S1650" s="158" t="str">
        <f t="shared" ca="1" si="102"/>
        <v/>
      </c>
      <c r="T1650" s="158" t="str">
        <f t="shared" ca="1" si="103"/>
        <v/>
      </c>
    </row>
    <row r="1651" spans="17:20" x14ac:dyDescent="0.2">
      <c r="Q1651" s="158" t="str">
        <f t="shared" ca="1" si="100"/>
        <v/>
      </c>
      <c r="R1651" s="158" t="str">
        <f t="shared" ca="1" si="101"/>
        <v/>
      </c>
      <c r="S1651" s="158" t="str">
        <f t="shared" ca="1" si="102"/>
        <v/>
      </c>
      <c r="T1651" s="158" t="str">
        <f t="shared" ca="1" si="103"/>
        <v/>
      </c>
    </row>
    <row r="1652" spans="17:20" x14ac:dyDescent="0.2">
      <c r="Q1652" s="158" t="str">
        <f t="shared" ca="1" si="100"/>
        <v/>
      </c>
      <c r="R1652" s="158" t="str">
        <f t="shared" ca="1" si="101"/>
        <v/>
      </c>
      <c r="S1652" s="158" t="str">
        <f t="shared" ca="1" si="102"/>
        <v/>
      </c>
      <c r="T1652" s="158" t="str">
        <f t="shared" ca="1" si="103"/>
        <v/>
      </c>
    </row>
    <row r="1653" spans="17:20" x14ac:dyDescent="0.2">
      <c r="Q1653" s="158" t="str">
        <f t="shared" ca="1" si="100"/>
        <v/>
      </c>
      <c r="R1653" s="158" t="str">
        <f t="shared" ca="1" si="101"/>
        <v/>
      </c>
      <c r="S1653" s="158" t="str">
        <f t="shared" ca="1" si="102"/>
        <v/>
      </c>
      <c r="T1653" s="158" t="str">
        <f t="shared" ca="1" si="103"/>
        <v/>
      </c>
    </row>
    <row r="1654" spans="17:20" x14ac:dyDescent="0.2">
      <c r="Q1654" s="158" t="str">
        <f t="shared" ca="1" si="100"/>
        <v/>
      </c>
      <c r="R1654" s="158" t="str">
        <f t="shared" ca="1" si="101"/>
        <v/>
      </c>
      <c r="S1654" s="158" t="str">
        <f t="shared" ca="1" si="102"/>
        <v/>
      </c>
      <c r="T1654" s="158" t="str">
        <f t="shared" ca="1" si="103"/>
        <v/>
      </c>
    </row>
    <row r="1655" spans="17:20" x14ac:dyDescent="0.2">
      <c r="Q1655" s="158" t="str">
        <f t="shared" ca="1" si="100"/>
        <v/>
      </c>
      <c r="R1655" s="158" t="str">
        <f t="shared" ca="1" si="101"/>
        <v/>
      </c>
      <c r="S1655" s="158" t="str">
        <f t="shared" ca="1" si="102"/>
        <v/>
      </c>
      <c r="T1655" s="158" t="str">
        <f t="shared" ca="1" si="103"/>
        <v/>
      </c>
    </row>
    <row r="1656" spans="17:20" x14ac:dyDescent="0.2">
      <c r="Q1656" s="158" t="str">
        <f t="shared" ca="1" si="100"/>
        <v/>
      </c>
      <c r="R1656" s="158" t="str">
        <f t="shared" ca="1" si="101"/>
        <v/>
      </c>
      <c r="S1656" s="158" t="str">
        <f t="shared" ca="1" si="102"/>
        <v/>
      </c>
      <c r="T1656" s="158" t="str">
        <f t="shared" ca="1" si="103"/>
        <v/>
      </c>
    </row>
    <row r="1657" spans="17:20" x14ac:dyDescent="0.2">
      <c r="Q1657" s="158" t="str">
        <f t="shared" ca="1" si="100"/>
        <v/>
      </c>
      <c r="R1657" s="158" t="str">
        <f t="shared" ca="1" si="101"/>
        <v/>
      </c>
      <c r="S1657" s="158" t="str">
        <f t="shared" ca="1" si="102"/>
        <v/>
      </c>
      <c r="T1657" s="158" t="str">
        <f t="shared" ca="1" si="103"/>
        <v/>
      </c>
    </row>
    <row r="1658" spans="17:20" x14ac:dyDescent="0.2">
      <c r="Q1658" s="158" t="str">
        <f t="shared" ca="1" si="100"/>
        <v/>
      </c>
      <c r="R1658" s="158" t="str">
        <f t="shared" ca="1" si="101"/>
        <v/>
      </c>
      <c r="S1658" s="158" t="str">
        <f t="shared" ca="1" si="102"/>
        <v/>
      </c>
      <c r="T1658" s="158" t="str">
        <f t="shared" ca="1" si="103"/>
        <v/>
      </c>
    </row>
    <row r="1659" spans="17:20" x14ac:dyDescent="0.2">
      <c r="Q1659" s="158" t="str">
        <f t="shared" ca="1" si="100"/>
        <v/>
      </c>
      <c r="R1659" s="158" t="str">
        <f t="shared" ca="1" si="101"/>
        <v/>
      </c>
      <c r="S1659" s="158" t="str">
        <f t="shared" ca="1" si="102"/>
        <v/>
      </c>
      <c r="T1659" s="158" t="str">
        <f t="shared" ca="1" si="103"/>
        <v/>
      </c>
    </row>
    <row r="1660" spans="17:20" x14ac:dyDescent="0.2">
      <c r="Q1660" s="158" t="str">
        <f t="shared" ca="1" si="100"/>
        <v/>
      </c>
      <c r="R1660" s="158" t="str">
        <f t="shared" ca="1" si="101"/>
        <v/>
      </c>
      <c r="S1660" s="158" t="str">
        <f t="shared" ca="1" si="102"/>
        <v/>
      </c>
      <c r="T1660" s="158" t="str">
        <f t="shared" ca="1" si="103"/>
        <v/>
      </c>
    </row>
    <row r="1661" spans="17:20" x14ac:dyDescent="0.2">
      <c r="Q1661" s="158" t="str">
        <f t="shared" ca="1" si="100"/>
        <v/>
      </c>
      <c r="R1661" s="158" t="str">
        <f t="shared" ca="1" si="101"/>
        <v/>
      </c>
      <c r="S1661" s="158" t="str">
        <f t="shared" ca="1" si="102"/>
        <v/>
      </c>
      <c r="T1661" s="158" t="str">
        <f t="shared" ca="1" si="103"/>
        <v/>
      </c>
    </row>
    <row r="1662" spans="17:20" x14ac:dyDescent="0.2">
      <c r="Q1662" s="158" t="str">
        <f t="shared" ca="1" si="100"/>
        <v/>
      </c>
      <c r="R1662" s="158" t="str">
        <f t="shared" ca="1" si="101"/>
        <v/>
      </c>
      <c r="S1662" s="158" t="str">
        <f t="shared" ca="1" si="102"/>
        <v/>
      </c>
      <c r="T1662" s="158" t="str">
        <f t="shared" ca="1" si="103"/>
        <v/>
      </c>
    </row>
    <row r="1663" spans="17:20" x14ac:dyDescent="0.2">
      <c r="Q1663" s="158" t="str">
        <f t="shared" ca="1" si="100"/>
        <v/>
      </c>
      <c r="R1663" s="158" t="str">
        <f t="shared" ca="1" si="101"/>
        <v/>
      </c>
      <c r="S1663" s="158" t="str">
        <f t="shared" ca="1" si="102"/>
        <v/>
      </c>
      <c r="T1663" s="158" t="str">
        <f t="shared" ca="1" si="103"/>
        <v/>
      </c>
    </row>
    <row r="1664" spans="17:20" x14ac:dyDescent="0.2">
      <c r="Q1664" s="158" t="str">
        <f t="shared" ca="1" si="100"/>
        <v/>
      </c>
      <c r="R1664" s="158" t="str">
        <f t="shared" ca="1" si="101"/>
        <v/>
      </c>
      <c r="S1664" s="158" t="str">
        <f t="shared" ca="1" si="102"/>
        <v/>
      </c>
      <c r="T1664" s="158" t="str">
        <f t="shared" ca="1" si="103"/>
        <v/>
      </c>
    </row>
    <row r="1665" spans="17:20" x14ac:dyDescent="0.2">
      <c r="Q1665" s="158" t="str">
        <f t="shared" ca="1" si="100"/>
        <v/>
      </c>
      <c r="R1665" s="158" t="str">
        <f t="shared" ca="1" si="101"/>
        <v/>
      </c>
      <c r="S1665" s="158" t="str">
        <f t="shared" ca="1" si="102"/>
        <v/>
      </c>
      <c r="T1665" s="158" t="str">
        <f t="shared" ca="1" si="103"/>
        <v/>
      </c>
    </row>
    <row r="1666" spans="17:20" x14ac:dyDescent="0.2">
      <c r="Q1666" s="158" t="str">
        <f t="shared" ca="1" si="100"/>
        <v/>
      </c>
      <c r="R1666" s="158" t="str">
        <f t="shared" ca="1" si="101"/>
        <v/>
      </c>
      <c r="S1666" s="158" t="str">
        <f t="shared" ca="1" si="102"/>
        <v/>
      </c>
      <c r="T1666" s="158" t="str">
        <f t="shared" ca="1" si="103"/>
        <v/>
      </c>
    </row>
    <row r="1667" spans="17:20" x14ac:dyDescent="0.2">
      <c r="Q1667" s="158" t="str">
        <f t="shared" ca="1" si="100"/>
        <v/>
      </c>
      <c r="R1667" s="158" t="str">
        <f t="shared" ca="1" si="101"/>
        <v/>
      </c>
      <c r="S1667" s="158" t="str">
        <f t="shared" ca="1" si="102"/>
        <v/>
      </c>
      <c r="T1667" s="158" t="str">
        <f t="shared" ca="1" si="103"/>
        <v/>
      </c>
    </row>
    <row r="1668" spans="17:20" x14ac:dyDescent="0.2">
      <c r="Q1668" s="158" t="str">
        <f t="shared" ca="1" si="100"/>
        <v/>
      </c>
      <c r="R1668" s="158" t="str">
        <f t="shared" ca="1" si="101"/>
        <v/>
      </c>
      <c r="S1668" s="158" t="str">
        <f t="shared" ca="1" si="102"/>
        <v/>
      </c>
      <c r="T1668" s="158" t="str">
        <f t="shared" ca="1" si="103"/>
        <v/>
      </c>
    </row>
    <row r="1669" spans="17:20" x14ac:dyDescent="0.2">
      <c r="Q1669" s="158" t="str">
        <f t="shared" ref="Q1669:Q1732" ca="1" si="104">LEFT(OFFSET(A1669,0,MATCH($Q$2,$3:$3,0)-1),3)</f>
        <v/>
      </c>
      <c r="R1669" s="158" t="str">
        <f t="shared" ref="R1669:R1732" ca="1" si="105">LEFT(OFFSET(A1669,0,MATCH($R$2,$3:$3,0)-1),3)</f>
        <v/>
      </c>
      <c r="S1669" s="158" t="str">
        <f t="shared" ref="S1669:S1732" ca="1" si="106">RIGHT(OFFSET(A1669,0,MATCH($S$2,$3:$3,0)-1),2)</f>
        <v/>
      </c>
      <c r="T1669" s="158" t="str">
        <f t="shared" ref="T1669:T1732" ca="1" si="107">RIGHT(OFFSET(A1669,0,MATCH($T$2,$3:$3,0)-1),2)</f>
        <v/>
      </c>
    </row>
    <row r="1670" spans="17:20" x14ac:dyDescent="0.2">
      <c r="Q1670" s="158" t="str">
        <f t="shared" ca="1" si="104"/>
        <v/>
      </c>
      <c r="R1670" s="158" t="str">
        <f t="shared" ca="1" si="105"/>
        <v/>
      </c>
      <c r="S1670" s="158" t="str">
        <f t="shared" ca="1" si="106"/>
        <v/>
      </c>
      <c r="T1670" s="158" t="str">
        <f t="shared" ca="1" si="107"/>
        <v/>
      </c>
    </row>
    <row r="1671" spans="17:20" x14ac:dyDescent="0.2">
      <c r="Q1671" s="158" t="str">
        <f t="shared" ca="1" si="104"/>
        <v/>
      </c>
      <c r="R1671" s="158" t="str">
        <f t="shared" ca="1" si="105"/>
        <v/>
      </c>
      <c r="S1671" s="158" t="str">
        <f t="shared" ca="1" si="106"/>
        <v/>
      </c>
      <c r="T1671" s="158" t="str">
        <f t="shared" ca="1" si="107"/>
        <v/>
      </c>
    </row>
    <row r="1672" spans="17:20" x14ac:dyDescent="0.2">
      <c r="Q1672" s="158" t="str">
        <f t="shared" ca="1" si="104"/>
        <v/>
      </c>
      <c r="R1672" s="158" t="str">
        <f t="shared" ca="1" si="105"/>
        <v/>
      </c>
      <c r="S1672" s="158" t="str">
        <f t="shared" ca="1" si="106"/>
        <v/>
      </c>
      <c r="T1672" s="158" t="str">
        <f t="shared" ca="1" si="107"/>
        <v/>
      </c>
    </row>
    <row r="1673" spans="17:20" x14ac:dyDescent="0.2">
      <c r="Q1673" s="158" t="str">
        <f t="shared" ca="1" si="104"/>
        <v/>
      </c>
      <c r="R1673" s="158" t="str">
        <f t="shared" ca="1" si="105"/>
        <v/>
      </c>
      <c r="S1673" s="158" t="str">
        <f t="shared" ca="1" si="106"/>
        <v/>
      </c>
      <c r="T1673" s="158" t="str">
        <f t="shared" ca="1" si="107"/>
        <v/>
      </c>
    </row>
    <row r="1674" spans="17:20" x14ac:dyDescent="0.2">
      <c r="Q1674" s="158" t="str">
        <f t="shared" ca="1" si="104"/>
        <v/>
      </c>
      <c r="R1674" s="158" t="str">
        <f t="shared" ca="1" si="105"/>
        <v/>
      </c>
      <c r="S1674" s="158" t="str">
        <f t="shared" ca="1" si="106"/>
        <v/>
      </c>
      <c r="T1674" s="158" t="str">
        <f t="shared" ca="1" si="107"/>
        <v/>
      </c>
    </row>
    <row r="1675" spans="17:20" x14ac:dyDescent="0.2">
      <c r="Q1675" s="158" t="str">
        <f t="shared" ca="1" si="104"/>
        <v/>
      </c>
      <c r="R1675" s="158" t="str">
        <f t="shared" ca="1" si="105"/>
        <v/>
      </c>
      <c r="S1675" s="158" t="str">
        <f t="shared" ca="1" si="106"/>
        <v/>
      </c>
      <c r="T1675" s="158" t="str">
        <f t="shared" ca="1" si="107"/>
        <v/>
      </c>
    </row>
    <row r="1676" spans="17:20" x14ac:dyDescent="0.2">
      <c r="Q1676" s="158" t="str">
        <f t="shared" ca="1" si="104"/>
        <v/>
      </c>
      <c r="R1676" s="158" t="str">
        <f t="shared" ca="1" si="105"/>
        <v/>
      </c>
      <c r="S1676" s="158" t="str">
        <f t="shared" ca="1" si="106"/>
        <v/>
      </c>
      <c r="T1676" s="158" t="str">
        <f t="shared" ca="1" si="107"/>
        <v/>
      </c>
    </row>
    <row r="1677" spans="17:20" x14ac:dyDescent="0.2">
      <c r="Q1677" s="158" t="str">
        <f t="shared" ca="1" si="104"/>
        <v/>
      </c>
      <c r="R1677" s="158" t="str">
        <f t="shared" ca="1" si="105"/>
        <v/>
      </c>
      <c r="S1677" s="158" t="str">
        <f t="shared" ca="1" si="106"/>
        <v/>
      </c>
      <c r="T1677" s="158" t="str">
        <f t="shared" ca="1" si="107"/>
        <v/>
      </c>
    </row>
    <row r="1678" spans="17:20" x14ac:dyDescent="0.2">
      <c r="Q1678" s="158" t="str">
        <f t="shared" ca="1" si="104"/>
        <v/>
      </c>
      <c r="R1678" s="158" t="str">
        <f t="shared" ca="1" si="105"/>
        <v/>
      </c>
      <c r="S1678" s="158" t="str">
        <f t="shared" ca="1" si="106"/>
        <v/>
      </c>
      <c r="T1678" s="158" t="str">
        <f t="shared" ca="1" si="107"/>
        <v/>
      </c>
    </row>
    <row r="1679" spans="17:20" x14ac:dyDescent="0.2">
      <c r="Q1679" s="158" t="str">
        <f t="shared" ca="1" si="104"/>
        <v/>
      </c>
      <c r="R1679" s="158" t="str">
        <f t="shared" ca="1" si="105"/>
        <v/>
      </c>
      <c r="S1679" s="158" t="str">
        <f t="shared" ca="1" si="106"/>
        <v/>
      </c>
      <c r="T1679" s="158" t="str">
        <f t="shared" ca="1" si="107"/>
        <v/>
      </c>
    </row>
    <row r="1680" spans="17:20" x14ac:dyDescent="0.2">
      <c r="Q1680" s="158" t="str">
        <f t="shared" ca="1" si="104"/>
        <v/>
      </c>
      <c r="R1680" s="158" t="str">
        <f t="shared" ca="1" si="105"/>
        <v/>
      </c>
      <c r="S1680" s="158" t="str">
        <f t="shared" ca="1" si="106"/>
        <v/>
      </c>
      <c r="T1680" s="158" t="str">
        <f t="shared" ca="1" si="107"/>
        <v/>
      </c>
    </row>
    <row r="1681" spans="17:20" x14ac:dyDescent="0.2">
      <c r="Q1681" s="158" t="str">
        <f t="shared" ca="1" si="104"/>
        <v/>
      </c>
      <c r="R1681" s="158" t="str">
        <f t="shared" ca="1" si="105"/>
        <v/>
      </c>
      <c r="S1681" s="158" t="str">
        <f t="shared" ca="1" si="106"/>
        <v/>
      </c>
      <c r="T1681" s="158" t="str">
        <f t="shared" ca="1" si="107"/>
        <v/>
      </c>
    </row>
    <row r="1682" spans="17:20" x14ac:dyDescent="0.2">
      <c r="Q1682" s="158" t="str">
        <f t="shared" ca="1" si="104"/>
        <v/>
      </c>
      <c r="R1682" s="158" t="str">
        <f t="shared" ca="1" si="105"/>
        <v/>
      </c>
      <c r="S1682" s="158" t="str">
        <f t="shared" ca="1" si="106"/>
        <v/>
      </c>
      <c r="T1682" s="158" t="str">
        <f t="shared" ca="1" si="107"/>
        <v/>
      </c>
    </row>
    <row r="1683" spans="17:20" x14ac:dyDescent="0.2">
      <c r="Q1683" s="158" t="str">
        <f t="shared" ca="1" si="104"/>
        <v/>
      </c>
      <c r="R1683" s="158" t="str">
        <f t="shared" ca="1" si="105"/>
        <v/>
      </c>
      <c r="S1683" s="158" t="str">
        <f t="shared" ca="1" si="106"/>
        <v/>
      </c>
      <c r="T1683" s="158" t="str">
        <f t="shared" ca="1" si="107"/>
        <v/>
      </c>
    </row>
    <row r="1684" spans="17:20" x14ac:dyDescent="0.2">
      <c r="Q1684" s="158" t="str">
        <f t="shared" ca="1" si="104"/>
        <v/>
      </c>
      <c r="R1684" s="158" t="str">
        <f t="shared" ca="1" si="105"/>
        <v/>
      </c>
      <c r="S1684" s="158" t="str">
        <f t="shared" ca="1" si="106"/>
        <v/>
      </c>
      <c r="T1684" s="158" t="str">
        <f t="shared" ca="1" si="107"/>
        <v/>
      </c>
    </row>
    <row r="1685" spans="17:20" x14ac:dyDescent="0.2">
      <c r="Q1685" s="158" t="str">
        <f t="shared" ca="1" si="104"/>
        <v/>
      </c>
      <c r="R1685" s="158" t="str">
        <f t="shared" ca="1" si="105"/>
        <v/>
      </c>
      <c r="S1685" s="158" t="str">
        <f t="shared" ca="1" si="106"/>
        <v/>
      </c>
      <c r="T1685" s="158" t="str">
        <f t="shared" ca="1" si="107"/>
        <v/>
      </c>
    </row>
    <row r="1686" spans="17:20" x14ac:dyDescent="0.2">
      <c r="Q1686" s="158" t="str">
        <f t="shared" ca="1" si="104"/>
        <v/>
      </c>
      <c r="R1686" s="158" t="str">
        <f t="shared" ca="1" si="105"/>
        <v/>
      </c>
      <c r="S1686" s="158" t="str">
        <f t="shared" ca="1" si="106"/>
        <v/>
      </c>
      <c r="T1686" s="158" t="str">
        <f t="shared" ca="1" si="107"/>
        <v/>
      </c>
    </row>
    <row r="1687" spans="17:20" x14ac:dyDescent="0.2">
      <c r="Q1687" s="158" t="str">
        <f t="shared" ca="1" si="104"/>
        <v/>
      </c>
      <c r="R1687" s="158" t="str">
        <f t="shared" ca="1" si="105"/>
        <v/>
      </c>
      <c r="S1687" s="158" t="str">
        <f t="shared" ca="1" si="106"/>
        <v/>
      </c>
      <c r="T1687" s="158" t="str">
        <f t="shared" ca="1" si="107"/>
        <v/>
      </c>
    </row>
    <row r="1688" spans="17:20" x14ac:dyDescent="0.2">
      <c r="Q1688" s="158" t="str">
        <f t="shared" ca="1" si="104"/>
        <v/>
      </c>
      <c r="R1688" s="158" t="str">
        <f t="shared" ca="1" si="105"/>
        <v/>
      </c>
      <c r="S1688" s="158" t="str">
        <f t="shared" ca="1" si="106"/>
        <v/>
      </c>
      <c r="T1688" s="158" t="str">
        <f t="shared" ca="1" si="107"/>
        <v/>
      </c>
    </row>
    <row r="1689" spans="17:20" x14ac:dyDescent="0.2">
      <c r="Q1689" s="158" t="str">
        <f t="shared" ca="1" si="104"/>
        <v/>
      </c>
      <c r="R1689" s="158" t="str">
        <f t="shared" ca="1" si="105"/>
        <v/>
      </c>
      <c r="S1689" s="158" t="str">
        <f t="shared" ca="1" si="106"/>
        <v/>
      </c>
      <c r="T1689" s="158" t="str">
        <f t="shared" ca="1" si="107"/>
        <v/>
      </c>
    </row>
    <row r="1690" spans="17:20" x14ac:dyDescent="0.2">
      <c r="Q1690" s="158" t="str">
        <f t="shared" ca="1" si="104"/>
        <v/>
      </c>
      <c r="R1690" s="158" t="str">
        <f t="shared" ca="1" si="105"/>
        <v/>
      </c>
      <c r="S1690" s="158" t="str">
        <f t="shared" ca="1" si="106"/>
        <v/>
      </c>
      <c r="T1690" s="158" t="str">
        <f t="shared" ca="1" si="107"/>
        <v/>
      </c>
    </row>
    <row r="1691" spans="17:20" x14ac:dyDescent="0.2">
      <c r="Q1691" s="158" t="str">
        <f t="shared" ca="1" si="104"/>
        <v/>
      </c>
      <c r="R1691" s="158" t="str">
        <f t="shared" ca="1" si="105"/>
        <v/>
      </c>
      <c r="S1691" s="158" t="str">
        <f t="shared" ca="1" si="106"/>
        <v/>
      </c>
      <c r="T1691" s="158" t="str">
        <f t="shared" ca="1" si="107"/>
        <v/>
      </c>
    </row>
    <row r="1692" spans="17:20" x14ac:dyDescent="0.2">
      <c r="Q1692" s="158" t="str">
        <f t="shared" ca="1" si="104"/>
        <v/>
      </c>
      <c r="R1692" s="158" t="str">
        <f t="shared" ca="1" si="105"/>
        <v/>
      </c>
      <c r="S1692" s="158" t="str">
        <f t="shared" ca="1" si="106"/>
        <v/>
      </c>
      <c r="T1692" s="158" t="str">
        <f t="shared" ca="1" si="107"/>
        <v/>
      </c>
    </row>
    <row r="1693" spans="17:20" x14ac:dyDescent="0.2">
      <c r="Q1693" s="158" t="str">
        <f t="shared" ca="1" si="104"/>
        <v/>
      </c>
      <c r="R1693" s="158" t="str">
        <f t="shared" ca="1" si="105"/>
        <v/>
      </c>
      <c r="S1693" s="158" t="str">
        <f t="shared" ca="1" si="106"/>
        <v/>
      </c>
      <c r="T1693" s="158" t="str">
        <f t="shared" ca="1" si="107"/>
        <v/>
      </c>
    </row>
    <row r="1694" spans="17:20" x14ac:dyDescent="0.2">
      <c r="Q1694" s="158" t="str">
        <f t="shared" ca="1" si="104"/>
        <v/>
      </c>
      <c r="R1694" s="158" t="str">
        <f t="shared" ca="1" si="105"/>
        <v/>
      </c>
      <c r="S1694" s="158" t="str">
        <f t="shared" ca="1" si="106"/>
        <v/>
      </c>
      <c r="T1694" s="158" t="str">
        <f t="shared" ca="1" si="107"/>
        <v/>
      </c>
    </row>
    <row r="1695" spans="17:20" x14ac:dyDescent="0.2">
      <c r="Q1695" s="158" t="str">
        <f t="shared" ca="1" si="104"/>
        <v/>
      </c>
      <c r="R1695" s="158" t="str">
        <f t="shared" ca="1" si="105"/>
        <v/>
      </c>
      <c r="S1695" s="158" t="str">
        <f t="shared" ca="1" si="106"/>
        <v/>
      </c>
      <c r="T1695" s="158" t="str">
        <f t="shared" ca="1" si="107"/>
        <v/>
      </c>
    </row>
    <row r="1696" spans="17:20" x14ac:dyDescent="0.2">
      <c r="Q1696" s="158" t="str">
        <f t="shared" ca="1" si="104"/>
        <v/>
      </c>
      <c r="R1696" s="158" t="str">
        <f t="shared" ca="1" si="105"/>
        <v/>
      </c>
      <c r="S1696" s="158" t="str">
        <f t="shared" ca="1" si="106"/>
        <v/>
      </c>
      <c r="T1696" s="158" t="str">
        <f t="shared" ca="1" si="107"/>
        <v/>
      </c>
    </row>
    <row r="1697" spans="17:20" x14ac:dyDescent="0.2">
      <c r="Q1697" s="158" t="str">
        <f t="shared" ca="1" si="104"/>
        <v/>
      </c>
      <c r="R1697" s="158" t="str">
        <f t="shared" ca="1" si="105"/>
        <v/>
      </c>
      <c r="S1697" s="158" t="str">
        <f t="shared" ca="1" si="106"/>
        <v/>
      </c>
      <c r="T1697" s="158" t="str">
        <f t="shared" ca="1" si="107"/>
        <v/>
      </c>
    </row>
    <row r="1698" spans="17:20" x14ac:dyDescent="0.2">
      <c r="Q1698" s="158" t="str">
        <f t="shared" ca="1" si="104"/>
        <v/>
      </c>
      <c r="R1698" s="158" t="str">
        <f t="shared" ca="1" si="105"/>
        <v/>
      </c>
      <c r="S1698" s="158" t="str">
        <f t="shared" ca="1" si="106"/>
        <v/>
      </c>
      <c r="T1698" s="158" t="str">
        <f t="shared" ca="1" si="107"/>
        <v/>
      </c>
    </row>
    <row r="1699" spans="17:20" x14ac:dyDescent="0.2">
      <c r="Q1699" s="158" t="str">
        <f t="shared" ca="1" si="104"/>
        <v/>
      </c>
      <c r="R1699" s="158" t="str">
        <f t="shared" ca="1" si="105"/>
        <v/>
      </c>
      <c r="S1699" s="158" t="str">
        <f t="shared" ca="1" si="106"/>
        <v/>
      </c>
      <c r="T1699" s="158" t="str">
        <f t="shared" ca="1" si="107"/>
        <v/>
      </c>
    </row>
    <row r="1700" spans="17:20" x14ac:dyDescent="0.2">
      <c r="Q1700" s="158" t="str">
        <f t="shared" ca="1" si="104"/>
        <v/>
      </c>
      <c r="R1700" s="158" t="str">
        <f t="shared" ca="1" si="105"/>
        <v/>
      </c>
      <c r="S1700" s="158" t="str">
        <f t="shared" ca="1" si="106"/>
        <v/>
      </c>
      <c r="T1700" s="158" t="str">
        <f t="shared" ca="1" si="107"/>
        <v/>
      </c>
    </row>
    <row r="1701" spans="17:20" x14ac:dyDescent="0.2">
      <c r="Q1701" s="158" t="str">
        <f t="shared" ca="1" si="104"/>
        <v/>
      </c>
      <c r="R1701" s="158" t="str">
        <f t="shared" ca="1" si="105"/>
        <v/>
      </c>
      <c r="S1701" s="158" t="str">
        <f t="shared" ca="1" si="106"/>
        <v/>
      </c>
      <c r="T1701" s="158" t="str">
        <f t="shared" ca="1" si="107"/>
        <v/>
      </c>
    </row>
    <row r="1702" spans="17:20" x14ac:dyDescent="0.2">
      <c r="Q1702" s="158" t="str">
        <f t="shared" ca="1" si="104"/>
        <v/>
      </c>
      <c r="R1702" s="158" t="str">
        <f t="shared" ca="1" si="105"/>
        <v/>
      </c>
      <c r="S1702" s="158" t="str">
        <f t="shared" ca="1" si="106"/>
        <v/>
      </c>
      <c r="T1702" s="158" t="str">
        <f t="shared" ca="1" si="107"/>
        <v/>
      </c>
    </row>
    <row r="1703" spans="17:20" x14ac:dyDescent="0.2">
      <c r="Q1703" s="158" t="str">
        <f t="shared" ca="1" si="104"/>
        <v/>
      </c>
      <c r="R1703" s="158" t="str">
        <f t="shared" ca="1" si="105"/>
        <v/>
      </c>
      <c r="S1703" s="158" t="str">
        <f t="shared" ca="1" si="106"/>
        <v/>
      </c>
      <c r="T1703" s="158" t="str">
        <f t="shared" ca="1" si="107"/>
        <v/>
      </c>
    </row>
    <row r="1704" spans="17:20" x14ac:dyDescent="0.2">
      <c r="Q1704" s="158" t="str">
        <f t="shared" ca="1" si="104"/>
        <v/>
      </c>
      <c r="R1704" s="158" t="str">
        <f t="shared" ca="1" si="105"/>
        <v/>
      </c>
      <c r="S1704" s="158" t="str">
        <f t="shared" ca="1" si="106"/>
        <v/>
      </c>
      <c r="T1704" s="158" t="str">
        <f t="shared" ca="1" si="107"/>
        <v/>
      </c>
    </row>
    <row r="1705" spans="17:20" x14ac:dyDescent="0.2">
      <c r="Q1705" s="158" t="str">
        <f t="shared" ca="1" si="104"/>
        <v/>
      </c>
      <c r="R1705" s="158" t="str">
        <f t="shared" ca="1" si="105"/>
        <v/>
      </c>
      <c r="S1705" s="158" t="str">
        <f t="shared" ca="1" si="106"/>
        <v/>
      </c>
      <c r="T1705" s="158" t="str">
        <f t="shared" ca="1" si="107"/>
        <v/>
      </c>
    </row>
    <row r="1706" spans="17:20" x14ac:dyDescent="0.2">
      <c r="Q1706" s="158" t="str">
        <f t="shared" ca="1" si="104"/>
        <v/>
      </c>
      <c r="R1706" s="158" t="str">
        <f t="shared" ca="1" si="105"/>
        <v/>
      </c>
      <c r="S1706" s="158" t="str">
        <f t="shared" ca="1" si="106"/>
        <v/>
      </c>
      <c r="T1706" s="158" t="str">
        <f t="shared" ca="1" si="107"/>
        <v/>
      </c>
    </row>
    <row r="1707" spans="17:20" x14ac:dyDescent="0.2">
      <c r="Q1707" s="158" t="str">
        <f t="shared" ca="1" si="104"/>
        <v/>
      </c>
      <c r="R1707" s="158" t="str">
        <f t="shared" ca="1" si="105"/>
        <v/>
      </c>
      <c r="S1707" s="158" t="str">
        <f t="shared" ca="1" si="106"/>
        <v/>
      </c>
      <c r="T1707" s="158" t="str">
        <f t="shared" ca="1" si="107"/>
        <v/>
      </c>
    </row>
    <row r="1708" spans="17:20" x14ac:dyDescent="0.2">
      <c r="Q1708" s="158" t="str">
        <f t="shared" ca="1" si="104"/>
        <v/>
      </c>
      <c r="R1708" s="158" t="str">
        <f t="shared" ca="1" si="105"/>
        <v/>
      </c>
      <c r="S1708" s="158" t="str">
        <f t="shared" ca="1" si="106"/>
        <v/>
      </c>
      <c r="T1708" s="158" t="str">
        <f t="shared" ca="1" si="107"/>
        <v/>
      </c>
    </row>
    <row r="1709" spans="17:20" x14ac:dyDescent="0.2">
      <c r="Q1709" s="158" t="str">
        <f t="shared" ca="1" si="104"/>
        <v/>
      </c>
      <c r="R1709" s="158" t="str">
        <f t="shared" ca="1" si="105"/>
        <v/>
      </c>
      <c r="S1709" s="158" t="str">
        <f t="shared" ca="1" si="106"/>
        <v/>
      </c>
      <c r="T1709" s="158" t="str">
        <f t="shared" ca="1" si="107"/>
        <v/>
      </c>
    </row>
    <row r="1710" spans="17:20" x14ac:dyDescent="0.2">
      <c r="Q1710" s="158" t="str">
        <f t="shared" ca="1" si="104"/>
        <v/>
      </c>
      <c r="R1710" s="158" t="str">
        <f t="shared" ca="1" si="105"/>
        <v/>
      </c>
      <c r="S1710" s="158" t="str">
        <f t="shared" ca="1" si="106"/>
        <v/>
      </c>
      <c r="T1710" s="158" t="str">
        <f t="shared" ca="1" si="107"/>
        <v/>
      </c>
    </row>
    <row r="1711" spans="17:20" x14ac:dyDescent="0.2">
      <c r="Q1711" s="158" t="str">
        <f t="shared" ca="1" si="104"/>
        <v/>
      </c>
      <c r="R1711" s="158" t="str">
        <f t="shared" ca="1" si="105"/>
        <v/>
      </c>
      <c r="S1711" s="158" t="str">
        <f t="shared" ca="1" si="106"/>
        <v/>
      </c>
      <c r="T1711" s="158" t="str">
        <f t="shared" ca="1" si="107"/>
        <v/>
      </c>
    </row>
    <row r="1712" spans="17:20" x14ac:dyDescent="0.2">
      <c r="Q1712" s="158" t="str">
        <f t="shared" ca="1" si="104"/>
        <v/>
      </c>
      <c r="R1712" s="158" t="str">
        <f t="shared" ca="1" si="105"/>
        <v/>
      </c>
      <c r="S1712" s="158" t="str">
        <f t="shared" ca="1" si="106"/>
        <v/>
      </c>
      <c r="T1712" s="158" t="str">
        <f t="shared" ca="1" si="107"/>
        <v/>
      </c>
    </row>
    <row r="1713" spans="17:20" x14ac:dyDescent="0.2">
      <c r="Q1713" s="158" t="str">
        <f t="shared" ca="1" si="104"/>
        <v/>
      </c>
      <c r="R1713" s="158" t="str">
        <f t="shared" ca="1" si="105"/>
        <v/>
      </c>
      <c r="S1713" s="158" t="str">
        <f t="shared" ca="1" si="106"/>
        <v/>
      </c>
      <c r="T1713" s="158" t="str">
        <f t="shared" ca="1" si="107"/>
        <v/>
      </c>
    </row>
    <row r="1714" spans="17:20" x14ac:dyDescent="0.2">
      <c r="Q1714" s="158" t="str">
        <f t="shared" ca="1" si="104"/>
        <v/>
      </c>
      <c r="R1714" s="158" t="str">
        <f t="shared" ca="1" si="105"/>
        <v/>
      </c>
      <c r="S1714" s="158" t="str">
        <f t="shared" ca="1" si="106"/>
        <v/>
      </c>
      <c r="T1714" s="158" t="str">
        <f t="shared" ca="1" si="107"/>
        <v/>
      </c>
    </row>
    <row r="1715" spans="17:20" x14ac:dyDescent="0.2">
      <c r="Q1715" s="158" t="str">
        <f t="shared" ca="1" si="104"/>
        <v/>
      </c>
      <c r="R1715" s="158" t="str">
        <f t="shared" ca="1" si="105"/>
        <v/>
      </c>
      <c r="S1715" s="158" t="str">
        <f t="shared" ca="1" si="106"/>
        <v/>
      </c>
      <c r="T1715" s="158" t="str">
        <f t="shared" ca="1" si="107"/>
        <v/>
      </c>
    </row>
    <row r="1716" spans="17:20" x14ac:dyDescent="0.2">
      <c r="Q1716" s="158" t="str">
        <f t="shared" ca="1" si="104"/>
        <v/>
      </c>
      <c r="R1716" s="158" t="str">
        <f t="shared" ca="1" si="105"/>
        <v/>
      </c>
      <c r="S1716" s="158" t="str">
        <f t="shared" ca="1" si="106"/>
        <v/>
      </c>
      <c r="T1716" s="158" t="str">
        <f t="shared" ca="1" si="107"/>
        <v/>
      </c>
    </row>
    <row r="1717" spans="17:20" x14ac:dyDescent="0.2">
      <c r="Q1717" s="158" t="str">
        <f t="shared" ca="1" si="104"/>
        <v/>
      </c>
      <c r="R1717" s="158" t="str">
        <f t="shared" ca="1" si="105"/>
        <v/>
      </c>
      <c r="S1717" s="158" t="str">
        <f t="shared" ca="1" si="106"/>
        <v/>
      </c>
      <c r="T1717" s="158" t="str">
        <f t="shared" ca="1" si="107"/>
        <v/>
      </c>
    </row>
    <row r="1718" spans="17:20" x14ac:dyDescent="0.2">
      <c r="Q1718" s="158" t="str">
        <f t="shared" ca="1" si="104"/>
        <v/>
      </c>
      <c r="R1718" s="158" t="str">
        <f t="shared" ca="1" si="105"/>
        <v/>
      </c>
      <c r="S1718" s="158" t="str">
        <f t="shared" ca="1" si="106"/>
        <v/>
      </c>
      <c r="T1718" s="158" t="str">
        <f t="shared" ca="1" si="107"/>
        <v/>
      </c>
    </row>
    <row r="1719" spans="17:20" x14ac:dyDescent="0.2">
      <c r="Q1719" s="158" t="str">
        <f t="shared" ca="1" si="104"/>
        <v/>
      </c>
      <c r="R1719" s="158" t="str">
        <f t="shared" ca="1" si="105"/>
        <v/>
      </c>
      <c r="S1719" s="158" t="str">
        <f t="shared" ca="1" si="106"/>
        <v/>
      </c>
      <c r="T1719" s="158" t="str">
        <f t="shared" ca="1" si="107"/>
        <v/>
      </c>
    </row>
    <row r="1720" spans="17:20" x14ac:dyDescent="0.2">
      <c r="Q1720" s="158" t="str">
        <f t="shared" ca="1" si="104"/>
        <v/>
      </c>
      <c r="R1720" s="158" t="str">
        <f t="shared" ca="1" si="105"/>
        <v/>
      </c>
      <c r="S1720" s="158" t="str">
        <f t="shared" ca="1" si="106"/>
        <v/>
      </c>
      <c r="T1720" s="158" t="str">
        <f t="shared" ca="1" si="107"/>
        <v/>
      </c>
    </row>
    <row r="1721" spans="17:20" x14ac:dyDescent="0.2">
      <c r="Q1721" s="158" t="str">
        <f t="shared" ca="1" si="104"/>
        <v/>
      </c>
      <c r="R1721" s="158" t="str">
        <f t="shared" ca="1" si="105"/>
        <v/>
      </c>
      <c r="S1721" s="158" t="str">
        <f t="shared" ca="1" si="106"/>
        <v/>
      </c>
      <c r="T1721" s="158" t="str">
        <f t="shared" ca="1" si="107"/>
        <v/>
      </c>
    </row>
    <row r="1722" spans="17:20" x14ac:dyDescent="0.2">
      <c r="Q1722" s="158" t="str">
        <f t="shared" ca="1" si="104"/>
        <v/>
      </c>
      <c r="R1722" s="158" t="str">
        <f t="shared" ca="1" si="105"/>
        <v/>
      </c>
      <c r="S1722" s="158" t="str">
        <f t="shared" ca="1" si="106"/>
        <v/>
      </c>
      <c r="T1722" s="158" t="str">
        <f t="shared" ca="1" si="107"/>
        <v/>
      </c>
    </row>
    <row r="1723" spans="17:20" x14ac:dyDescent="0.2">
      <c r="Q1723" s="158" t="str">
        <f t="shared" ca="1" si="104"/>
        <v/>
      </c>
      <c r="R1723" s="158" t="str">
        <f t="shared" ca="1" si="105"/>
        <v/>
      </c>
      <c r="S1723" s="158" t="str">
        <f t="shared" ca="1" si="106"/>
        <v/>
      </c>
      <c r="T1723" s="158" t="str">
        <f t="shared" ca="1" si="107"/>
        <v/>
      </c>
    </row>
    <row r="1724" spans="17:20" x14ac:dyDescent="0.2">
      <c r="Q1724" s="158" t="str">
        <f t="shared" ca="1" si="104"/>
        <v/>
      </c>
      <c r="R1724" s="158" t="str">
        <f t="shared" ca="1" si="105"/>
        <v/>
      </c>
      <c r="S1724" s="158" t="str">
        <f t="shared" ca="1" si="106"/>
        <v/>
      </c>
      <c r="T1724" s="158" t="str">
        <f t="shared" ca="1" si="107"/>
        <v/>
      </c>
    </row>
    <row r="1725" spans="17:20" x14ac:dyDescent="0.2">
      <c r="Q1725" s="158" t="str">
        <f t="shared" ca="1" si="104"/>
        <v/>
      </c>
      <c r="R1725" s="158" t="str">
        <f t="shared" ca="1" si="105"/>
        <v/>
      </c>
      <c r="S1725" s="158" t="str">
        <f t="shared" ca="1" si="106"/>
        <v/>
      </c>
      <c r="T1725" s="158" t="str">
        <f t="shared" ca="1" si="107"/>
        <v/>
      </c>
    </row>
    <row r="1726" spans="17:20" x14ac:dyDescent="0.2">
      <c r="Q1726" s="158" t="str">
        <f t="shared" ca="1" si="104"/>
        <v/>
      </c>
      <c r="R1726" s="158" t="str">
        <f t="shared" ca="1" si="105"/>
        <v/>
      </c>
      <c r="S1726" s="158" t="str">
        <f t="shared" ca="1" si="106"/>
        <v/>
      </c>
      <c r="T1726" s="158" t="str">
        <f t="shared" ca="1" si="107"/>
        <v/>
      </c>
    </row>
    <row r="1727" spans="17:20" x14ac:dyDescent="0.2">
      <c r="Q1727" s="158" t="str">
        <f t="shared" ca="1" si="104"/>
        <v/>
      </c>
      <c r="R1727" s="158" t="str">
        <f t="shared" ca="1" si="105"/>
        <v/>
      </c>
      <c r="S1727" s="158" t="str">
        <f t="shared" ca="1" si="106"/>
        <v/>
      </c>
      <c r="T1727" s="158" t="str">
        <f t="shared" ca="1" si="107"/>
        <v/>
      </c>
    </row>
    <row r="1728" spans="17:20" x14ac:dyDescent="0.2">
      <c r="Q1728" s="158" t="str">
        <f t="shared" ca="1" si="104"/>
        <v/>
      </c>
      <c r="R1728" s="158" t="str">
        <f t="shared" ca="1" si="105"/>
        <v/>
      </c>
      <c r="S1728" s="158" t="str">
        <f t="shared" ca="1" si="106"/>
        <v/>
      </c>
      <c r="T1728" s="158" t="str">
        <f t="shared" ca="1" si="107"/>
        <v/>
      </c>
    </row>
    <row r="1729" spans="17:20" x14ac:dyDescent="0.2">
      <c r="Q1729" s="158" t="str">
        <f t="shared" ca="1" si="104"/>
        <v/>
      </c>
      <c r="R1729" s="158" t="str">
        <f t="shared" ca="1" si="105"/>
        <v/>
      </c>
      <c r="S1729" s="158" t="str">
        <f t="shared" ca="1" si="106"/>
        <v/>
      </c>
      <c r="T1729" s="158" t="str">
        <f t="shared" ca="1" si="107"/>
        <v/>
      </c>
    </row>
    <row r="1730" spans="17:20" x14ac:dyDescent="0.2">
      <c r="Q1730" s="158" t="str">
        <f t="shared" ca="1" si="104"/>
        <v/>
      </c>
      <c r="R1730" s="158" t="str">
        <f t="shared" ca="1" si="105"/>
        <v/>
      </c>
      <c r="S1730" s="158" t="str">
        <f t="shared" ca="1" si="106"/>
        <v/>
      </c>
      <c r="T1730" s="158" t="str">
        <f t="shared" ca="1" si="107"/>
        <v/>
      </c>
    </row>
    <row r="1731" spans="17:20" x14ac:dyDescent="0.2">
      <c r="Q1731" s="158" t="str">
        <f t="shared" ca="1" si="104"/>
        <v/>
      </c>
      <c r="R1731" s="158" t="str">
        <f t="shared" ca="1" si="105"/>
        <v/>
      </c>
      <c r="S1731" s="158" t="str">
        <f t="shared" ca="1" si="106"/>
        <v/>
      </c>
      <c r="T1731" s="158" t="str">
        <f t="shared" ca="1" si="107"/>
        <v/>
      </c>
    </row>
    <row r="1732" spans="17:20" x14ac:dyDescent="0.2">
      <c r="Q1732" s="158" t="str">
        <f t="shared" ca="1" si="104"/>
        <v/>
      </c>
      <c r="R1732" s="158" t="str">
        <f t="shared" ca="1" si="105"/>
        <v/>
      </c>
      <c r="S1732" s="158" t="str">
        <f t="shared" ca="1" si="106"/>
        <v/>
      </c>
      <c r="T1732" s="158" t="str">
        <f t="shared" ca="1" si="107"/>
        <v/>
      </c>
    </row>
    <row r="1733" spans="17:20" x14ac:dyDescent="0.2">
      <c r="Q1733" s="158" t="str">
        <f t="shared" ref="Q1733:Q1796" ca="1" si="108">LEFT(OFFSET(A1733,0,MATCH($Q$2,$3:$3,0)-1),3)</f>
        <v/>
      </c>
      <c r="R1733" s="158" t="str">
        <f t="shared" ref="R1733:R1796" ca="1" si="109">LEFT(OFFSET(A1733,0,MATCH($R$2,$3:$3,0)-1),3)</f>
        <v/>
      </c>
      <c r="S1733" s="158" t="str">
        <f t="shared" ref="S1733:S1796" ca="1" si="110">RIGHT(OFFSET(A1733,0,MATCH($S$2,$3:$3,0)-1),2)</f>
        <v/>
      </c>
      <c r="T1733" s="158" t="str">
        <f t="shared" ref="T1733:T1796" ca="1" si="111">RIGHT(OFFSET(A1733,0,MATCH($T$2,$3:$3,0)-1),2)</f>
        <v/>
      </c>
    </row>
    <row r="1734" spans="17:20" x14ac:dyDescent="0.2">
      <c r="Q1734" s="158" t="str">
        <f t="shared" ca="1" si="108"/>
        <v/>
      </c>
      <c r="R1734" s="158" t="str">
        <f t="shared" ca="1" si="109"/>
        <v/>
      </c>
      <c r="S1734" s="158" t="str">
        <f t="shared" ca="1" si="110"/>
        <v/>
      </c>
      <c r="T1734" s="158" t="str">
        <f t="shared" ca="1" si="111"/>
        <v/>
      </c>
    </row>
    <row r="1735" spans="17:20" x14ac:dyDescent="0.2">
      <c r="Q1735" s="158" t="str">
        <f t="shared" ca="1" si="108"/>
        <v/>
      </c>
      <c r="R1735" s="158" t="str">
        <f t="shared" ca="1" si="109"/>
        <v/>
      </c>
      <c r="S1735" s="158" t="str">
        <f t="shared" ca="1" si="110"/>
        <v/>
      </c>
      <c r="T1735" s="158" t="str">
        <f t="shared" ca="1" si="111"/>
        <v/>
      </c>
    </row>
    <row r="1736" spans="17:20" x14ac:dyDescent="0.2">
      <c r="Q1736" s="158" t="str">
        <f t="shared" ca="1" si="108"/>
        <v/>
      </c>
      <c r="R1736" s="158" t="str">
        <f t="shared" ca="1" si="109"/>
        <v/>
      </c>
      <c r="S1736" s="158" t="str">
        <f t="shared" ca="1" si="110"/>
        <v/>
      </c>
      <c r="T1736" s="158" t="str">
        <f t="shared" ca="1" si="111"/>
        <v/>
      </c>
    </row>
    <row r="1737" spans="17:20" x14ac:dyDescent="0.2">
      <c r="Q1737" s="158" t="str">
        <f t="shared" ca="1" si="108"/>
        <v/>
      </c>
      <c r="R1737" s="158" t="str">
        <f t="shared" ca="1" si="109"/>
        <v/>
      </c>
      <c r="S1737" s="158" t="str">
        <f t="shared" ca="1" si="110"/>
        <v/>
      </c>
      <c r="T1737" s="158" t="str">
        <f t="shared" ca="1" si="111"/>
        <v/>
      </c>
    </row>
    <row r="1738" spans="17:20" x14ac:dyDescent="0.2">
      <c r="Q1738" s="158" t="str">
        <f t="shared" ca="1" si="108"/>
        <v/>
      </c>
      <c r="R1738" s="158" t="str">
        <f t="shared" ca="1" si="109"/>
        <v/>
      </c>
      <c r="S1738" s="158" t="str">
        <f t="shared" ca="1" si="110"/>
        <v/>
      </c>
      <c r="T1738" s="158" t="str">
        <f t="shared" ca="1" si="111"/>
        <v/>
      </c>
    </row>
    <row r="1739" spans="17:20" x14ac:dyDescent="0.2">
      <c r="Q1739" s="158" t="str">
        <f t="shared" ca="1" si="108"/>
        <v/>
      </c>
      <c r="R1739" s="158" t="str">
        <f t="shared" ca="1" si="109"/>
        <v/>
      </c>
      <c r="S1739" s="158" t="str">
        <f t="shared" ca="1" si="110"/>
        <v/>
      </c>
      <c r="T1739" s="158" t="str">
        <f t="shared" ca="1" si="111"/>
        <v/>
      </c>
    </row>
    <row r="1740" spans="17:20" x14ac:dyDescent="0.2">
      <c r="Q1740" s="158" t="str">
        <f t="shared" ca="1" si="108"/>
        <v/>
      </c>
      <c r="R1740" s="158" t="str">
        <f t="shared" ca="1" si="109"/>
        <v/>
      </c>
      <c r="S1740" s="158" t="str">
        <f t="shared" ca="1" si="110"/>
        <v/>
      </c>
      <c r="T1740" s="158" t="str">
        <f t="shared" ca="1" si="111"/>
        <v/>
      </c>
    </row>
    <row r="1741" spans="17:20" x14ac:dyDescent="0.2">
      <c r="Q1741" s="158" t="str">
        <f t="shared" ca="1" si="108"/>
        <v/>
      </c>
      <c r="R1741" s="158" t="str">
        <f t="shared" ca="1" si="109"/>
        <v/>
      </c>
      <c r="S1741" s="158" t="str">
        <f t="shared" ca="1" si="110"/>
        <v/>
      </c>
      <c r="T1741" s="158" t="str">
        <f t="shared" ca="1" si="111"/>
        <v/>
      </c>
    </row>
    <row r="1742" spans="17:20" x14ac:dyDescent="0.2">
      <c r="Q1742" s="158" t="str">
        <f t="shared" ca="1" si="108"/>
        <v/>
      </c>
      <c r="R1742" s="158" t="str">
        <f t="shared" ca="1" si="109"/>
        <v/>
      </c>
      <c r="S1742" s="158" t="str">
        <f t="shared" ca="1" si="110"/>
        <v/>
      </c>
      <c r="T1742" s="158" t="str">
        <f t="shared" ca="1" si="111"/>
        <v/>
      </c>
    </row>
    <row r="1743" spans="17:20" x14ac:dyDescent="0.2">
      <c r="Q1743" s="158" t="str">
        <f t="shared" ca="1" si="108"/>
        <v/>
      </c>
      <c r="R1743" s="158" t="str">
        <f t="shared" ca="1" si="109"/>
        <v/>
      </c>
      <c r="S1743" s="158" t="str">
        <f t="shared" ca="1" si="110"/>
        <v/>
      </c>
      <c r="T1743" s="158" t="str">
        <f t="shared" ca="1" si="111"/>
        <v/>
      </c>
    </row>
    <row r="1744" spans="17:20" x14ac:dyDescent="0.2">
      <c r="Q1744" s="158" t="str">
        <f t="shared" ca="1" si="108"/>
        <v/>
      </c>
      <c r="R1744" s="158" t="str">
        <f t="shared" ca="1" si="109"/>
        <v/>
      </c>
      <c r="S1744" s="158" t="str">
        <f t="shared" ca="1" si="110"/>
        <v/>
      </c>
      <c r="T1744" s="158" t="str">
        <f t="shared" ca="1" si="111"/>
        <v/>
      </c>
    </row>
    <row r="1745" spans="17:20" x14ac:dyDescent="0.2">
      <c r="Q1745" s="158" t="str">
        <f t="shared" ca="1" si="108"/>
        <v/>
      </c>
      <c r="R1745" s="158" t="str">
        <f t="shared" ca="1" si="109"/>
        <v/>
      </c>
      <c r="S1745" s="158" t="str">
        <f t="shared" ca="1" si="110"/>
        <v/>
      </c>
      <c r="T1745" s="158" t="str">
        <f t="shared" ca="1" si="111"/>
        <v/>
      </c>
    </row>
    <row r="1746" spans="17:20" x14ac:dyDescent="0.2">
      <c r="Q1746" s="158" t="str">
        <f t="shared" ca="1" si="108"/>
        <v/>
      </c>
      <c r="R1746" s="158" t="str">
        <f t="shared" ca="1" si="109"/>
        <v/>
      </c>
      <c r="S1746" s="158" t="str">
        <f t="shared" ca="1" si="110"/>
        <v/>
      </c>
      <c r="T1746" s="158" t="str">
        <f t="shared" ca="1" si="111"/>
        <v/>
      </c>
    </row>
    <row r="1747" spans="17:20" x14ac:dyDescent="0.2">
      <c r="Q1747" s="158" t="str">
        <f t="shared" ca="1" si="108"/>
        <v/>
      </c>
      <c r="R1747" s="158" t="str">
        <f t="shared" ca="1" si="109"/>
        <v/>
      </c>
      <c r="S1747" s="158" t="str">
        <f t="shared" ca="1" si="110"/>
        <v/>
      </c>
      <c r="T1747" s="158" t="str">
        <f t="shared" ca="1" si="111"/>
        <v/>
      </c>
    </row>
    <row r="1748" spans="17:20" x14ac:dyDescent="0.2">
      <c r="Q1748" s="158" t="str">
        <f t="shared" ca="1" si="108"/>
        <v/>
      </c>
      <c r="R1748" s="158" t="str">
        <f t="shared" ca="1" si="109"/>
        <v/>
      </c>
      <c r="S1748" s="158" t="str">
        <f t="shared" ca="1" si="110"/>
        <v/>
      </c>
      <c r="T1748" s="158" t="str">
        <f t="shared" ca="1" si="111"/>
        <v/>
      </c>
    </row>
    <row r="1749" spans="17:20" x14ac:dyDescent="0.2">
      <c r="Q1749" s="158" t="str">
        <f t="shared" ca="1" si="108"/>
        <v/>
      </c>
      <c r="R1749" s="158" t="str">
        <f t="shared" ca="1" si="109"/>
        <v/>
      </c>
      <c r="S1749" s="158" t="str">
        <f t="shared" ca="1" si="110"/>
        <v/>
      </c>
      <c r="T1749" s="158" t="str">
        <f t="shared" ca="1" si="111"/>
        <v/>
      </c>
    </row>
    <row r="1750" spans="17:20" x14ac:dyDescent="0.2">
      <c r="Q1750" s="158" t="str">
        <f t="shared" ca="1" si="108"/>
        <v/>
      </c>
      <c r="R1750" s="158" t="str">
        <f t="shared" ca="1" si="109"/>
        <v/>
      </c>
      <c r="S1750" s="158" t="str">
        <f t="shared" ca="1" si="110"/>
        <v/>
      </c>
      <c r="T1750" s="158" t="str">
        <f t="shared" ca="1" si="111"/>
        <v/>
      </c>
    </row>
    <row r="1751" spans="17:20" x14ac:dyDescent="0.2">
      <c r="Q1751" s="158" t="str">
        <f t="shared" ca="1" si="108"/>
        <v/>
      </c>
      <c r="R1751" s="158" t="str">
        <f t="shared" ca="1" si="109"/>
        <v/>
      </c>
      <c r="S1751" s="158" t="str">
        <f t="shared" ca="1" si="110"/>
        <v/>
      </c>
      <c r="T1751" s="158" t="str">
        <f t="shared" ca="1" si="111"/>
        <v/>
      </c>
    </row>
    <row r="1752" spans="17:20" x14ac:dyDescent="0.2">
      <c r="Q1752" s="158" t="str">
        <f t="shared" ca="1" si="108"/>
        <v/>
      </c>
      <c r="R1752" s="158" t="str">
        <f t="shared" ca="1" si="109"/>
        <v/>
      </c>
      <c r="S1752" s="158" t="str">
        <f t="shared" ca="1" si="110"/>
        <v/>
      </c>
      <c r="T1752" s="158" t="str">
        <f t="shared" ca="1" si="111"/>
        <v/>
      </c>
    </row>
    <row r="1753" spans="17:20" x14ac:dyDescent="0.2">
      <c r="Q1753" s="158" t="str">
        <f t="shared" ca="1" si="108"/>
        <v/>
      </c>
      <c r="R1753" s="158" t="str">
        <f t="shared" ca="1" si="109"/>
        <v/>
      </c>
      <c r="S1753" s="158" t="str">
        <f t="shared" ca="1" si="110"/>
        <v/>
      </c>
      <c r="T1753" s="158" t="str">
        <f t="shared" ca="1" si="111"/>
        <v/>
      </c>
    </row>
    <row r="1754" spans="17:20" x14ac:dyDescent="0.2">
      <c r="Q1754" s="158" t="str">
        <f t="shared" ca="1" si="108"/>
        <v/>
      </c>
      <c r="R1754" s="158" t="str">
        <f t="shared" ca="1" si="109"/>
        <v/>
      </c>
      <c r="S1754" s="158" t="str">
        <f t="shared" ca="1" si="110"/>
        <v/>
      </c>
      <c r="T1754" s="158" t="str">
        <f t="shared" ca="1" si="111"/>
        <v/>
      </c>
    </row>
    <row r="1755" spans="17:20" x14ac:dyDescent="0.2">
      <c r="Q1755" s="158" t="str">
        <f t="shared" ca="1" si="108"/>
        <v/>
      </c>
      <c r="R1755" s="158" t="str">
        <f t="shared" ca="1" si="109"/>
        <v/>
      </c>
      <c r="S1755" s="158" t="str">
        <f t="shared" ca="1" si="110"/>
        <v/>
      </c>
      <c r="T1755" s="158" t="str">
        <f t="shared" ca="1" si="111"/>
        <v/>
      </c>
    </row>
    <row r="1756" spans="17:20" x14ac:dyDescent="0.2">
      <c r="Q1756" s="158" t="str">
        <f t="shared" ca="1" si="108"/>
        <v/>
      </c>
      <c r="R1756" s="158" t="str">
        <f t="shared" ca="1" si="109"/>
        <v/>
      </c>
      <c r="S1756" s="158" t="str">
        <f t="shared" ca="1" si="110"/>
        <v/>
      </c>
      <c r="T1756" s="158" t="str">
        <f t="shared" ca="1" si="111"/>
        <v/>
      </c>
    </row>
    <row r="1757" spans="17:20" x14ac:dyDescent="0.2">
      <c r="Q1757" s="158" t="str">
        <f t="shared" ca="1" si="108"/>
        <v/>
      </c>
      <c r="R1757" s="158" t="str">
        <f t="shared" ca="1" si="109"/>
        <v/>
      </c>
      <c r="S1757" s="158" t="str">
        <f t="shared" ca="1" si="110"/>
        <v/>
      </c>
      <c r="T1757" s="158" t="str">
        <f t="shared" ca="1" si="111"/>
        <v/>
      </c>
    </row>
    <row r="1758" spans="17:20" x14ac:dyDescent="0.2">
      <c r="Q1758" s="158" t="str">
        <f t="shared" ca="1" si="108"/>
        <v/>
      </c>
      <c r="R1758" s="158" t="str">
        <f t="shared" ca="1" si="109"/>
        <v/>
      </c>
      <c r="S1758" s="158" t="str">
        <f t="shared" ca="1" si="110"/>
        <v/>
      </c>
      <c r="T1758" s="158" t="str">
        <f t="shared" ca="1" si="111"/>
        <v/>
      </c>
    </row>
    <row r="1759" spans="17:20" x14ac:dyDescent="0.2">
      <c r="Q1759" s="158" t="str">
        <f t="shared" ca="1" si="108"/>
        <v/>
      </c>
      <c r="R1759" s="158" t="str">
        <f t="shared" ca="1" si="109"/>
        <v/>
      </c>
      <c r="S1759" s="158" t="str">
        <f t="shared" ca="1" si="110"/>
        <v/>
      </c>
      <c r="T1759" s="158" t="str">
        <f t="shared" ca="1" si="111"/>
        <v/>
      </c>
    </row>
    <row r="1760" spans="17:20" x14ac:dyDescent="0.2">
      <c r="Q1760" s="158" t="str">
        <f t="shared" ca="1" si="108"/>
        <v/>
      </c>
      <c r="R1760" s="158" t="str">
        <f t="shared" ca="1" si="109"/>
        <v/>
      </c>
      <c r="S1760" s="158" t="str">
        <f t="shared" ca="1" si="110"/>
        <v/>
      </c>
      <c r="T1760" s="158" t="str">
        <f t="shared" ca="1" si="111"/>
        <v/>
      </c>
    </row>
    <row r="1761" spans="17:20" x14ac:dyDescent="0.2">
      <c r="Q1761" s="158" t="str">
        <f t="shared" ca="1" si="108"/>
        <v/>
      </c>
      <c r="R1761" s="158" t="str">
        <f t="shared" ca="1" si="109"/>
        <v/>
      </c>
      <c r="S1761" s="158" t="str">
        <f t="shared" ca="1" si="110"/>
        <v/>
      </c>
      <c r="T1761" s="158" t="str">
        <f t="shared" ca="1" si="111"/>
        <v/>
      </c>
    </row>
    <row r="1762" spans="17:20" x14ac:dyDescent="0.2">
      <c r="Q1762" s="158" t="str">
        <f t="shared" ca="1" si="108"/>
        <v/>
      </c>
      <c r="R1762" s="158" t="str">
        <f t="shared" ca="1" si="109"/>
        <v/>
      </c>
      <c r="S1762" s="158" t="str">
        <f t="shared" ca="1" si="110"/>
        <v/>
      </c>
      <c r="T1762" s="158" t="str">
        <f t="shared" ca="1" si="111"/>
        <v/>
      </c>
    </row>
    <row r="1763" spans="17:20" x14ac:dyDescent="0.2">
      <c r="Q1763" s="158" t="str">
        <f t="shared" ca="1" si="108"/>
        <v/>
      </c>
      <c r="R1763" s="158" t="str">
        <f t="shared" ca="1" si="109"/>
        <v/>
      </c>
      <c r="S1763" s="158" t="str">
        <f t="shared" ca="1" si="110"/>
        <v/>
      </c>
      <c r="T1763" s="158" t="str">
        <f t="shared" ca="1" si="111"/>
        <v/>
      </c>
    </row>
    <row r="1764" spans="17:20" x14ac:dyDescent="0.2">
      <c r="Q1764" s="158" t="str">
        <f t="shared" ca="1" si="108"/>
        <v/>
      </c>
      <c r="R1764" s="158" t="str">
        <f t="shared" ca="1" si="109"/>
        <v/>
      </c>
      <c r="S1764" s="158" t="str">
        <f t="shared" ca="1" si="110"/>
        <v/>
      </c>
      <c r="T1764" s="158" t="str">
        <f t="shared" ca="1" si="111"/>
        <v/>
      </c>
    </row>
    <row r="1765" spans="17:20" x14ac:dyDescent="0.2">
      <c r="Q1765" s="158" t="str">
        <f t="shared" ca="1" si="108"/>
        <v/>
      </c>
      <c r="R1765" s="158" t="str">
        <f t="shared" ca="1" si="109"/>
        <v/>
      </c>
      <c r="S1765" s="158" t="str">
        <f t="shared" ca="1" si="110"/>
        <v/>
      </c>
      <c r="T1765" s="158" t="str">
        <f t="shared" ca="1" si="111"/>
        <v/>
      </c>
    </row>
    <row r="1766" spans="17:20" x14ac:dyDescent="0.2">
      <c r="Q1766" s="158" t="str">
        <f t="shared" ca="1" si="108"/>
        <v/>
      </c>
      <c r="R1766" s="158" t="str">
        <f t="shared" ca="1" si="109"/>
        <v/>
      </c>
      <c r="S1766" s="158" t="str">
        <f t="shared" ca="1" si="110"/>
        <v/>
      </c>
      <c r="T1766" s="158" t="str">
        <f t="shared" ca="1" si="111"/>
        <v/>
      </c>
    </row>
    <row r="1767" spans="17:20" x14ac:dyDescent="0.2">
      <c r="Q1767" s="158" t="str">
        <f t="shared" ca="1" si="108"/>
        <v/>
      </c>
      <c r="R1767" s="158" t="str">
        <f t="shared" ca="1" si="109"/>
        <v/>
      </c>
      <c r="S1767" s="158" t="str">
        <f t="shared" ca="1" si="110"/>
        <v/>
      </c>
      <c r="T1767" s="158" t="str">
        <f t="shared" ca="1" si="111"/>
        <v/>
      </c>
    </row>
    <row r="1768" spans="17:20" x14ac:dyDescent="0.2">
      <c r="Q1768" s="158" t="str">
        <f t="shared" ca="1" si="108"/>
        <v/>
      </c>
      <c r="R1768" s="158" t="str">
        <f t="shared" ca="1" si="109"/>
        <v/>
      </c>
      <c r="S1768" s="158" t="str">
        <f t="shared" ca="1" si="110"/>
        <v/>
      </c>
      <c r="T1768" s="158" t="str">
        <f t="shared" ca="1" si="111"/>
        <v/>
      </c>
    </row>
    <row r="1769" spans="17:20" x14ac:dyDescent="0.2">
      <c r="Q1769" s="158" t="str">
        <f t="shared" ca="1" si="108"/>
        <v/>
      </c>
      <c r="R1769" s="158" t="str">
        <f t="shared" ca="1" si="109"/>
        <v/>
      </c>
      <c r="S1769" s="158" t="str">
        <f t="shared" ca="1" si="110"/>
        <v/>
      </c>
      <c r="T1769" s="158" t="str">
        <f t="shared" ca="1" si="111"/>
        <v/>
      </c>
    </row>
    <row r="1770" spans="17:20" x14ac:dyDescent="0.2">
      <c r="Q1770" s="158" t="str">
        <f t="shared" ca="1" si="108"/>
        <v/>
      </c>
      <c r="R1770" s="158" t="str">
        <f t="shared" ca="1" si="109"/>
        <v/>
      </c>
      <c r="S1770" s="158" t="str">
        <f t="shared" ca="1" si="110"/>
        <v/>
      </c>
      <c r="T1770" s="158" t="str">
        <f t="shared" ca="1" si="111"/>
        <v/>
      </c>
    </row>
    <row r="1771" spans="17:20" x14ac:dyDescent="0.2">
      <c r="Q1771" s="158" t="str">
        <f t="shared" ca="1" si="108"/>
        <v/>
      </c>
      <c r="R1771" s="158" t="str">
        <f t="shared" ca="1" si="109"/>
        <v/>
      </c>
      <c r="S1771" s="158" t="str">
        <f t="shared" ca="1" si="110"/>
        <v/>
      </c>
      <c r="T1771" s="158" t="str">
        <f t="shared" ca="1" si="111"/>
        <v/>
      </c>
    </row>
    <row r="1772" spans="17:20" x14ac:dyDescent="0.2">
      <c r="Q1772" s="158" t="str">
        <f t="shared" ca="1" si="108"/>
        <v/>
      </c>
      <c r="R1772" s="158" t="str">
        <f t="shared" ca="1" si="109"/>
        <v/>
      </c>
      <c r="S1772" s="158" t="str">
        <f t="shared" ca="1" si="110"/>
        <v/>
      </c>
      <c r="T1772" s="158" t="str">
        <f t="shared" ca="1" si="111"/>
        <v/>
      </c>
    </row>
    <row r="1773" spans="17:20" x14ac:dyDescent="0.2">
      <c r="Q1773" s="158" t="str">
        <f t="shared" ca="1" si="108"/>
        <v/>
      </c>
      <c r="R1773" s="158" t="str">
        <f t="shared" ca="1" si="109"/>
        <v/>
      </c>
      <c r="S1773" s="158" t="str">
        <f t="shared" ca="1" si="110"/>
        <v/>
      </c>
      <c r="T1773" s="158" t="str">
        <f t="shared" ca="1" si="111"/>
        <v/>
      </c>
    </row>
    <row r="1774" spans="17:20" x14ac:dyDescent="0.2">
      <c r="Q1774" s="158" t="str">
        <f t="shared" ca="1" si="108"/>
        <v/>
      </c>
      <c r="R1774" s="158" t="str">
        <f t="shared" ca="1" si="109"/>
        <v/>
      </c>
      <c r="S1774" s="158" t="str">
        <f t="shared" ca="1" si="110"/>
        <v/>
      </c>
      <c r="T1774" s="158" t="str">
        <f t="shared" ca="1" si="111"/>
        <v/>
      </c>
    </row>
    <row r="1775" spans="17:20" x14ac:dyDescent="0.2">
      <c r="Q1775" s="158" t="str">
        <f t="shared" ca="1" si="108"/>
        <v/>
      </c>
      <c r="R1775" s="158" t="str">
        <f t="shared" ca="1" si="109"/>
        <v/>
      </c>
      <c r="S1775" s="158" t="str">
        <f t="shared" ca="1" si="110"/>
        <v/>
      </c>
      <c r="T1775" s="158" t="str">
        <f t="shared" ca="1" si="111"/>
        <v/>
      </c>
    </row>
    <row r="1776" spans="17:20" x14ac:dyDescent="0.2">
      <c r="Q1776" s="158" t="str">
        <f t="shared" ca="1" si="108"/>
        <v/>
      </c>
      <c r="R1776" s="158" t="str">
        <f t="shared" ca="1" si="109"/>
        <v/>
      </c>
      <c r="S1776" s="158" t="str">
        <f t="shared" ca="1" si="110"/>
        <v/>
      </c>
      <c r="T1776" s="158" t="str">
        <f t="shared" ca="1" si="111"/>
        <v/>
      </c>
    </row>
    <row r="1777" spans="17:20" x14ac:dyDescent="0.2">
      <c r="Q1777" s="158" t="str">
        <f t="shared" ca="1" si="108"/>
        <v/>
      </c>
      <c r="R1777" s="158" t="str">
        <f t="shared" ca="1" si="109"/>
        <v/>
      </c>
      <c r="S1777" s="158" t="str">
        <f t="shared" ca="1" si="110"/>
        <v/>
      </c>
      <c r="T1777" s="158" t="str">
        <f t="shared" ca="1" si="111"/>
        <v/>
      </c>
    </row>
    <row r="1778" spans="17:20" x14ac:dyDescent="0.2">
      <c r="Q1778" s="158" t="str">
        <f t="shared" ca="1" si="108"/>
        <v/>
      </c>
      <c r="R1778" s="158" t="str">
        <f t="shared" ca="1" si="109"/>
        <v/>
      </c>
      <c r="S1778" s="158" t="str">
        <f t="shared" ca="1" si="110"/>
        <v/>
      </c>
      <c r="T1778" s="158" t="str">
        <f t="shared" ca="1" si="111"/>
        <v/>
      </c>
    </row>
    <row r="1779" spans="17:20" x14ac:dyDescent="0.2">
      <c r="Q1779" s="158" t="str">
        <f t="shared" ca="1" si="108"/>
        <v/>
      </c>
      <c r="R1779" s="158" t="str">
        <f t="shared" ca="1" si="109"/>
        <v/>
      </c>
      <c r="S1779" s="158" t="str">
        <f t="shared" ca="1" si="110"/>
        <v/>
      </c>
      <c r="T1779" s="158" t="str">
        <f t="shared" ca="1" si="111"/>
        <v/>
      </c>
    </row>
    <row r="1780" spans="17:20" x14ac:dyDescent="0.2">
      <c r="Q1780" s="158" t="str">
        <f t="shared" ca="1" si="108"/>
        <v/>
      </c>
      <c r="R1780" s="158" t="str">
        <f t="shared" ca="1" si="109"/>
        <v/>
      </c>
      <c r="S1780" s="158" t="str">
        <f t="shared" ca="1" si="110"/>
        <v/>
      </c>
      <c r="T1780" s="158" t="str">
        <f t="shared" ca="1" si="111"/>
        <v/>
      </c>
    </row>
    <row r="1781" spans="17:20" x14ac:dyDescent="0.2">
      <c r="Q1781" s="158" t="str">
        <f t="shared" ca="1" si="108"/>
        <v/>
      </c>
      <c r="R1781" s="158" t="str">
        <f t="shared" ca="1" si="109"/>
        <v/>
      </c>
      <c r="S1781" s="158" t="str">
        <f t="shared" ca="1" si="110"/>
        <v/>
      </c>
      <c r="T1781" s="158" t="str">
        <f t="shared" ca="1" si="111"/>
        <v/>
      </c>
    </row>
    <row r="1782" spans="17:20" x14ac:dyDescent="0.2">
      <c r="Q1782" s="158" t="str">
        <f t="shared" ca="1" si="108"/>
        <v/>
      </c>
      <c r="R1782" s="158" t="str">
        <f t="shared" ca="1" si="109"/>
        <v/>
      </c>
      <c r="S1782" s="158" t="str">
        <f t="shared" ca="1" si="110"/>
        <v/>
      </c>
      <c r="T1782" s="158" t="str">
        <f t="shared" ca="1" si="111"/>
        <v/>
      </c>
    </row>
    <row r="1783" spans="17:20" x14ac:dyDescent="0.2">
      <c r="Q1783" s="158" t="str">
        <f t="shared" ca="1" si="108"/>
        <v/>
      </c>
      <c r="R1783" s="158" t="str">
        <f t="shared" ca="1" si="109"/>
        <v/>
      </c>
      <c r="S1783" s="158" t="str">
        <f t="shared" ca="1" si="110"/>
        <v/>
      </c>
      <c r="T1783" s="158" t="str">
        <f t="shared" ca="1" si="111"/>
        <v/>
      </c>
    </row>
    <row r="1784" spans="17:20" x14ac:dyDescent="0.2">
      <c r="Q1784" s="158" t="str">
        <f t="shared" ca="1" si="108"/>
        <v/>
      </c>
      <c r="R1784" s="158" t="str">
        <f t="shared" ca="1" si="109"/>
        <v/>
      </c>
      <c r="S1784" s="158" t="str">
        <f t="shared" ca="1" si="110"/>
        <v/>
      </c>
      <c r="T1784" s="158" t="str">
        <f t="shared" ca="1" si="111"/>
        <v/>
      </c>
    </row>
    <row r="1785" spans="17:20" x14ac:dyDescent="0.2">
      <c r="Q1785" s="158" t="str">
        <f t="shared" ca="1" si="108"/>
        <v/>
      </c>
      <c r="R1785" s="158" t="str">
        <f t="shared" ca="1" si="109"/>
        <v/>
      </c>
      <c r="S1785" s="158" t="str">
        <f t="shared" ca="1" si="110"/>
        <v/>
      </c>
      <c r="T1785" s="158" t="str">
        <f t="shared" ca="1" si="111"/>
        <v/>
      </c>
    </row>
    <row r="1786" spans="17:20" x14ac:dyDescent="0.2">
      <c r="Q1786" s="158" t="str">
        <f t="shared" ca="1" si="108"/>
        <v/>
      </c>
      <c r="R1786" s="158" t="str">
        <f t="shared" ca="1" si="109"/>
        <v/>
      </c>
      <c r="S1786" s="158" t="str">
        <f t="shared" ca="1" si="110"/>
        <v/>
      </c>
      <c r="T1786" s="158" t="str">
        <f t="shared" ca="1" si="111"/>
        <v/>
      </c>
    </row>
    <row r="1787" spans="17:20" x14ac:dyDescent="0.2">
      <c r="Q1787" s="158" t="str">
        <f t="shared" ca="1" si="108"/>
        <v/>
      </c>
      <c r="R1787" s="158" t="str">
        <f t="shared" ca="1" si="109"/>
        <v/>
      </c>
      <c r="S1787" s="158" t="str">
        <f t="shared" ca="1" si="110"/>
        <v/>
      </c>
      <c r="T1787" s="158" t="str">
        <f t="shared" ca="1" si="111"/>
        <v/>
      </c>
    </row>
    <row r="1788" spans="17:20" x14ac:dyDescent="0.2">
      <c r="Q1788" s="158" t="str">
        <f t="shared" ca="1" si="108"/>
        <v/>
      </c>
      <c r="R1788" s="158" t="str">
        <f t="shared" ca="1" si="109"/>
        <v/>
      </c>
      <c r="S1788" s="158" t="str">
        <f t="shared" ca="1" si="110"/>
        <v/>
      </c>
      <c r="T1788" s="158" t="str">
        <f t="shared" ca="1" si="111"/>
        <v/>
      </c>
    </row>
    <row r="1789" spans="17:20" x14ac:dyDescent="0.2">
      <c r="Q1789" s="158" t="str">
        <f t="shared" ca="1" si="108"/>
        <v/>
      </c>
      <c r="R1789" s="158" t="str">
        <f t="shared" ca="1" si="109"/>
        <v/>
      </c>
      <c r="S1789" s="158" t="str">
        <f t="shared" ca="1" si="110"/>
        <v/>
      </c>
      <c r="T1789" s="158" t="str">
        <f t="shared" ca="1" si="111"/>
        <v/>
      </c>
    </row>
    <row r="1790" spans="17:20" x14ac:dyDescent="0.2">
      <c r="Q1790" s="158" t="str">
        <f t="shared" ca="1" si="108"/>
        <v/>
      </c>
      <c r="R1790" s="158" t="str">
        <f t="shared" ca="1" si="109"/>
        <v/>
      </c>
      <c r="S1790" s="158" t="str">
        <f t="shared" ca="1" si="110"/>
        <v/>
      </c>
      <c r="T1790" s="158" t="str">
        <f t="shared" ca="1" si="111"/>
        <v/>
      </c>
    </row>
    <row r="1791" spans="17:20" x14ac:dyDescent="0.2">
      <c r="Q1791" s="158" t="str">
        <f t="shared" ca="1" si="108"/>
        <v/>
      </c>
      <c r="R1791" s="158" t="str">
        <f t="shared" ca="1" si="109"/>
        <v/>
      </c>
      <c r="S1791" s="158" t="str">
        <f t="shared" ca="1" si="110"/>
        <v/>
      </c>
      <c r="T1791" s="158" t="str">
        <f t="shared" ca="1" si="111"/>
        <v/>
      </c>
    </row>
    <row r="1792" spans="17:20" x14ac:dyDescent="0.2">
      <c r="Q1792" s="158" t="str">
        <f t="shared" ca="1" si="108"/>
        <v/>
      </c>
      <c r="R1792" s="158" t="str">
        <f t="shared" ca="1" si="109"/>
        <v/>
      </c>
      <c r="S1792" s="158" t="str">
        <f t="shared" ca="1" si="110"/>
        <v/>
      </c>
      <c r="T1792" s="158" t="str">
        <f t="shared" ca="1" si="111"/>
        <v/>
      </c>
    </row>
    <row r="1793" spans="17:20" x14ac:dyDescent="0.2">
      <c r="Q1793" s="158" t="str">
        <f t="shared" ca="1" si="108"/>
        <v/>
      </c>
      <c r="R1793" s="158" t="str">
        <f t="shared" ca="1" si="109"/>
        <v/>
      </c>
      <c r="S1793" s="158" t="str">
        <f t="shared" ca="1" si="110"/>
        <v/>
      </c>
      <c r="T1793" s="158" t="str">
        <f t="shared" ca="1" si="111"/>
        <v/>
      </c>
    </row>
    <row r="1794" spans="17:20" x14ac:dyDescent="0.2">
      <c r="Q1794" s="158" t="str">
        <f t="shared" ca="1" si="108"/>
        <v/>
      </c>
      <c r="R1794" s="158" t="str">
        <f t="shared" ca="1" si="109"/>
        <v/>
      </c>
      <c r="S1794" s="158" t="str">
        <f t="shared" ca="1" si="110"/>
        <v/>
      </c>
      <c r="T1794" s="158" t="str">
        <f t="shared" ca="1" si="111"/>
        <v/>
      </c>
    </row>
    <row r="1795" spans="17:20" x14ac:dyDescent="0.2">
      <c r="Q1795" s="158" t="str">
        <f t="shared" ca="1" si="108"/>
        <v/>
      </c>
      <c r="R1795" s="158" t="str">
        <f t="shared" ca="1" si="109"/>
        <v/>
      </c>
      <c r="S1795" s="158" t="str">
        <f t="shared" ca="1" si="110"/>
        <v/>
      </c>
      <c r="T1795" s="158" t="str">
        <f t="shared" ca="1" si="111"/>
        <v/>
      </c>
    </row>
    <row r="1796" spans="17:20" x14ac:dyDescent="0.2">
      <c r="Q1796" s="158" t="str">
        <f t="shared" ca="1" si="108"/>
        <v/>
      </c>
      <c r="R1796" s="158" t="str">
        <f t="shared" ca="1" si="109"/>
        <v/>
      </c>
      <c r="S1796" s="158" t="str">
        <f t="shared" ca="1" si="110"/>
        <v/>
      </c>
      <c r="T1796" s="158" t="str">
        <f t="shared" ca="1" si="111"/>
        <v/>
      </c>
    </row>
    <row r="1797" spans="17:20" x14ac:dyDescent="0.2">
      <c r="Q1797" s="158" t="str">
        <f t="shared" ref="Q1797:Q1860" ca="1" si="112">LEFT(OFFSET(A1797,0,MATCH($Q$2,$3:$3,0)-1),3)</f>
        <v/>
      </c>
      <c r="R1797" s="158" t="str">
        <f t="shared" ref="R1797:R1860" ca="1" si="113">LEFT(OFFSET(A1797,0,MATCH($R$2,$3:$3,0)-1),3)</f>
        <v/>
      </c>
      <c r="S1797" s="158" t="str">
        <f t="shared" ref="S1797:S1860" ca="1" si="114">RIGHT(OFFSET(A1797,0,MATCH($S$2,$3:$3,0)-1),2)</f>
        <v/>
      </c>
      <c r="T1797" s="158" t="str">
        <f t="shared" ref="T1797:T1860" ca="1" si="115">RIGHT(OFFSET(A1797,0,MATCH($T$2,$3:$3,0)-1),2)</f>
        <v/>
      </c>
    </row>
    <row r="1798" spans="17:20" x14ac:dyDescent="0.2">
      <c r="Q1798" s="158" t="str">
        <f t="shared" ca="1" si="112"/>
        <v/>
      </c>
      <c r="R1798" s="158" t="str">
        <f t="shared" ca="1" si="113"/>
        <v/>
      </c>
      <c r="S1798" s="158" t="str">
        <f t="shared" ca="1" si="114"/>
        <v/>
      </c>
      <c r="T1798" s="158" t="str">
        <f t="shared" ca="1" si="115"/>
        <v/>
      </c>
    </row>
    <row r="1799" spans="17:20" x14ac:dyDescent="0.2">
      <c r="Q1799" s="158" t="str">
        <f t="shared" ca="1" si="112"/>
        <v/>
      </c>
      <c r="R1799" s="158" t="str">
        <f t="shared" ca="1" si="113"/>
        <v/>
      </c>
      <c r="S1799" s="158" t="str">
        <f t="shared" ca="1" si="114"/>
        <v/>
      </c>
      <c r="T1799" s="158" t="str">
        <f t="shared" ca="1" si="115"/>
        <v/>
      </c>
    </row>
    <row r="1800" spans="17:20" x14ac:dyDescent="0.2">
      <c r="Q1800" s="158" t="str">
        <f t="shared" ca="1" si="112"/>
        <v/>
      </c>
      <c r="R1800" s="158" t="str">
        <f t="shared" ca="1" si="113"/>
        <v/>
      </c>
      <c r="S1800" s="158" t="str">
        <f t="shared" ca="1" si="114"/>
        <v/>
      </c>
      <c r="T1800" s="158" t="str">
        <f t="shared" ca="1" si="115"/>
        <v/>
      </c>
    </row>
    <row r="1801" spans="17:20" x14ac:dyDescent="0.2">
      <c r="Q1801" s="158" t="str">
        <f t="shared" ca="1" si="112"/>
        <v/>
      </c>
      <c r="R1801" s="158" t="str">
        <f t="shared" ca="1" si="113"/>
        <v/>
      </c>
      <c r="S1801" s="158" t="str">
        <f t="shared" ca="1" si="114"/>
        <v/>
      </c>
      <c r="T1801" s="158" t="str">
        <f t="shared" ca="1" si="115"/>
        <v/>
      </c>
    </row>
    <row r="1802" spans="17:20" x14ac:dyDescent="0.2">
      <c r="Q1802" s="158" t="str">
        <f t="shared" ca="1" si="112"/>
        <v/>
      </c>
      <c r="R1802" s="158" t="str">
        <f t="shared" ca="1" si="113"/>
        <v/>
      </c>
      <c r="S1802" s="158" t="str">
        <f t="shared" ca="1" si="114"/>
        <v/>
      </c>
      <c r="T1802" s="158" t="str">
        <f t="shared" ca="1" si="115"/>
        <v/>
      </c>
    </row>
    <row r="1803" spans="17:20" x14ac:dyDescent="0.2">
      <c r="Q1803" s="158" t="str">
        <f t="shared" ca="1" si="112"/>
        <v/>
      </c>
      <c r="R1803" s="158" t="str">
        <f t="shared" ca="1" si="113"/>
        <v/>
      </c>
      <c r="S1803" s="158" t="str">
        <f t="shared" ca="1" si="114"/>
        <v/>
      </c>
      <c r="T1803" s="158" t="str">
        <f t="shared" ca="1" si="115"/>
        <v/>
      </c>
    </row>
    <row r="1804" spans="17:20" x14ac:dyDescent="0.2">
      <c r="Q1804" s="158" t="str">
        <f t="shared" ca="1" si="112"/>
        <v/>
      </c>
      <c r="R1804" s="158" t="str">
        <f t="shared" ca="1" si="113"/>
        <v/>
      </c>
      <c r="S1804" s="158" t="str">
        <f t="shared" ca="1" si="114"/>
        <v/>
      </c>
      <c r="T1804" s="158" t="str">
        <f t="shared" ca="1" si="115"/>
        <v/>
      </c>
    </row>
    <row r="1805" spans="17:20" x14ac:dyDescent="0.2">
      <c r="Q1805" s="158" t="str">
        <f t="shared" ca="1" si="112"/>
        <v/>
      </c>
      <c r="R1805" s="158" t="str">
        <f t="shared" ca="1" si="113"/>
        <v/>
      </c>
      <c r="S1805" s="158" t="str">
        <f t="shared" ca="1" si="114"/>
        <v/>
      </c>
      <c r="T1805" s="158" t="str">
        <f t="shared" ca="1" si="115"/>
        <v/>
      </c>
    </row>
    <row r="1806" spans="17:20" x14ac:dyDescent="0.2">
      <c r="Q1806" s="158" t="str">
        <f t="shared" ca="1" si="112"/>
        <v/>
      </c>
      <c r="R1806" s="158" t="str">
        <f t="shared" ca="1" si="113"/>
        <v/>
      </c>
      <c r="S1806" s="158" t="str">
        <f t="shared" ca="1" si="114"/>
        <v/>
      </c>
      <c r="T1806" s="158" t="str">
        <f t="shared" ca="1" si="115"/>
        <v/>
      </c>
    </row>
    <row r="1807" spans="17:20" x14ac:dyDescent="0.2">
      <c r="Q1807" s="158" t="str">
        <f t="shared" ca="1" si="112"/>
        <v/>
      </c>
      <c r="R1807" s="158" t="str">
        <f t="shared" ca="1" si="113"/>
        <v/>
      </c>
      <c r="S1807" s="158" t="str">
        <f t="shared" ca="1" si="114"/>
        <v/>
      </c>
      <c r="T1807" s="158" t="str">
        <f t="shared" ca="1" si="115"/>
        <v/>
      </c>
    </row>
    <row r="1808" spans="17:20" x14ac:dyDescent="0.2">
      <c r="Q1808" s="158" t="str">
        <f t="shared" ca="1" si="112"/>
        <v/>
      </c>
      <c r="R1808" s="158" t="str">
        <f t="shared" ca="1" si="113"/>
        <v/>
      </c>
      <c r="S1808" s="158" t="str">
        <f t="shared" ca="1" si="114"/>
        <v/>
      </c>
      <c r="T1808" s="158" t="str">
        <f t="shared" ca="1" si="115"/>
        <v/>
      </c>
    </row>
    <row r="1809" spans="17:20" x14ac:dyDescent="0.2">
      <c r="Q1809" s="158" t="str">
        <f t="shared" ca="1" si="112"/>
        <v/>
      </c>
      <c r="R1809" s="158" t="str">
        <f t="shared" ca="1" si="113"/>
        <v/>
      </c>
      <c r="S1809" s="158" t="str">
        <f t="shared" ca="1" si="114"/>
        <v/>
      </c>
      <c r="T1809" s="158" t="str">
        <f t="shared" ca="1" si="115"/>
        <v/>
      </c>
    </row>
    <row r="1810" spans="17:20" x14ac:dyDescent="0.2">
      <c r="Q1810" s="158" t="str">
        <f t="shared" ca="1" si="112"/>
        <v/>
      </c>
      <c r="R1810" s="158" t="str">
        <f t="shared" ca="1" si="113"/>
        <v/>
      </c>
      <c r="S1810" s="158" t="str">
        <f t="shared" ca="1" si="114"/>
        <v/>
      </c>
      <c r="T1810" s="158" t="str">
        <f t="shared" ca="1" si="115"/>
        <v/>
      </c>
    </row>
    <row r="1811" spans="17:20" x14ac:dyDescent="0.2">
      <c r="Q1811" s="158" t="str">
        <f t="shared" ca="1" si="112"/>
        <v/>
      </c>
      <c r="R1811" s="158" t="str">
        <f t="shared" ca="1" si="113"/>
        <v/>
      </c>
      <c r="S1811" s="158" t="str">
        <f t="shared" ca="1" si="114"/>
        <v/>
      </c>
      <c r="T1811" s="158" t="str">
        <f t="shared" ca="1" si="115"/>
        <v/>
      </c>
    </row>
    <row r="1812" spans="17:20" x14ac:dyDescent="0.2">
      <c r="Q1812" s="158" t="str">
        <f t="shared" ca="1" si="112"/>
        <v/>
      </c>
      <c r="R1812" s="158" t="str">
        <f t="shared" ca="1" si="113"/>
        <v/>
      </c>
      <c r="S1812" s="158" t="str">
        <f t="shared" ca="1" si="114"/>
        <v/>
      </c>
      <c r="T1812" s="158" t="str">
        <f t="shared" ca="1" si="115"/>
        <v/>
      </c>
    </row>
    <row r="1813" spans="17:20" x14ac:dyDescent="0.2">
      <c r="Q1813" s="158" t="str">
        <f t="shared" ca="1" si="112"/>
        <v/>
      </c>
      <c r="R1813" s="158" t="str">
        <f t="shared" ca="1" si="113"/>
        <v/>
      </c>
      <c r="S1813" s="158" t="str">
        <f t="shared" ca="1" si="114"/>
        <v/>
      </c>
      <c r="T1813" s="158" t="str">
        <f t="shared" ca="1" si="115"/>
        <v/>
      </c>
    </row>
    <row r="1814" spans="17:20" x14ac:dyDescent="0.2">
      <c r="Q1814" s="158" t="str">
        <f t="shared" ca="1" si="112"/>
        <v/>
      </c>
      <c r="R1814" s="158" t="str">
        <f t="shared" ca="1" si="113"/>
        <v/>
      </c>
      <c r="S1814" s="158" t="str">
        <f t="shared" ca="1" si="114"/>
        <v/>
      </c>
      <c r="T1814" s="158" t="str">
        <f t="shared" ca="1" si="115"/>
        <v/>
      </c>
    </row>
    <row r="1815" spans="17:20" x14ac:dyDescent="0.2">
      <c r="Q1815" s="158" t="str">
        <f t="shared" ca="1" si="112"/>
        <v/>
      </c>
      <c r="R1815" s="158" t="str">
        <f t="shared" ca="1" si="113"/>
        <v/>
      </c>
      <c r="S1815" s="158" t="str">
        <f t="shared" ca="1" si="114"/>
        <v/>
      </c>
      <c r="T1815" s="158" t="str">
        <f t="shared" ca="1" si="115"/>
        <v/>
      </c>
    </row>
    <row r="1816" spans="17:20" x14ac:dyDescent="0.2">
      <c r="Q1816" s="158" t="str">
        <f t="shared" ca="1" si="112"/>
        <v/>
      </c>
      <c r="R1816" s="158" t="str">
        <f t="shared" ca="1" si="113"/>
        <v/>
      </c>
      <c r="S1816" s="158" t="str">
        <f t="shared" ca="1" si="114"/>
        <v/>
      </c>
      <c r="T1816" s="158" t="str">
        <f t="shared" ca="1" si="115"/>
        <v/>
      </c>
    </row>
    <row r="1817" spans="17:20" x14ac:dyDescent="0.2">
      <c r="Q1817" s="158" t="str">
        <f t="shared" ca="1" si="112"/>
        <v/>
      </c>
      <c r="R1817" s="158" t="str">
        <f t="shared" ca="1" si="113"/>
        <v/>
      </c>
      <c r="S1817" s="158" t="str">
        <f t="shared" ca="1" si="114"/>
        <v/>
      </c>
      <c r="T1817" s="158" t="str">
        <f t="shared" ca="1" si="115"/>
        <v/>
      </c>
    </row>
    <row r="1818" spans="17:20" x14ac:dyDescent="0.2">
      <c r="Q1818" s="158" t="str">
        <f t="shared" ca="1" si="112"/>
        <v/>
      </c>
      <c r="R1818" s="158" t="str">
        <f t="shared" ca="1" si="113"/>
        <v/>
      </c>
      <c r="S1818" s="158" t="str">
        <f t="shared" ca="1" si="114"/>
        <v/>
      </c>
      <c r="T1818" s="158" t="str">
        <f t="shared" ca="1" si="115"/>
        <v/>
      </c>
    </row>
    <row r="1819" spans="17:20" x14ac:dyDescent="0.2">
      <c r="Q1819" s="158" t="str">
        <f t="shared" ca="1" si="112"/>
        <v/>
      </c>
      <c r="R1819" s="158" t="str">
        <f t="shared" ca="1" si="113"/>
        <v/>
      </c>
      <c r="S1819" s="158" t="str">
        <f t="shared" ca="1" si="114"/>
        <v/>
      </c>
      <c r="T1819" s="158" t="str">
        <f t="shared" ca="1" si="115"/>
        <v/>
      </c>
    </row>
    <row r="1820" spans="17:20" x14ac:dyDescent="0.2">
      <c r="Q1820" s="158" t="str">
        <f t="shared" ca="1" si="112"/>
        <v/>
      </c>
      <c r="R1820" s="158" t="str">
        <f t="shared" ca="1" si="113"/>
        <v/>
      </c>
      <c r="S1820" s="158" t="str">
        <f t="shared" ca="1" si="114"/>
        <v/>
      </c>
      <c r="T1820" s="158" t="str">
        <f t="shared" ca="1" si="115"/>
        <v/>
      </c>
    </row>
    <row r="1821" spans="17:20" x14ac:dyDescent="0.2">
      <c r="Q1821" s="158" t="str">
        <f t="shared" ca="1" si="112"/>
        <v/>
      </c>
      <c r="R1821" s="158" t="str">
        <f t="shared" ca="1" si="113"/>
        <v/>
      </c>
      <c r="S1821" s="158" t="str">
        <f t="shared" ca="1" si="114"/>
        <v/>
      </c>
      <c r="T1821" s="158" t="str">
        <f t="shared" ca="1" si="115"/>
        <v/>
      </c>
    </row>
    <row r="1822" spans="17:20" x14ac:dyDescent="0.2">
      <c r="Q1822" s="158" t="str">
        <f t="shared" ca="1" si="112"/>
        <v/>
      </c>
      <c r="R1822" s="158" t="str">
        <f t="shared" ca="1" si="113"/>
        <v/>
      </c>
      <c r="S1822" s="158" t="str">
        <f t="shared" ca="1" si="114"/>
        <v/>
      </c>
      <c r="T1822" s="158" t="str">
        <f t="shared" ca="1" si="115"/>
        <v/>
      </c>
    </row>
    <row r="1823" spans="17:20" x14ac:dyDescent="0.2">
      <c r="Q1823" s="158" t="str">
        <f t="shared" ca="1" si="112"/>
        <v/>
      </c>
      <c r="R1823" s="158" t="str">
        <f t="shared" ca="1" si="113"/>
        <v/>
      </c>
      <c r="S1823" s="158" t="str">
        <f t="shared" ca="1" si="114"/>
        <v/>
      </c>
      <c r="T1823" s="158" t="str">
        <f t="shared" ca="1" si="115"/>
        <v/>
      </c>
    </row>
    <row r="1824" spans="17:20" x14ac:dyDescent="0.2">
      <c r="Q1824" s="158" t="str">
        <f t="shared" ca="1" si="112"/>
        <v/>
      </c>
      <c r="R1824" s="158" t="str">
        <f t="shared" ca="1" si="113"/>
        <v/>
      </c>
      <c r="S1824" s="158" t="str">
        <f t="shared" ca="1" si="114"/>
        <v/>
      </c>
      <c r="T1824" s="158" t="str">
        <f t="shared" ca="1" si="115"/>
        <v/>
      </c>
    </row>
    <row r="1825" spans="17:20" x14ac:dyDescent="0.2">
      <c r="Q1825" s="158" t="str">
        <f t="shared" ca="1" si="112"/>
        <v/>
      </c>
      <c r="R1825" s="158" t="str">
        <f t="shared" ca="1" si="113"/>
        <v/>
      </c>
      <c r="S1825" s="158" t="str">
        <f t="shared" ca="1" si="114"/>
        <v/>
      </c>
      <c r="T1825" s="158" t="str">
        <f t="shared" ca="1" si="115"/>
        <v/>
      </c>
    </row>
    <row r="1826" spans="17:20" x14ac:dyDescent="0.2">
      <c r="Q1826" s="158" t="str">
        <f t="shared" ca="1" si="112"/>
        <v/>
      </c>
      <c r="R1826" s="158" t="str">
        <f t="shared" ca="1" si="113"/>
        <v/>
      </c>
      <c r="S1826" s="158" t="str">
        <f t="shared" ca="1" si="114"/>
        <v/>
      </c>
      <c r="T1826" s="158" t="str">
        <f t="shared" ca="1" si="115"/>
        <v/>
      </c>
    </row>
    <row r="1827" spans="17:20" x14ac:dyDescent="0.2">
      <c r="Q1827" s="158" t="str">
        <f t="shared" ca="1" si="112"/>
        <v/>
      </c>
      <c r="R1827" s="158" t="str">
        <f t="shared" ca="1" si="113"/>
        <v/>
      </c>
      <c r="S1827" s="158" t="str">
        <f t="shared" ca="1" si="114"/>
        <v/>
      </c>
      <c r="T1827" s="158" t="str">
        <f t="shared" ca="1" si="115"/>
        <v/>
      </c>
    </row>
    <row r="1828" spans="17:20" x14ac:dyDescent="0.2">
      <c r="Q1828" s="158" t="str">
        <f t="shared" ca="1" si="112"/>
        <v/>
      </c>
      <c r="R1828" s="158" t="str">
        <f t="shared" ca="1" si="113"/>
        <v/>
      </c>
      <c r="S1828" s="158" t="str">
        <f t="shared" ca="1" si="114"/>
        <v/>
      </c>
      <c r="T1828" s="158" t="str">
        <f t="shared" ca="1" si="115"/>
        <v/>
      </c>
    </row>
    <row r="1829" spans="17:20" x14ac:dyDescent="0.2">
      <c r="Q1829" s="158" t="str">
        <f t="shared" ca="1" si="112"/>
        <v/>
      </c>
      <c r="R1829" s="158" t="str">
        <f t="shared" ca="1" si="113"/>
        <v/>
      </c>
      <c r="S1829" s="158" t="str">
        <f t="shared" ca="1" si="114"/>
        <v/>
      </c>
      <c r="T1829" s="158" t="str">
        <f t="shared" ca="1" si="115"/>
        <v/>
      </c>
    </row>
    <row r="1830" spans="17:20" x14ac:dyDescent="0.2">
      <c r="Q1830" s="158" t="str">
        <f t="shared" ca="1" si="112"/>
        <v/>
      </c>
      <c r="R1830" s="158" t="str">
        <f t="shared" ca="1" si="113"/>
        <v/>
      </c>
      <c r="S1830" s="158" t="str">
        <f t="shared" ca="1" si="114"/>
        <v/>
      </c>
      <c r="T1830" s="158" t="str">
        <f t="shared" ca="1" si="115"/>
        <v/>
      </c>
    </row>
    <row r="1831" spans="17:20" x14ac:dyDescent="0.2">
      <c r="Q1831" s="158" t="str">
        <f t="shared" ca="1" si="112"/>
        <v/>
      </c>
      <c r="R1831" s="158" t="str">
        <f t="shared" ca="1" si="113"/>
        <v/>
      </c>
      <c r="S1831" s="158" t="str">
        <f t="shared" ca="1" si="114"/>
        <v/>
      </c>
      <c r="T1831" s="158" t="str">
        <f t="shared" ca="1" si="115"/>
        <v/>
      </c>
    </row>
    <row r="1832" spans="17:20" x14ac:dyDescent="0.2">
      <c r="Q1832" s="158" t="str">
        <f t="shared" ca="1" si="112"/>
        <v/>
      </c>
      <c r="R1832" s="158" t="str">
        <f t="shared" ca="1" si="113"/>
        <v/>
      </c>
      <c r="S1832" s="158" t="str">
        <f t="shared" ca="1" si="114"/>
        <v/>
      </c>
      <c r="T1832" s="158" t="str">
        <f t="shared" ca="1" si="115"/>
        <v/>
      </c>
    </row>
    <row r="1833" spans="17:20" x14ac:dyDescent="0.2">
      <c r="Q1833" s="158" t="str">
        <f t="shared" ca="1" si="112"/>
        <v/>
      </c>
      <c r="R1833" s="158" t="str">
        <f t="shared" ca="1" si="113"/>
        <v/>
      </c>
      <c r="S1833" s="158" t="str">
        <f t="shared" ca="1" si="114"/>
        <v/>
      </c>
      <c r="T1833" s="158" t="str">
        <f t="shared" ca="1" si="115"/>
        <v/>
      </c>
    </row>
    <row r="1834" spans="17:20" x14ac:dyDescent="0.2">
      <c r="Q1834" s="158" t="str">
        <f t="shared" ca="1" si="112"/>
        <v/>
      </c>
      <c r="R1834" s="158" t="str">
        <f t="shared" ca="1" si="113"/>
        <v/>
      </c>
      <c r="S1834" s="158" t="str">
        <f t="shared" ca="1" si="114"/>
        <v/>
      </c>
      <c r="T1834" s="158" t="str">
        <f t="shared" ca="1" si="115"/>
        <v/>
      </c>
    </row>
    <row r="1835" spans="17:20" x14ac:dyDescent="0.2">
      <c r="Q1835" s="158" t="str">
        <f t="shared" ca="1" si="112"/>
        <v/>
      </c>
      <c r="R1835" s="158" t="str">
        <f t="shared" ca="1" si="113"/>
        <v/>
      </c>
      <c r="S1835" s="158" t="str">
        <f t="shared" ca="1" si="114"/>
        <v/>
      </c>
      <c r="T1835" s="158" t="str">
        <f t="shared" ca="1" si="115"/>
        <v/>
      </c>
    </row>
    <row r="1836" spans="17:20" x14ac:dyDescent="0.2">
      <c r="Q1836" s="158" t="str">
        <f t="shared" ca="1" si="112"/>
        <v/>
      </c>
      <c r="R1836" s="158" t="str">
        <f t="shared" ca="1" si="113"/>
        <v/>
      </c>
      <c r="S1836" s="158" t="str">
        <f t="shared" ca="1" si="114"/>
        <v/>
      </c>
      <c r="T1836" s="158" t="str">
        <f t="shared" ca="1" si="115"/>
        <v/>
      </c>
    </row>
    <row r="1837" spans="17:20" x14ac:dyDescent="0.2">
      <c r="Q1837" s="158" t="str">
        <f t="shared" ca="1" si="112"/>
        <v/>
      </c>
      <c r="R1837" s="158" t="str">
        <f t="shared" ca="1" si="113"/>
        <v/>
      </c>
      <c r="S1837" s="158" t="str">
        <f t="shared" ca="1" si="114"/>
        <v/>
      </c>
      <c r="T1837" s="158" t="str">
        <f t="shared" ca="1" si="115"/>
        <v/>
      </c>
    </row>
    <row r="1838" spans="17:20" x14ac:dyDescent="0.2">
      <c r="Q1838" s="158" t="str">
        <f t="shared" ca="1" si="112"/>
        <v/>
      </c>
      <c r="R1838" s="158" t="str">
        <f t="shared" ca="1" si="113"/>
        <v/>
      </c>
      <c r="S1838" s="158" t="str">
        <f t="shared" ca="1" si="114"/>
        <v/>
      </c>
      <c r="T1838" s="158" t="str">
        <f t="shared" ca="1" si="115"/>
        <v/>
      </c>
    </row>
    <row r="1839" spans="17:20" x14ac:dyDescent="0.2">
      <c r="Q1839" s="158" t="str">
        <f t="shared" ca="1" si="112"/>
        <v/>
      </c>
      <c r="R1839" s="158" t="str">
        <f t="shared" ca="1" si="113"/>
        <v/>
      </c>
      <c r="S1839" s="158" t="str">
        <f t="shared" ca="1" si="114"/>
        <v/>
      </c>
      <c r="T1839" s="158" t="str">
        <f t="shared" ca="1" si="115"/>
        <v/>
      </c>
    </row>
    <row r="1840" spans="17:20" x14ac:dyDescent="0.2">
      <c r="Q1840" s="158" t="str">
        <f t="shared" ca="1" si="112"/>
        <v/>
      </c>
      <c r="R1840" s="158" t="str">
        <f t="shared" ca="1" si="113"/>
        <v/>
      </c>
      <c r="S1840" s="158" t="str">
        <f t="shared" ca="1" si="114"/>
        <v/>
      </c>
      <c r="T1840" s="158" t="str">
        <f t="shared" ca="1" si="115"/>
        <v/>
      </c>
    </row>
    <row r="1841" spans="17:20" x14ac:dyDescent="0.2">
      <c r="Q1841" s="158" t="str">
        <f t="shared" ca="1" si="112"/>
        <v/>
      </c>
      <c r="R1841" s="158" t="str">
        <f t="shared" ca="1" si="113"/>
        <v/>
      </c>
      <c r="S1841" s="158" t="str">
        <f t="shared" ca="1" si="114"/>
        <v/>
      </c>
      <c r="T1841" s="158" t="str">
        <f t="shared" ca="1" si="115"/>
        <v/>
      </c>
    </row>
    <row r="1842" spans="17:20" x14ac:dyDescent="0.2">
      <c r="Q1842" s="158" t="str">
        <f t="shared" ca="1" si="112"/>
        <v/>
      </c>
      <c r="R1842" s="158" t="str">
        <f t="shared" ca="1" si="113"/>
        <v/>
      </c>
      <c r="S1842" s="158" t="str">
        <f t="shared" ca="1" si="114"/>
        <v/>
      </c>
      <c r="T1842" s="158" t="str">
        <f t="shared" ca="1" si="115"/>
        <v/>
      </c>
    </row>
    <row r="1843" spans="17:20" x14ac:dyDescent="0.2">
      <c r="Q1843" s="158" t="str">
        <f t="shared" ca="1" si="112"/>
        <v/>
      </c>
      <c r="R1843" s="158" t="str">
        <f t="shared" ca="1" si="113"/>
        <v/>
      </c>
      <c r="S1843" s="158" t="str">
        <f t="shared" ca="1" si="114"/>
        <v/>
      </c>
      <c r="T1843" s="158" t="str">
        <f t="shared" ca="1" si="115"/>
        <v/>
      </c>
    </row>
    <row r="1844" spans="17:20" x14ac:dyDescent="0.2">
      <c r="Q1844" s="158" t="str">
        <f t="shared" ca="1" si="112"/>
        <v/>
      </c>
      <c r="R1844" s="158" t="str">
        <f t="shared" ca="1" si="113"/>
        <v/>
      </c>
      <c r="S1844" s="158" t="str">
        <f t="shared" ca="1" si="114"/>
        <v/>
      </c>
      <c r="T1844" s="158" t="str">
        <f t="shared" ca="1" si="115"/>
        <v/>
      </c>
    </row>
    <row r="1845" spans="17:20" x14ac:dyDescent="0.2">
      <c r="Q1845" s="158" t="str">
        <f t="shared" ca="1" si="112"/>
        <v/>
      </c>
      <c r="R1845" s="158" t="str">
        <f t="shared" ca="1" si="113"/>
        <v/>
      </c>
      <c r="S1845" s="158" t="str">
        <f t="shared" ca="1" si="114"/>
        <v/>
      </c>
      <c r="T1845" s="158" t="str">
        <f t="shared" ca="1" si="115"/>
        <v/>
      </c>
    </row>
    <row r="1846" spans="17:20" x14ac:dyDescent="0.2">
      <c r="Q1846" s="158" t="str">
        <f t="shared" ca="1" si="112"/>
        <v/>
      </c>
      <c r="R1846" s="158" t="str">
        <f t="shared" ca="1" si="113"/>
        <v/>
      </c>
      <c r="S1846" s="158" t="str">
        <f t="shared" ca="1" si="114"/>
        <v/>
      </c>
      <c r="T1846" s="158" t="str">
        <f t="shared" ca="1" si="115"/>
        <v/>
      </c>
    </row>
    <row r="1847" spans="17:20" x14ac:dyDescent="0.2">
      <c r="Q1847" s="158" t="str">
        <f t="shared" ca="1" si="112"/>
        <v/>
      </c>
      <c r="R1847" s="158" t="str">
        <f t="shared" ca="1" si="113"/>
        <v/>
      </c>
      <c r="S1847" s="158" t="str">
        <f t="shared" ca="1" si="114"/>
        <v/>
      </c>
      <c r="T1847" s="158" t="str">
        <f t="shared" ca="1" si="115"/>
        <v/>
      </c>
    </row>
    <row r="1848" spans="17:20" x14ac:dyDescent="0.2">
      <c r="Q1848" s="158" t="str">
        <f t="shared" ca="1" si="112"/>
        <v/>
      </c>
      <c r="R1848" s="158" t="str">
        <f t="shared" ca="1" si="113"/>
        <v/>
      </c>
      <c r="S1848" s="158" t="str">
        <f t="shared" ca="1" si="114"/>
        <v/>
      </c>
      <c r="T1848" s="158" t="str">
        <f t="shared" ca="1" si="115"/>
        <v/>
      </c>
    </row>
    <row r="1849" spans="17:20" x14ac:dyDescent="0.2">
      <c r="Q1849" s="158" t="str">
        <f t="shared" ca="1" si="112"/>
        <v/>
      </c>
      <c r="R1849" s="158" t="str">
        <f t="shared" ca="1" si="113"/>
        <v/>
      </c>
      <c r="S1849" s="158" t="str">
        <f t="shared" ca="1" si="114"/>
        <v/>
      </c>
      <c r="T1849" s="158" t="str">
        <f t="shared" ca="1" si="115"/>
        <v/>
      </c>
    </row>
    <row r="1850" spans="17:20" x14ac:dyDescent="0.2">
      <c r="Q1850" s="158" t="str">
        <f t="shared" ca="1" si="112"/>
        <v/>
      </c>
      <c r="R1850" s="158" t="str">
        <f t="shared" ca="1" si="113"/>
        <v/>
      </c>
      <c r="S1850" s="158" t="str">
        <f t="shared" ca="1" si="114"/>
        <v/>
      </c>
      <c r="T1850" s="158" t="str">
        <f t="shared" ca="1" si="115"/>
        <v/>
      </c>
    </row>
    <row r="1851" spans="17:20" x14ac:dyDescent="0.2">
      <c r="Q1851" s="158" t="str">
        <f t="shared" ca="1" si="112"/>
        <v/>
      </c>
      <c r="R1851" s="158" t="str">
        <f t="shared" ca="1" si="113"/>
        <v/>
      </c>
      <c r="S1851" s="158" t="str">
        <f t="shared" ca="1" si="114"/>
        <v/>
      </c>
      <c r="T1851" s="158" t="str">
        <f t="shared" ca="1" si="115"/>
        <v/>
      </c>
    </row>
    <row r="1852" spans="17:20" x14ac:dyDescent="0.2">
      <c r="Q1852" s="158" t="str">
        <f t="shared" ca="1" si="112"/>
        <v/>
      </c>
      <c r="R1852" s="158" t="str">
        <f t="shared" ca="1" si="113"/>
        <v/>
      </c>
      <c r="S1852" s="158" t="str">
        <f t="shared" ca="1" si="114"/>
        <v/>
      </c>
      <c r="T1852" s="158" t="str">
        <f t="shared" ca="1" si="115"/>
        <v/>
      </c>
    </row>
    <row r="1853" spans="17:20" x14ac:dyDescent="0.2">
      <c r="Q1853" s="158" t="str">
        <f t="shared" ca="1" si="112"/>
        <v/>
      </c>
      <c r="R1853" s="158" t="str">
        <f t="shared" ca="1" si="113"/>
        <v/>
      </c>
      <c r="S1853" s="158" t="str">
        <f t="shared" ca="1" si="114"/>
        <v/>
      </c>
      <c r="T1853" s="158" t="str">
        <f t="shared" ca="1" si="115"/>
        <v/>
      </c>
    </row>
    <row r="1854" spans="17:20" x14ac:dyDescent="0.2">
      <c r="Q1854" s="158" t="str">
        <f t="shared" ca="1" si="112"/>
        <v/>
      </c>
      <c r="R1854" s="158" t="str">
        <f t="shared" ca="1" si="113"/>
        <v/>
      </c>
      <c r="S1854" s="158" t="str">
        <f t="shared" ca="1" si="114"/>
        <v/>
      </c>
      <c r="T1854" s="158" t="str">
        <f t="shared" ca="1" si="115"/>
        <v/>
      </c>
    </row>
    <row r="1855" spans="17:20" x14ac:dyDescent="0.2">
      <c r="Q1855" s="158" t="str">
        <f t="shared" ca="1" si="112"/>
        <v/>
      </c>
      <c r="R1855" s="158" t="str">
        <f t="shared" ca="1" si="113"/>
        <v/>
      </c>
      <c r="S1855" s="158" t="str">
        <f t="shared" ca="1" si="114"/>
        <v/>
      </c>
      <c r="T1855" s="158" t="str">
        <f t="shared" ca="1" si="115"/>
        <v/>
      </c>
    </row>
    <row r="1856" spans="17:20" x14ac:dyDescent="0.2">
      <c r="Q1856" s="158" t="str">
        <f t="shared" ca="1" si="112"/>
        <v/>
      </c>
      <c r="R1856" s="158" t="str">
        <f t="shared" ca="1" si="113"/>
        <v/>
      </c>
      <c r="S1856" s="158" t="str">
        <f t="shared" ca="1" si="114"/>
        <v/>
      </c>
      <c r="T1856" s="158" t="str">
        <f t="shared" ca="1" si="115"/>
        <v/>
      </c>
    </row>
    <row r="1857" spans="17:20" x14ac:dyDescent="0.2">
      <c r="Q1857" s="158" t="str">
        <f t="shared" ca="1" si="112"/>
        <v/>
      </c>
      <c r="R1857" s="158" t="str">
        <f t="shared" ca="1" si="113"/>
        <v/>
      </c>
      <c r="S1857" s="158" t="str">
        <f t="shared" ca="1" si="114"/>
        <v/>
      </c>
      <c r="T1857" s="158" t="str">
        <f t="shared" ca="1" si="115"/>
        <v/>
      </c>
    </row>
    <row r="1858" spans="17:20" x14ac:dyDescent="0.2">
      <c r="Q1858" s="158" t="str">
        <f t="shared" ca="1" si="112"/>
        <v/>
      </c>
      <c r="R1858" s="158" t="str">
        <f t="shared" ca="1" si="113"/>
        <v/>
      </c>
      <c r="S1858" s="158" t="str">
        <f t="shared" ca="1" si="114"/>
        <v/>
      </c>
      <c r="T1858" s="158" t="str">
        <f t="shared" ca="1" si="115"/>
        <v/>
      </c>
    </row>
    <row r="1859" spans="17:20" x14ac:dyDescent="0.2">
      <c r="Q1859" s="158" t="str">
        <f t="shared" ca="1" si="112"/>
        <v/>
      </c>
      <c r="R1859" s="158" t="str">
        <f t="shared" ca="1" si="113"/>
        <v/>
      </c>
      <c r="S1859" s="158" t="str">
        <f t="shared" ca="1" si="114"/>
        <v/>
      </c>
      <c r="T1859" s="158" t="str">
        <f t="shared" ca="1" si="115"/>
        <v/>
      </c>
    </row>
    <row r="1860" spans="17:20" x14ac:dyDescent="0.2">
      <c r="Q1860" s="158" t="str">
        <f t="shared" ca="1" si="112"/>
        <v/>
      </c>
      <c r="R1860" s="158" t="str">
        <f t="shared" ca="1" si="113"/>
        <v/>
      </c>
      <c r="S1860" s="158" t="str">
        <f t="shared" ca="1" si="114"/>
        <v/>
      </c>
      <c r="T1860" s="158" t="str">
        <f t="shared" ca="1" si="115"/>
        <v/>
      </c>
    </row>
    <row r="1861" spans="17:20" x14ac:dyDescent="0.2">
      <c r="Q1861" s="158" t="str">
        <f t="shared" ref="Q1861:Q1924" ca="1" si="116">LEFT(OFFSET(A1861,0,MATCH($Q$2,$3:$3,0)-1),3)</f>
        <v/>
      </c>
      <c r="R1861" s="158" t="str">
        <f t="shared" ref="R1861:R1924" ca="1" si="117">LEFT(OFFSET(A1861,0,MATCH($R$2,$3:$3,0)-1),3)</f>
        <v/>
      </c>
      <c r="S1861" s="158" t="str">
        <f t="shared" ref="S1861:S1924" ca="1" si="118">RIGHT(OFFSET(A1861,0,MATCH($S$2,$3:$3,0)-1),2)</f>
        <v/>
      </c>
      <c r="T1861" s="158" t="str">
        <f t="shared" ref="T1861:T1924" ca="1" si="119">RIGHT(OFFSET(A1861,0,MATCH($T$2,$3:$3,0)-1),2)</f>
        <v/>
      </c>
    </row>
    <row r="1862" spans="17:20" x14ac:dyDescent="0.2">
      <c r="Q1862" s="158" t="str">
        <f t="shared" ca="1" si="116"/>
        <v/>
      </c>
      <c r="R1862" s="158" t="str">
        <f t="shared" ca="1" si="117"/>
        <v/>
      </c>
      <c r="S1862" s="158" t="str">
        <f t="shared" ca="1" si="118"/>
        <v/>
      </c>
      <c r="T1862" s="158" t="str">
        <f t="shared" ca="1" si="119"/>
        <v/>
      </c>
    </row>
    <row r="1863" spans="17:20" x14ac:dyDescent="0.2">
      <c r="Q1863" s="158" t="str">
        <f t="shared" ca="1" si="116"/>
        <v/>
      </c>
      <c r="R1863" s="158" t="str">
        <f t="shared" ca="1" si="117"/>
        <v/>
      </c>
      <c r="S1863" s="158" t="str">
        <f t="shared" ca="1" si="118"/>
        <v/>
      </c>
      <c r="T1863" s="158" t="str">
        <f t="shared" ca="1" si="119"/>
        <v/>
      </c>
    </row>
    <row r="1864" spans="17:20" x14ac:dyDescent="0.2">
      <c r="Q1864" s="158" t="str">
        <f t="shared" ca="1" si="116"/>
        <v/>
      </c>
      <c r="R1864" s="158" t="str">
        <f t="shared" ca="1" si="117"/>
        <v/>
      </c>
      <c r="S1864" s="158" t="str">
        <f t="shared" ca="1" si="118"/>
        <v/>
      </c>
      <c r="T1864" s="158" t="str">
        <f t="shared" ca="1" si="119"/>
        <v/>
      </c>
    </row>
    <row r="1865" spans="17:20" x14ac:dyDescent="0.2">
      <c r="Q1865" s="158" t="str">
        <f t="shared" ca="1" si="116"/>
        <v/>
      </c>
      <c r="R1865" s="158" t="str">
        <f t="shared" ca="1" si="117"/>
        <v/>
      </c>
      <c r="S1865" s="158" t="str">
        <f t="shared" ca="1" si="118"/>
        <v/>
      </c>
      <c r="T1865" s="158" t="str">
        <f t="shared" ca="1" si="119"/>
        <v/>
      </c>
    </row>
    <row r="1866" spans="17:20" x14ac:dyDescent="0.2">
      <c r="Q1866" s="158" t="str">
        <f t="shared" ca="1" si="116"/>
        <v/>
      </c>
      <c r="R1866" s="158" t="str">
        <f t="shared" ca="1" si="117"/>
        <v/>
      </c>
      <c r="S1866" s="158" t="str">
        <f t="shared" ca="1" si="118"/>
        <v/>
      </c>
      <c r="T1866" s="158" t="str">
        <f t="shared" ca="1" si="119"/>
        <v/>
      </c>
    </row>
    <row r="1867" spans="17:20" x14ac:dyDescent="0.2">
      <c r="Q1867" s="158" t="str">
        <f t="shared" ca="1" si="116"/>
        <v/>
      </c>
      <c r="R1867" s="158" t="str">
        <f t="shared" ca="1" si="117"/>
        <v/>
      </c>
      <c r="S1867" s="158" t="str">
        <f t="shared" ca="1" si="118"/>
        <v/>
      </c>
      <c r="T1867" s="158" t="str">
        <f t="shared" ca="1" si="119"/>
        <v/>
      </c>
    </row>
    <row r="1868" spans="17:20" x14ac:dyDescent="0.2">
      <c r="Q1868" s="158" t="str">
        <f t="shared" ca="1" si="116"/>
        <v/>
      </c>
      <c r="R1868" s="158" t="str">
        <f t="shared" ca="1" si="117"/>
        <v/>
      </c>
      <c r="S1868" s="158" t="str">
        <f t="shared" ca="1" si="118"/>
        <v/>
      </c>
      <c r="T1868" s="158" t="str">
        <f t="shared" ca="1" si="119"/>
        <v/>
      </c>
    </row>
    <row r="1869" spans="17:20" x14ac:dyDescent="0.2">
      <c r="Q1869" s="158" t="str">
        <f t="shared" ca="1" si="116"/>
        <v/>
      </c>
      <c r="R1869" s="158" t="str">
        <f t="shared" ca="1" si="117"/>
        <v/>
      </c>
      <c r="S1869" s="158" t="str">
        <f t="shared" ca="1" si="118"/>
        <v/>
      </c>
      <c r="T1869" s="158" t="str">
        <f t="shared" ca="1" si="119"/>
        <v/>
      </c>
    </row>
    <row r="1870" spans="17:20" x14ac:dyDescent="0.2">
      <c r="Q1870" s="158" t="str">
        <f t="shared" ca="1" si="116"/>
        <v/>
      </c>
      <c r="R1870" s="158" t="str">
        <f t="shared" ca="1" si="117"/>
        <v/>
      </c>
      <c r="S1870" s="158" t="str">
        <f t="shared" ca="1" si="118"/>
        <v/>
      </c>
      <c r="T1870" s="158" t="str">
        <f t="shared" ca="1" si="119"/>
        <v/>
      </c>
    </row>
    <row r="1871" spans="17:20" x14ac:dyDescent="0.2">
      <c r="Q1871" s="158" t="str">
        <f t="shared" ca="1" si="116"/>
        <v/>
      </c>
      <c r="R1871" s="158" t="str">
        <f t="shared" ca="1" si="117"/>
        <v/>
      </c>
      <c r="S1871" s="158" t="str">
        <f t="shared" ca="1" si="118"/>
        <v/>
      </c>
      <c r="T1871" s="158" t="str">
        <f t="shared" ca="1" si="119"/>
        <v/>
      </c>
    </row>
    <row r="1872" spans="17:20" x14ac:dyDescent="0.2">
      <c r="Q1872" s="158" t="str">
        <f t="shared" ca="1" si="116"/>
        <v/>
      </c>
      <c r="R1872" s="158" t="str">
        <f t="shared" ca="1" si="117"/>
        <v/>
      </c>
      <c r="S1872" s="158" t="str">
        <f t="shared" ca="1" si="118"/>
        <v/>
      </c>
      <c r="T1872" s="158" t="str">
        <f t="shared" ca="1" si="119"/>
        <v/>
      </c>
    </row>
    <row r="1873" spans="17:20" x14ac:dyDescent="0.2">
      <c r="Q1873" s="158" t="str">
        <f t="shared" ca="1" si="116"/>
        <v/>
      </c>
      <c r="R1873" s="158" t="str">
        <f t="shared" ca="1" si="117"/>
        <v/>
      </c>
      <c r="S1873" s="158" t="str">
        <f t="shared" ca="1" si="118"/>
        <v/>
      </c>
      <c r="T1873" s="158" t="str">
        <f t="shared" ca="1" si="119"/>
        <v/>
      </c>
    </row>
    <row r="1874" spans="17:20" x14ac:dyDescent="0.2">
      <c r="Q1874" s="158" t="str">
        <f t="shared" ca="1" si="116"/>
        <v/>
      </c>
      <c r="R1874" s="158" t="str">
        <f t="shared" ca="1" si="117"/>
        <v/>
      </c>
      <c r="S1874" s="158" t="str">
        <f t="shared" ca="1" si="118"/>
        <v/>
      </c>
      <c r="T1874" s="158" t="str">
        <f t="shared" ca="1" si="119"/>
        <v/>
      </c>
    </row>
    <row r="1875" spans="17:20" x14ac:dyDescent="0.2">
      <c r="Q1875" s="158" t="str">
        <f t="shared" ca="1" si="116"/>
        <v/>
      </c>
      <c r="R1875" s="158" t="str">
        <f t="shared" ca="1" si="117"/>
        <v/>
      </c>
      <c r="S1875" s="158" t="str">
        <f t="shared" ca="1" si="118"/>
        <v/>
      </c>
      <c r="T1875" s="158" t="str">
        <f t="shared" ca="1" si="119"/>
        <v/>
      </c>
    </row>
    <row r="1876" spans="17:20" x14ac:dyDescent="0.2">
      <c r="Q1876" s="158" t="str">
        <f t="shared" ca="1" si="116"/>
        <v/>
      </c>
      <c r="R1876" s="158" t="str">
        <f t="shared" ca="1" si="117"/>
        <v/>
      </c>
      <c r="S1876" s="158" t="str">
        <f t="shared" ca="1" si="118"/>
        <v/>
      </c>
      <c r="T1876" s="158" t="str">
        <f t="shared" ca="1" si="119"/>
        <v/>
      </c>
    </row>
    <row r="1877" spans="17:20" x14ac:dyDescent="0.2">
      <c r="Q1877" s="158" t="str">
        <f t="shared" ca="1" si="116"/>
        <v/>
      </c>
      <c r="R1877" s="158" t="str">
        <f t="shared" ca="1" si="117"/>
        <v/>
      </c>
      <c r="S1877" s="158" t="str">
        <f t="shared" ca="1" si="118"/>
        <v/>
      </c>
      <c r="T1877" s="158" t="str">
        <f t="shared" ca="1" si="119"/>
        <v/>
      </c>
    </row>
    <row r="1878" spans="17:20" x14ac:dyDescent="0.2">
      <c r="Q1878" s="158" t="str">
        <f t="shared" ca="1" si="116"/>
        <v/>
      </c>
      <c r="R1878" s="158" t="str">
        <f t="shared" ca="1" si="117"/>
        <v/>
      </c>
      <c r="S1878" s="158" t="str">
        <f t="shared" ca="1" si="118"/>
        <v/>
      </c>
      <c r="T1878" s="158" t="str">
        <f t="shared" ca="1" si="119"/>
        <v/>
      </c>
    </row>
    <row r="1879" spans="17:20" x14ac:dyDescent="0.2">
      <c r="Q1879" s="158" t="str">
        <f t="shared" ca="1" si="116"/>
        <v/>
      </c>
      <c r="R1879" s="158" t="str">
        <f t="shared" ca="1" si="117"/>
        <v/>
      </c>
      <c r="S1879" s="158" t="str">
        <f t="shared" ca="1" si="118"/>
        <v/>
      </c>
      <c r="T1879" s="158" t="str">
        <f t="shared" ca="1" si="119"/>
        <v/>
      </c>
    </row>
    <row r="1880" spans="17:20" x14ac:dyDescent="0.2">
      <c r="Q1880" s="158" t="str">
        <f t="shared" ca="1" si="116"/>
        <v/>
      </c>
      <c r="R1880" s="158" t="str">
        <f t="shared" ca="1" si="117"/>
        <v/>
      </c>
      <c r="S1880" s="158" t="str">
        <f t="shared" ca="1" si="118"/>
        <v/>
      </c>
      <c r="T1880" s="158" t="str">
        <f t="shared" ca="1" si="119"/>
        <v/>
      </c>
    </row>
    <row r="1881" spans="17:20" x14ac:dyDescent="0.2">
      <c r="Q1881" s="158" t="str">
        <f t="shared" ca="1" si="116"/>
        <v/>
      </c>
      <c r="R1881" s="158" t="str">
        <f t="shared" ca="1" si="117"/>
        <v/>
      </c>
      <c r="S1881" s="158" t="str">
        <f t="shared" ca="1" si="118"/>
        <v/>
      </c>
      <c r="T1881" s="158" t="str">
        <f t="shared" ca="1" si="119"/>
        <v/>
      </c>
    </row>
    <row r="1882" spans="17:20" x14ac:dyDescent="0.2">
      <c r="Q1882" s="158" t="str">
        <f t="shared" ca="1" si="116"/>
        <v/>
      </c>
      <c r="R1882" s="158" t="str">
        <f t="shared" ca="1" si="117"/>
        <v/>
      </c>
      <c r="S1882" s="158" t="str">
        <f t="shared" ca="1" si="118"/>
        <v/>
      </c>
      <c r="T1882" s="158" t="str">
        <f t="shared" ca="1" si="119"/>
        <v/>
      </c>
    </row>
    <row r="1883" spans="17:20" x14ac:dyDescent="0.2">
      <c r="Q1883" s="158" t="str">
        <f t="shared" ca="1" si="116"/>
        <v/>
      </c>
      <c r="R1883" s="158" t="str">
        <f t="shared" ca="1" si="117"/>
        <v/>
      </c>
      <c r="S1883" s="158" t="str">
        <f t="shared" ca="1" si="118"/>
        <v/>
      </c>
      <c r="T1883" s="158" t="str">
        <f t="shared" ca="1" si="119"/>
        <v/>
      </c>
    </row>
    <row r="1884" spans="17:20" x14ac:dyDescent="0.2">
      <c r="Q1884" s="158" t="str">
        <f t="shared" ca="1" si="116"/>
        <v/>
      </c>
      <c r="R1884" s="158" t="str">
        <f t="shared" ca="1" si="117"/>
        <v/>
      </c>
      <c r="S1884" s="158" t="str">
        <f t="shared" ca="1" si="118"/>
        <v/>
      </c>
      <c r="T1884" s="158" t="str">
        <f t="shared" ca="1" si="119"/>
        <v/>
      </c>
    </row>
    <row r="1885" spans="17:20" x14ac:dyDescent="0.2">
      <c r="Q1885" s="158" t="str">
        <f t="shared" ca="1" si="116"/>
        <v/>
      </c>
      <c r="R1885" s="158" t="str">
        <f t="shared" ca="1" si="117"/>
        <v/>
      </c>
      <c r="S1885" s="158" t="str">
        <f t="shared" ca="1" si="118"/>
        <v/>
      </c>
      <c r="T1885" s="158" t="str">
        <f t="shared" ca="1" si="119"/>
        <v/>
      </c>
    </row>
    <row r="1886" spans="17:20" x14ac:dyDescent="0.2">
      <c r="Q1886" s="158" t="str">
        <f t="shared" ca="1" si="116"/>
        <v/>
      </c>
      <c r="R1886" s="158" t="str">
        <f t="shared" ca="1" si="117"/>
        <v/>
      </c>
      <c r="S1886" s="158" t="str">
        <f t="shared" ca="1" si="118"/>
        <v/>
      </c>
      <c r="T1886" s="158" t="str">
        <f t="shared" ca="1" si="119"/>
        <v/>
      </c>
    </row>
    <row r="1887" spans="17:20" x14ac:dyDescent="0.2">
      <c r="Q1887" s="158" t="str">
        <f t="shared" ca="1" si="116"/>
        <v/>
      </c>
      <c r="R1887" s="158" t="str">
        <f t="shared" ca="1" si="117"/>
        <v/>
      </c>
      <c r="S1887" s="158" t="str">
        <f t="shared" ca="1" si="118"/>
        <v/>
      </c>
      <c r="T1887" s="158" t="str">
        <f t="shared" ca="1" si="119"/>
        <v/>
      </c>
    </row>
    <row r="1888" spans="17:20" x14ac:dyDescent="0.2">
      <c r="Q1888" s="158" t="str">
        <f t="shared" ca="1" si="116"/>
        <v/>
      </c>
      <c r="R1888" s="158" t="str">
        <f t="shared" ca="1" si="117"/>
        <v/>
      </c>
      <c r="S1888" s="158" t="str">
        <f t="shared" ca="1" si="118"/>
        <v/>
      </c>
      <c r="T1888" s="158" t="str">
        <f t="shared" ca="1" si="119"/>
        <v/>
      </c>
    </row>
    <row r="1889" spans="17:20" x14ac:dyDescent="0.2">
      <c r="Q1889" s="158" t="str">
        <f t="shared" ca="1" si="116"/>
        <v/>
      </c>
      <c r="R1889" s="158" t="str">
        <f t="shared" ca="1" si="117"/>
        <v/>
      </c>
      <c r="S1889" s="158" t="str">
        <f t="shared" ca="1" si="118"/>
        <v/>
      </c>
      <c r="T1889" s="158" t="str">
        <f t="shared" ca="1" si="119"/>
        <v/>
      </c>
    </row>
    <row r="1890" spans="17:20" x14ac:dyDescent="0.2">
      <c r="Q1890" s="158" t="str">
        <f t="shared" ca="1" si="116"/>
        <v/>
      </c>
      <c r="R1890" s="158" t="str">
        <f t="shared" ca="1" si="117"/>
        <v/>
      </c>
      <c r="S1890" s="158" t="str">
        <f t="shared" ca="1" si="118"/>
        <v/>
      </c>
      <c r="T1890" s="158" t="str">
        <f t="shared" ca="1" si="119"/>
        <v/>
      </c>
    </row>
    <row r="1891" spans="17:20" x14ac:dyDescent="0.2">
      <c r="Q1891" s="158" t="str">
        <f t="shared" ca="1" si="116"/>
        <v/>
      </c>
      <c r="R1891" s="158" t="str">
        <f t="shared" ca="1" si="117"/>
        <v/>
      </c>
      <c r="S1891" s="158" t="str">
        <f t="shared" ca="1" si="118"/>
        <v/>
      </c>
      <c r="T1891" s="158" t="str">
        <f t="shared" ca="1" si="119"/>
        <v/>
      </c>
    </row>
    <row r="1892" spans="17:20" x14ac:dyDescent="0.2">
      <c r="Q1892" s="158" t="str">
        <f t="shared" ca="1" si="116"/>
        <v/>
      </c>
      <c r="R1892" s="158" t="str">
        <f t="shared" ca="1" si="117"/>
        <v/>
      </c>
      <c r="S1892" s="158" t="str">
        <f t="shared" ca="1" si="118"/>
        <v/>
      </c>
      <c r="T1892" s="158" t="str">
        <f t="shared" ca="1" si="119"/>
        <v/>
      </c>
    </row>
    <row r="1893" spans="17:20" x14ac:dyDescent="0.2">
      <c r="Q1893" s="158" t="str">
        <f t="shared" ca="1" si="116"/>
        <v/>
      </c>
      <c r="R1893" s="158" t="str">
        <f t="shared" ca="1" si="117"/>
        <v/>
      </c>
      <c r="S1893" s="158" t="str">
        <f t="shared" ca="1" si="118"/>
        <v/>
      </c>
      <c r="T1893" s="158" t="str">
        <f t="shared" ca="1" si="119"/>
        <v/>
      </c>
    </row>
    <row r="1894" spans="17:20" x14ac:dyDescent="0.2">
      <c r="Q1894" s="158" t="str">
        <f t="shared" ca="1" si="116"/>
        <v/>
      </c>
      <c r="R1894" s="158" t="str">
        <f t="shared" ca="1" si="117"/>
        <v/>
      </c>
      <c r="S1894" s="158" t="str">
        <f t="shared" ca="1" si="118"/>
        <v/>
      </c>
      <c r="T1894" s="158" t="str">
        <f t="shared" ca="1" si="119"/>
        <v/>
      </c>
    </row>
    <row r="1895" spans="17:20" x14ac:dyDescent="0.2">
      <c r="Q1895" s="158" t="str">
        <f t="shared" ca="1" si="116"/>
        <v/>
      </c>
      <c r="R1895" s="158" t="str">
        <f t="shared" ca="1" si="117"/>
        <v/>
      </c>
      <c r="S1895" s="158" t="str">
        <f t="shared" ca="1" si="118"/>
        <v/>
      </c>
      <c r="T1895" s="158" t="str">
        <f t="shared" ca="1" si="119"/>
        <v/>
      </c>
    </row>
    <row r="1896" spans="17:20" x14ac:dyDescent="0.2">
      <c r="Q1896" s="158" t="str">
        <f t="shared" ca="1" si="116"/>
        <v/>
      </c>
      <c r="R1896" s="158" t="str">
        <f t="shared" ca="1" si="117"/>
        <v/>
      </c>
      <c r="S1896" s="158" t="str">
        <f t="shared" ca="1" si="118"/>
        <v/>
      </c>
      <c r="T1896" s="158" t="str">
        <f t="shared" ca="1" si="119"/>
        <v/>
      </c>
    </row>
    <row r="1897" spans="17:20" x14ac:dyDescent="0.2">
      <c r="Q1897" s="158" t="str">
        <f t="shared" ca="1" si="116"/>
        <v/>
      </c>
      <c r="R1897" s="158" t="str">
        <f t="shared" ca="1" si="117"/>
        <v/>
      </c>
      <c r="S1897" s="158" t="str">
        <f t="shared" ca="1" si="118"/>
        <v/>
      </c>
      <c r="T1897" s="158" t="str">
        <f t="shared" ca="1" si="119"/>
        <v/>
      </c>
    </row>
    <row r="1898" spans="17:20" x14ac:dyDescent="0.2">
      <c r="Q1898" s="158" t="str">
        <f t="shared" ca="1" si="116"/>
        <v/>
      </c>
      <c r="R1898" s="158" t="str">
        <f t="shared" ca="1" si="117"/>
        <v/>
      </c>
      <c r="S1898" s="158" t="str">
        <f t="shared" ca="1" si="118"/>
        <v/>
      </c>
      <c r="T1898" s="158" t="str">
        <f t="shared" ca="1" si="119"/>
        <v/>
      </c>
    </row>
    <row r="1899" spans="17:20" x14ac:dyDescent="0.2">
      <c r="Q1899" s="158" t="str">
        <f t="shared" ca="1" si="116"/>
        <v/>
      </c>
      <c r="R1899" s="158" t="str">
        <f t="shared" ca="1" si="117"/>
        <v/>
      </c>
      <c r="S1899" s="158" t="str">
        <f t="shared" ca="1" si="118"/>
        <v/>
      </c>
      <c r="T1899" s="158" t="str">
        <f t="shared" ca="1" si="119"/>
        <v/>
      </c>
    </row>
    <row r="1900" spans="17:20" x14ac:dyDescent="0.2">
      <c r="Q1900" s="158" t="str">
        <f t="shared" ca="1" si="116"/>
        <v/>
      </c>
      <c r="R1900" s="158" t="str">
        <f t="shared" ca="1" si="117"/>
        <v/>
      </c>
      <c r="S1900" s="158" t="str">
        <f t="shared" ca="1" si="118"/>
        <v/>
      </c>
      <c r="T1900" s="158" t="str">
        <f t="shared" ca="1" si="119"/>
        <v/>
      </c>
    </row>
    <row r="1901" spans="17:20" x14ac:dyDescent="0.2">
      <c r="Q1901" s="158" t="str">
        <f t="shared" ca="1" si="116"/>
        <v/>
      </c>
      <c r="R1901" s="158" t="str">
        <f t="shared" ca="1" si="117"/>
        <v/>
      </c>
      <c r="S1901" s="158" t="str">
        <f t="shared" ca="1" si="118"/>
        <v/>
      </c>
      <c r="T1901" s="158" t="str">
        <f t="shared" ca="1" si="119"/>
        <v/>
      </c>
    </row>
    <row r="1902" spans="17:20" x14ac:dyDescent="0.2">
      <c r="Q1902" s="158" t="str">
        <f t="shared" ca="1" si="116"/>
        <v/>
      </c>
      <c r="R1902" s="158" t="str">
        <f t="shared" ca="1" si="117"/>
        <v/>
      </c>
      <c r="S1902" s="158" t="str">
        <f t="shared" ca="1" si="118"/>
        <v/>
      </c>
      <c r="T1902" s="158" t="str">
        <f t="shared" ca="1" si="119"/>
        <v/>
      </c>
    </row>
    <row r="1903" spans="17:20" x14ac:dyDescent="0.2">
      <c r="Q1903" s="158" t="str">
        <f t="shared" ca="1" si="116"/>
        <v/>
      </c>
      <c r="R1903" s="158" t="str">
        <f t="shared" ca="1" si="117"/>
        <v/>
      </c>
      <c r="S1903" s="158" t="str">
        <f t="shared" ca="1" si="118"/>
        <v/>
      </c>
      <c r="T1903" s="158" t="str">
        <f t="shared" ca="1" si="119"/>
        <v/>
      </c>
    </row>
    <row r="1904" spans="17:20" x14ac:dyDescent="0.2">
      <c r="Q1904" s="158" t="str">
        <f t="shared" ca="1" si="116"/>
        <v/>
      </c>
      <c r="R1904" s="158" t="str">
        <f t="shared" ca="1" si="117"/>
        <v/>
      </c>
      <c r="S1904" s="158" t="str">
        <f t="shared" ca="1" si="118"/>
        <v/>
      </c>
      <c r="T1904" s="158" t="str">
        <f t="shared" ca="1" si="119"/>
        <v/>
      </c>
    </row>
    <row r="1905" spans="17:20" x14ac:dyDescent="0.2">
      <c r="Q1905" s="158" t="str">
        <f t="shared" ca="1" si="116"/>
        <v/>
      </c>
      <c r="R1905" s="158" t="str">
        <f t="shared" ca="1" si="117"/>
        <v/>
      </c>
      <c r="S1905" s="158" t="str">
        <f t="shared" ca="1" si="118"/>
        <v/>
      </c>
      <c r="T1905" s="158" t="str">
        <f t="shared" ca="1" si="119"/>
        <v/>
      </c>
    </row>
    <row r="1906" spans="17:20" x14ac:dyDescent="0.2">
      <c r="Q1906" s="158" t="str">
        <f t="shared" ca="1" si="116"/>
        <v/>
      </c>
      <c r="R1906" s="158" t="str">
        <f t="shared" ca="1" si="117"/>
        <v/>
      </c>
      <c r="S1906" s="158" t="str">
        <f t="shared" ca="1" si="118"/>
        <v/>
      </c>
      <c r="T1906" s="158" t="str">
        <f t="shared" ca="1" si="119"/>
        <v/>
      </c>
    </row>
    <row r="1907" spans="17:20" x14ac:dyDescent="0.2">
      <c r="Q1907" s="158" t="str">
        <f t="shared" ca="1" si="116"/>
        <v/>
      </c>
      <c r="R1907" s="158" t="str">
        <f t="shared" ca="1" si="117"/>
        <v/>
      </c>
      <c r="S1907" s="158" t="str">
        <f t="shared" ca="1" si="118"/>
        <v/>
      </c>
      <c r="T1907" s="158" t="str">
        <f t="shared" ca="1" si="119"/>
        <v/>
      </c>
    </row>
    <row r="1908" spans="17:20" x14ac:dyDescent="0.2">
      <c r="Q1908" s="158" t="str">
        <f t="shared" ca="1" si="116"/>
        <v/>
      </c>
      <c r="R1908" s="158" t="str">
        <f t="shared" ca="1" si="117"/>
        <v/>
      </c>
      <c r="S1908" s="158" t="str">
        <f t="shared" ca="1" si="118"/>
        <v/>
      </c>
      <c r="T1908" s="158" t="str">
        <f t="shared" ca="1" si="119"/>
        <v/>
      </c>
    </row>
    <row r="1909" spans="17:20" x14ac:dyDescent="0.2">
      <c r="Q1909" s="158" t="str">
        <f t="shared" ca="1" si="116"/>
        <v/>
      </c>
      <c r="R1909" s="158" t="str">
        <f t="shared" ca="1" si="117"/>
        <v/>
      </c>
      <c r="S1909" s="158" t="str">
        <f t="shared" ca="1" si="118"/>
        <v/>
      </c>
      <c r="T1909" s="158" t="str">
        <f t="shared" ca="1" si="119"/>
        <v/>
      </c>
    </row>
    <row r="1910" spans="17:20" x14ac:dyDescent="0.2">
      <c r="Q1910" s="158" t="str">
        <f t="shared" ca="1" si="116"/>
        <v/>
      </c>
      <c r="R1910" s="158" t="str">
        <f t="shared" ca="1" si="117"/>
        <v/>
      </c>
      <c r="S1910" s="158" t="str">
        <f t="shared" ca="1" si="118"/>
        <v/>
      </c>
      <c r="T1910" s="158" t="str">
        <f t="shared" ca="1" si="119"/>
        <v/>
      </c>
    </row>
    <row r="1911" spans="17:20" x14ac:dyDescent="0.2">
      <c r="Q1911" s="158" t="str">
        <f t="shared" ca="1" si="116"/>
        <v/>
      </c>
      <c r="R1911" s="158" t="str">
        <f t="shared" ca="1" si="117"/>
        <v/>
      </c>
      <c r="S1911" s="158" t="str">
        <f t="shared" ca="1" si="118"/>
        <v/>
      </c>
      <c r="T1911" s="158" t="str">
        <f t="shared" ca="1" si="119"/>
        <v/>
      </c>
    </row>
    <row r="1912" spans="17:20" x14ac:dyDescent="0.2">
      <c r="Q1912" s="158" t="str">
        <f t="shared" ca="1" si="116"/>
        <v/>
      </c>
      <c r="R1912" s="158" t="str">
        <f t="shared" ca="1" si="117"/>
        <v/>
      </c>
      <c r="S1912" s="158" t="str">
        <f t="shared" ca="1" si="118"/>
        <v/>
      </c>
      <c r="T1912" s="158" t="str">
        <f t="shared" ca="1" si="119"/>
        <v/>
      </c>
    </row>
    <row r="1913" spans="17:20" x14ac:dyDescent="0.2">
      <c r="Q1913" s="158" t="str">
        <f t="shared" ca="1" si="116"/>
        <v/>
      </c>
      <c r="R1913" s="158" t="str">
        <f t="shared" ca="1" si="117"/>
        <v/>
      </c>
      <c r="S1913" s="158" t="str">
        <f t="shared" ca="1" si="118"/>
        <v/>
      </c>
      <c r="T1913" s="158" t="str">
        <f t="shared" ca="1" si="119"/>
        <v/>
      </c>
    </row>
    <row r="1914" spans="17:20" x14ac:dyDescent="0.2">
      <c r="Q1914" s="158" t="str">
        <f t="shared" ca="1" si="116"/>
        <v/>
      </c>
      <c r="R1914" s="158" t="str">
        <f t="shared" ca="1" si="117"/>
        <v/>
      </c>
      <c r="S1914" s="158" t="str">
        <f t="shared" ca="1" si="118"/>
        <v/>
      </c>
      <c r="T1914" s="158" t="str">
        <f t="shared" ca="1" si="119"/>
        <v/>
      </c>
    </row>
    <row r="1915" spans="17:20" x14ac:dyDescent="0.2">
      <c r="Q1915" s="158" t="str">
        <f t="shared" ca="1" si="116"/>
        <v/>
      </c>
      <c r="R1915" s="158" t="str">
        <f t="shared" ca="1" si="117"/>
        <v/>
      </c>
      <c r="S1915" s="158" t="str">
        <f t="shared" ca="1" si="118"/>
        <v/>
      </c>
      <c r="T1915" s="158" t="str">
        <f t="shared" ca="1" si="119"/>
        <v/>
      </c>
    </row>
    <row r="1916" spans="17:20" x14ac:dyDescent="0.2">
      <c r="Q1916" s="158" t="str">
        <f t="shared" ca="1" si="116"/>
        <v/>
      </c>
      <c r="R1916" s="158" t="str">
        <f t="shared" ca="1" si="117"/>
        <v/>
      </c>
      <c r="S1916" s="158" t="str">
        <f t="shared" ca="1" si="118"/>
        <v/>
      </c>
      <c r="T1916" s="158" t="str">
        <f t="shared" ca="1" si="119"/>
        <v/>
      </c>
    </row>
    <row r="1917" spans="17:20" x14ac:dyDescent="0.2">
      <c r="Q1917" s="158" t="str">
        <f t="shared" ca="1" si="116"/>
        <v/>
      </c>
      <c r="R1917" s="158" t="str">
        <f t="shared" ca="1" si="117"/>
        <v/>
      </c>
      <c r="S1917" s="158" t="str">
        <f t="shared" ca="1" si="118"/>
        <v/>
      </c>
      <c r="T1917" s="158" t="str">
        <f t="shared" ca="1" si="119"/>
        <v/>
      </c>
    </row>
    <row r="1918" spans="17:20" x14ac:dyDescent="0.2">
      <c r="Q1918" s="158" t="str">
        <f t="shared" ca="1" si="116"/>
        <v/>
      </c>
      <c r="R1918" s="158" t="str">
        <f t="shared" ca="1" si="117"/>
        <v/>
      </c>
      <c r="S1918" s="158" t="str">
        <f t="shared" ca="1" si="118"/>
        <v/>
      </c>
      <c r="T1918" s="158" t="str">
        <f t="shared" ca="1" si="119"/>
        <v/>
      </c>
    </row>
    <row r="1919" spans="17:20" x14ac:dyDescent="0.2">
      <c r="Q1919" s="158" t="str">
        <f t="shared" ca="1" si="116"/>
        <v/>
      </c>
      <c r="R1919" s="158" t="str">
        <f t="shared" ca="1" si="117"/>
        <v/>
      </c>
      <c r="S1919" s="158" t="str">
        <f t="shared" ca="1" si="118"/>
        <v/>
      </c>
      <c r="T1919" s="158" t="str">
        <f t="shared" ca="1" si="119"/>
        <v/>
      </c>
    </row>
    <row r="1920" spans="17:20" x14ac:dyDescent="0.2">
      <c r="Q1920" s="158" t="str">
        <f t="shared" ca="1" si="116"/>
        <v/>
      </c>
      <c r="R1920" s="158" t="str">
        <f t="shared" ca="1" si="117"/>
        <v/>
      </c>
      <c r="S1920" s="158" t="str">
        <f t="shared" ca="1" si="118"/>
        <v/>
      </c>
      <c r="T1920" s="158" t="str">
        <f t="shared" ca="1" si="119"/>
        <v/>
      </c>
    </row>
    <row r="1921" spans="17:20" x14ac:dyDescent="0.2">
      <c r="Q1921" s="158" t="str">
        <f t="shared" ca="1" si="116"/>
        <v/>
      </c>
      <c r="R1921" s="158" t="str">
        <f t="shared" ca="1" si="117"/>
        <v/>
      </c>
      <c r="S1921" s="158" t="str">
        <f t="shared" ca="1" si="118"/>
        <v/>
      </c>
      <c r="T1921" s="158" t="str">
        <f t="shared" ca="1" si="119"/>
        <v/>
      </c>
    </row>
    <row r="1922" spans="17:20" x14ac:dyDescent="0.2">
      <c r="Q1922" s="158" t="str">
        <f t="shared" ca="1" si="116"/>
        <v/>
      </c>
      <c r="R1922" s="158" t="str">
        <f t="shared" ca="1" si="117"/>
        <v/>
      </c>
      <c r="S1922" s="158" t="str">
        <f t="shared" ca="1" si="118"/>
        <v/>
      </c>
      <c r="T1922" s="158" t="str">
        <f t="shared" ca="1" si="119"/>
        <v/>
      </c>
    </row>
    <row r="1923" spans="17:20" x14ac:dyDescent="0.2">
      <c r="Q1923" s="158" t="str">
        <f t="shared" ca="1" si="116"/>
        <v/>
      </c>
      <c r="R1923" s="158" t="str">
        <f t="shared" ca="1" si="117"/>
        <v/>
      </c>
      <c r="S1923" s="158" t="str">
        <f t="shared" ca="1" si="118"/>
        <v/>
      </c>
      <c r="T1923" s="158" t="str">
        <f t="shared" ca="1" si="119"/>
        <v/>
      </c>
    </row>
    <row r="1924" spans="17:20" x14ac:dyDescent="0.2">
      <c r="Q1924" s="158" t="str">
        <f t="shared" ca="1" si="116"/>
        <v/>
      </c>
      <c r="R1924" s="158" t="str">
        <f t="shared" ca="1" si="117"/>
        <v/>
      </c>
      <c r="S1924" s="158" t="str">
        <f t="shared" ca="1" si="118"/>
        <v/>
      </c>
      <c r="T1924" s="158" t="str">
        <f t="shared" ca="1" si="119"/>
        <v/>
      </c>
    </row>
    <row r="1925" spans="17:20" x14ac:dyDescent="0.2">
      <c r="Q1925" s="158" t="str">
        <f t="shared" ref="Q1925:Q1988" ca="1" si="120">LEFT(OFFSET(A1925,0,MATCH($Q$2,$3:$3,0)-1),3)</f>
        <v/>
      </c>
      <c r="R1925" s="158" t="str">
        <f t="shared" ref="R1925:R1988" ca="1" si="121">LEFT(OFFSET(A1925,0,MATCH($R$2,$3:$3,0)-1),3)</f>
        <v/>
      </c>
      <c r="S1925" s="158" t="str">
        <f t="shared" ref="S1925:S1988" ca="1" si="122">RIGHT(OFFSET(A1925,0,MATCH($S$2,$3:$3,0)-1),2)</f>
        <v/>
      </c>
      <c r="T1925" s="158" t="str">
        <f t="shared" ref="T1925:T1988" ca="1" si="123">RIGHT(OFFSET(A1925,0,MATCH($T$2,$3:$3,0)-1),2)</f>
        <v/>
      </c>
    </row>
    <row r="1926" spans="17:20" x14ac:dyDescent="0.2">
      <c r="Q1926" s="158" t="str">
        <f t="shared" ca="1" si="120"/>
        <v/>
      </c>
      <c r="R1926" s="158" t="str">
        <f t="shared" ca="1" si="121"/>
        <v/>
      </c>
      <c r="S1926" s="158" t="str">
        <f t="shared" ca="1" si="122"/>
        <v/>
      </c>
      <c r="T1926" s="158" t="str">
        <f t="shared" ca="1" si="123"/>
        <v/>
      </c>
    </row>
    <row r="1927" spans="17:20" x14ac:dyDescent="0.2">
      <c r="Q1927" s="158" t="str">
        <f t="shared" ca="1" si="120"/>
        <v/>
      </c>
      <c r="R1927" s="158" t="str">
        <f t="shared" ca="1" si="121"/>
        <v/>
      </c>
      <c r="S1927" s="158" t="str">
        <f t="shared" ca="1" si="122"/>
        <v/>
      </c>
      <c r="T1927" s="158" t="str">
        <f t="shared" ca="1" si="123"/>
        <v/>
      </c>
    </row>
    <row r="1928" spans="17:20" x14ac:dyDescent="0.2">
      <c r="Q1928" s="158" t="str">
        <f t="shared" ca="1" si="120"/>
        <v/>
      </c>
      <c r="R1928" s="158" t="str">
        <f t="shared" ca="1" si="121"/>
        <v/>
      </c>
      <c r="S1928" s="158" t="str">
        <f t="shared" ca="1" si="122"/>
        <v/>
      </c>
      <c r="T1928" s="158" t="str">
        <f t="shared" ca="1" si="123"/>
        <v/>
      </c>
    </row>
    <row r="1929" spans="17:20" x14ac:dyDescent="0.2">
      <c r="Q1929" s="158" t="str">
        <f t="shared" ca="1" si="120"/>
        <v/>
      </c>
      <c r="R1929" s="158" t="str">
        <f t="shared" ca="1" si="121"/>
        <v/>
      </c>
      <c r="S1929" s="158" t="str">
        <f t="shared" ca="1" si="122"/>
        <v/>
      </c>
      <c r="T1929" s="158" t="str">
        <f t="shared" ca="1" si="123"/>
        <v/>
      </c>
    </row>
    <row r="1930" spans="17:20" x14ac:dyDescent="0.2">
      <c r="Q1930" s="158" t="str">
        <f t="shared" ca="1" si="120"/>
        <v/>
      </c>
      <c r="R1930" s="158" t="str">
        <f t="shared" ca="1" si="121"/>
        <v/>
      </c>
      <c r="S1930" s="158" t="str">
        <f t="shared" ca="1" si="122"/>
        <v/>
      </c>
      <c r="T1930" s="158" t="str">
        <f t="shared" ca="1" si="123"/>
        <v/>
      </c>
    </row>
    <row r="1931" spans="17:20" x14ac:dyDescent="0.2">
      <c r="Q1931" s="158" t="str">
        <f t="shared" ca="1" si="120"/>
        <v/>
      </c>
      <c r="R1931" s="158" t="str">
        <f t="shared" ca="1" si="121"/>
        <v/>
      </c>
      <c r="S1931" s="158" t="str">
        <f t="shared" ca="1" si="122"/>
        <v/>
      </c>
      <c r="T1931" s="158" t="str">
        <f t="shared" ca="1" si="123"/>
        <v/>
      </c>
    </row>
    <row r="1932" spans="17:20" x14ac:dyDescent="0.2">
      <c r="Q1932" s="158" t="str">
        <f t="shared" ca="1" si="120"/>
        <v/>
      </c>
      <c r="R1932" s="158" t="str">
        <f t="shared" ca="1" si="121"/>
        <v/>
      </c>
      <c r="S1932" s="158" t="str">
        <f t="shared" ca="1" si="122"/>
        <v/>
      </c>
      <c r="T1932" s="158" t="str">
        <f t="shared" ca="1" si="123"/>
        <v/>
      </c>
    </row>
    <row r="1933" spans="17:20" x14ac:dyDescent="0.2">
      <c r="Q1933" s="158" t="str">
        <f t="shared" ca="1" si="120"/>
        <v/>
      </c>
      <c r="R1933" s="158" t="str">
        <f t="shared" ca="1" si="121"/>
        <v/>
      </c>
      <c r="S1933" s="158" t="str">
        <f t="shared" ca="1" si="122"/>
        <v/>
      </c>
      <c r="T1933" s="158" t="str">
        <f t="shared" ca="1" si="123"/>
        <v/>
      </c>
    </row>
    <row r="1934" spans="17:20" x14ac:dyDescent="0.2">
      <c r="Q1934" s="158" t="str">
        <f t="shared" ca="1" si="120"/>
        <v/>
      </c>
      <c r="R1934" s="158" t="str">
        <f t="shared" ca="1" si="121"/>
        <v/>
      </c>
      <c r="S1934" s="158" t="str">
        <f t="shared" ca="1" si="122"/>
        <v/>
      </c>
      <c r="T1934" s="158" t="str">
        <f t="shared" ca="1" si="123"/>
        <v/>
      </c>
    </row>
    <row r="1935" spans="17:20" x14ac:dyDescent="0.2">
      <c r="Q1935" s="158" t="str">
        <f t="shared" ca="1" si="120"/>
        <v/>
      </c>
      <c r="R1935" s="158" t="str">
        <f t="shared" ca="1" si="121"/>
        <v/>
      </c>
      <c r="S1935" s="158" t="str">
        <f t="shared" ca="1" si="122"/>
        <v/>
      </c>
      <c r="T1935" s="158" t="str">
        <f t="shared" ca="1" si="123"/>
        <v/>
      </c>
    </row>
    <row r="1936" spans="17:20" x14ac:dyDescent="0.2">
      <c r="Q1936" s="158" t="str">
        <f t="shared" ca="1" si="120"/>
        <v/>
      </c>
      <c r="R1936" s="158" t="str">
        <f t="shared" ca="1" si="121"/>
        <v/>
      </c>
      <c r="S1936" s="158" t="str">
        <f t="shared" ca="1" si="122"/>
        <v/>
      </c>
      <c r="T1936" s="158" t="str">
        <f t="shared" ca="1" si="123"/>
        <v/>
      </c>
    </row>
    <row r="1937" spans="17:20" x14ac:dyDescent="0.2">
      <c r="Q1937" s="158" t="str">
        <f t="shared" ca="1" si="120"/>
        <v/>
      </c>
      <c r="R1937" s="158" t="str">
        <f t="shared" ca="1" si="121"/>
        <v/>
      </c>
      <c r="S1937" s="158" t="str">
        <f t="shared" ca="1" si="122"/>
        <v/>
      </c>
      <c r="T1937" s="158" t="str">
        <f t="shared" ca="1" si="123"/>
        <v/>
      </c>
    </row>
    <row r="1938" spans="17:20" x14ac:dyDescent="0.2">
      <c r="Q1938" s="158" t="str">
        <f t="shared" ca="1" si="120"/>
        <v/>
      </c>
      <c r="R1938" s="158" t="str">
        <f t="shared" ca="1" si="121"/>
        <v/>
      </c>
      <c r="S1938" s="158" t="str">
        <f t="shared" ca="1" si="122"/>
        <v/>
      </c>
      <c r="T1938" s="158" t="str">
        <f t="shared" ca="1" si="123"/>
        <v/>
      </c>
    </row>
    <row r="1939" spans="17:20" x14ac:dyDescent="0.2">
      <c r="Q1939" s="158" t="str">
        <f t="shared" ca="1" si="120"/>
        <v/>
      </c>
      <c r="R1939" s="158" t="str">
        <f t="shared" ca="1" si="121"/>
        <v/>
      </c>
      <c r="S1939" s="158" t="str">
        <f t="shared" ca="1" si="122"/>
        <v/>
      </c>
      <c r="T1939" s="158" t="str">
        <f t="shared" ca="1" si="123"/>
        <v/>
      </c>
    </row>
    <row r="1940" spans="17:20" x14ac:dyDescent="0.2">
      <c r="Q1940" s="158" t="str">
        <f t="shared" ca="1" si="120"/>
        <v/>
      </c>
      <c r="R1940" s="158" t="str">
        <f t="shared" ca="1" si="121"/>
        <v/>
      </c>
      <c r="S1940" s="158" t="str">
        <f t="shared" ca="1" si="122"/>
        <v/>
      </c>
      <c r="T1940" s="158" t="str">
        <f t="shared" ca="1" si="123"/>
        <v/>
      </c>
    </row>
    <row r="1941" spans="17:20" x14ac:dyDescent="0.2">
      <c r="Q1941" s="158" t="str">
        <f t="shared" ca="1" si="120"/>
        <v/>
      </c>
      <c r="R1941" s="158" t="str">
        <f t="shared" ca="1" si="121"/>
        <v/>
      </c>
      <c r="S1941" s="158" t="str">
        <f t="shared" ca="1" si="122"/>
        <v/>
      </c>
      <c r="T1941" s="158" t="str">
        <f t="shared" ca="1" si="123"/>
        <v/>
      </c>
    </row>
    <row r="1942" spans="17:20" x14ac:dyDescent="0.2">
      <c r="Q1942" s="158" t="str">
        <f t="shared" ca="1" si="120"/>
        <v/>
      </c>
      <c r="R1942" s="158" t="str">
        <f t="shared" ca="1" si="121"/>
        <v/>
      </c>
      <c r="S1942" s="158" t="str">
        <f t="shared" ca="1" si="122"/>
        <v/>
      </c>
      <c r="T1942" s="158" t="str">
        <f t="shared" ca="1" si="123"/>
        <v/>
      </c>
    </row>
    <row r="1943" spans="17:20" x14ac:dyDescent="0.2">
      <c r="Q1943" s="158" t="str">
        <f t="shared" ca="1" si="120"/>
        <v/>
      </c>
      <c r="R1943" s="158" t="str">
        <f t="shared" ca="1" si="121"/>
        <v/>
      </c>
      <c r="S1943" s="158" t="str">
        <f t="shared" ca="1" si="122"/>
        <v/>
      </c>
      <c r="T1943" s="158" t="str">
        <f t="shared" ca="1" si="123"/>
        <v/>
      </c>
    </row>
    <row r="1944" spans="17:20" x14ac:dyDescent="0.2">
      <c r="Q1944" s="158" t="str">
        <f t="shared" ca="1" si="120"/>
        <v/>
      </c>
      <c r="R1944" s="158" t="str">
        <f t="shared" ca="1" si="121"/>
        <v/>
      </c>
      <c r="S1944" s="158" t="str">
        <f t="shared" ca="1" si="122"/>
        <v/>
      </c>
      <c r="T1944" s="158" t="str">
        <f t="shared" ca="1" si="123"/>
        <v/>
      </c>
    </row>
    <row r="1945" spans="17:20" x14ac:dyDescent="0.2">
      <c r="Q1945" s="158" t="str">
        <f t="shared" ca="1" si="120"/>
        <v/>
      </c>
      <c r="R1945" s="158" t="str">
        <f t="shared" ca="1" si="121"/>
        <v/>
      </c>
      <c r="S1945" s="158" t="str">
        <f t="shared" ca="1" si="122"/>
        <v/>
      </c>
      <c r="T1945" s="158" t="str">
        <f t="shared" ca="1" si="123"/>
        <v/>
      </c>
    </row>
    <row r="1946" spans="17:20" x14ac:dyDescent="0.2">
      <c r="Q1946" s="158" t="str">
        <f t="shared" ca="1" si="120"/>
        <v/>
      </c>
      <c r="R1946" s="158" t="str">
        <f t="shared" ca="1" si="121"/>
        <v/>
      </c>
      <c r="S1946" s="158" t="str">
        <f t="shared" ca="1" si="122"/>
        <v/>
      </c>
      <c r="T1946" s="158" t="str">
        <f t="shared" ca="1" si="123"/>
        <v/>
      </c>
    </row>
    <row r="1947" spans="17:20" x14ac:dyDescent="0.2">
      <c r="Q1947" s="158" t="str">
        <f t="shared" ca="1" si="120"/>
        <v/>
      </c>
      <c r="R1947" s="158" t="str">
        <f t="shared" ca="1" si="121"/>
        <v/>
      </c>
      <c r="S1947" s="158" t="str">
        <f t="shared" ca="1" si="122"/>
        <v/>
      </c>
      <c r="T1947" s="158" t="str">
        <f t="shared" ca="1" si="123"/>
        <v/>
      </c>
    </row>
    <row r="1948" spans="17:20" x14ac:dyDescent="0.2">
      <c r="Q1948" s="158" t="str">
        <f t="shared" ca="1" si="120"/>
        <v/>
      </c>
      <c r="R1948" s="158" t="str">
        <f t="shared" ca="1" si="121"/>
        <v/>
      </c>
      <c r="S1948" s="158" t="str">
        <f t="shared" ca="1" si="122"/>
        <v/>
      </c>
      <c r="T1948" s="158" t="str">
        <f t="shared" ca="1" si="123"/>
        <v/>
      </c>
    </row>
    <row r="1949" spans="17:20" x14ac:dyDescent="0.2">
      <c r="Q1949" s="158" t="str">
        <f t="shared" ca="1" si="120"/>
        <v/>
      </c>
      <c r="R1949" s="158" t="str">
        <f t="shared" ca="1" si="121"/>
        <v/>
      </c>
      <c r="S1949" s="158" t="str">
        <f t="shared" ca="1" si="122"/>
        <v/>
      </c>
      <c r="T1949" s="158" t="str">
        <f t="shared" ca="1" si="123"/>
        <v/>
      </c>
    </row>
    <row r="1950" spans="17:20" x14ac:dyDescent="0.2">
      <c r="Q1950" s="158" t="str">
        <f t="shared" ca="1" si="120"/>
        <v/>
      </c>
      <c r="R1950" s="158" t="str">
        <f t="shared" ca="1" si="121"/>
        <v/>
      </c>
      <c r="S1950" s="158" t="str">
        <f t="shared" ca="1" si="122"/>
        <v/>
      </c>
      <c r="T1950" s="158" t="str">
        <f t="shared" ca="1" si="123"/>
        <v/>
      </c>
    </row>
    <row r="1951" spans="17:20" x14ac:dyDescent="0.2">
      <c r="Q1951" s="158" t="str">
        <f t="shared" ca="1" si="120"/>
        <v/>
      </c>
      <c r="R1951" s="158" t="str">
        <f t="shared" ca="1" si="121"/>
        <v/>
      </c>
      <c r="S1951" s="158" t="str">
        <f t="shared" ca="1" si="122"/>
        <v/>
      </c>
      <c r="T1951" s="158" t="str">
        <f t="shared" ca="1" si="123"/>
        <v/>
      </c>
    </row>
    <row r="1952" spans="17:20" x14ac:dyDescent="0.2">
      <c r="Q1952" s="158" t="str">
        <f t="shared" ca="1" si="120"/>
        <v/>
      </c>
      <c r="R1952" s="158" t="str">
        <f t="shared" ca="1" si="121"/>
        <v/>
      </c>
      <c r="S1952" s="158" t="str">
        <f t="shared" ca="1" si="122"/>
        <v/>
      </c>
      <c r="T1952" s="158" t="str">
        <f t="shared" ca="1" si="123"/>
        <v/>
      </c>
    </row>
    <row r="1953" spans="17:20" x14ac:dyDescent="0.2">
      <c r="Q1953" s="158" t="str">
        <f t="shared" ca="1" si="120"/>
        <v/>
      </c>
      <c r="R1953" s="158" t="str">
        <f t="shared" ca="1" si="121"/>
        <v/>
      </c>
      <c r="S1953" s="158" t="str">
        <f t="shared" ca="1" si="122"/>
        <v/>
      </c>
      <c r="T1953" s="158" t="str">
        <f t="shared" ca="1" si="123"/>
        <v/>
      </c>
    </row>
    <row r="1954" spans="17:20" x14ac:dyDescent="0.2">
      <c r="Q1954" s="158" t="str">
        <f t="shared" ca="1" si="120"/>
        <v/>
      </c>
      <c r="R1954" s="158" t="str">
        <f t="shared" ca="1" si="121"/>
        <v/>
      </c>
      <c r="S1954" s="158" t="str">
        <f t="shared" ca="1" si="122"/>
        <v/>
      </c>
      <c r="T1954" s="158" t="str">
        <f t="shared" ca="1" si="123"/>
        <v/>
      </c>
    </row>
    <row r="1955" spans="17:20" x14ac:dyDescent="0.2">
      <c r="Q1955" s="158" t="str">
        <f t="shared" ca="1" si="120"/>
        <v/>
      </c>
      <c r="R1955" s="158" t="str">
        <f t="shared" ca="1" si="121"/>
        <v/>
      </c>
      <c r="S1955" s="158" t="str">
        <f t="shared" ca="1" si="122"/>
        <v/>
      </c>
      <c r="T1955" s="158" t="str">
        <f t="shared" ca="1" si="123"/>
        <v/>
      </c>
    </row>
    <row r="1956" spans="17:20" x14ac:dyDescent="0.2">
      <c r="Q1956" s="158" t="str">
        <f t="shared" ca="1" si="120"/>
        <v/>
      </c>
      <c r="R1956" s="158" t="str">
        <f t="shared" ca="1" si="121"/>
        <v/>
      </c>
      <c r="S1956" s="158" t="str">
        <f t="shared" ca="1" si="122"/>
        <v/>
      </c>
      <c r="T1956" s="158" t="str">
        <f t="shared" ca="1" si="123"/>
        <v/>
      </c>
    </row>
    <row r="1957" spans="17:20" x14ac:dyDescent="0.2">
      <c r="Q1957" s="158" t="str">
        <f t="shared" ca="1" si="120"/>
        <v/>
      </c>
      <c r="R1957" s="158" t="str">
        <f t="shared" ca="1" si="121"/>
        <v/>
      </c>
      <c r="S1957" s="158" t="str">
        <f t="shared" ca="1" si="122"/>
        <v/>
      </c>
      <c r="T1957" s="158" t="str">
        <f t="shared" ca="1" si="123"/>
        <v/>
      </c>
    </row>
    <row r="1958" spans="17:20" x14ac:dyDescent="0.2">
      <c r="Q1958" s="158" t="str">
        <f t="shared" ca="1" si="120"/>
        <v/>
      </c>
      <c r="R1958" s="158" t="str">
        <f t="shared" ca="1" si="121"/>
        <v/>
      </c>
      <c r="S1958" s="158" t="str">
        <f t="shared" ca="1" si="122"/>
        <v/>
      </c>
      <c r="T1958" s="158" t="str">
        <f t="shared" ca="1" si="123"/>
        <v/>
      </c>
    </row>
    <row r="1959" spans="17:20" x14ac:dyDescent="0.2">
      <c r="Q1959" s="158" t="str">
        <f t="shared" ca="1" si="120"/>
        <v/>
      </c>
      <c r="R1959" s="158" t="str">
        <f t="shared" ca="1" si="121"/>
        <v/>
      </c>
      <c r="S1959" s="158" t="str">
        <f t="shared" ca="1" si="122"/>
        <v/>
      </c>
      <c r="T1959" s="158" t="str">
        <f t="shared" ca="1" si="123"/>
        <v/>
      </c>
    </row>
    <row r="1960" spans="17:20" x14ac:dyDescent="0.2">
      <c r="Q1960" s="158" t="str">
        <f t="shared" ca="1" si="120"/>
        <v/>
      </c>
      <c r="R1960" s="158" t="str">
        <f t="shared" ca="1" si="121"/>
        <v/>
      </c>
      <c r="S1960" s="158" t="str">
        <f t="shared" ca="1" si="122"/>
        <v/>
      </c>
      <c r="T1960" s="158" t="str">
        <f t="shared" ca="1" si="123"/>
        <v/>
      </c>
    </row>
    <row r="1961" spans="17:20" x14ac:dyDescent="0.2">
      <c r="Q1961" s="158" t="str">
        <f t="shared" ca="1" si="120"/>
        <v/>
      </c>
      <c r="R1961" s="158" t="str">
        <f t="shared" ca="1" si="121"/>
        <v/>
      </c>
      <c r="S1961" s="158" t="str">
        <f t="shared" ca="1" si="122"/>
        <v/>
      </c>
      <c r="T1961" s="158" t="str">
        <f t="shared" ca="1" si="123"/>
        <v/>
      </c>
    </row>
    <row r="1962" spans="17:20" x14ac:dyDescent="0.2">
      <c r="Q1962" s="158" t="str">
        <f t="shared" ca="1" si="120"/>
        <v/>
      </c>
      <c r="R1962" s="158" t="str">
        <f t="shared" ca="1" si="121"/>
        <v/>
      </c>
      <c r="S1962" s="158" t="str">
        <f t="shared" ca="1" si="122"/>
        <v/>
      </c>
      <c r="T1962" s="158" t="str">
        <f t="shared" ca="1" si="123"/>
        <v/>
      </c>
    </row>
    <row r="1963" spans="17:20" x14ac:dyDescent="0.2">
      <c r="Q1963" s="158" t="str">
        <f t="shared" ca="1" si="120"/>
        <v/>
      </c>
      <c r="R1963" s="158" t="str">
        <f t="shared" ca="1" si="121"/>
        <v/>
      </c>
      <c r="S1963" s="158" t="str">
        <f t="shared" ca="1" si="122"/>
        <v/>
      </c>
      <c r="T1963" s="158" t="str">
        <f t="shared" ca="1" si="123"/>
        <v/>
      </c>
    </row>
    <row r="1964" spans="17:20" x14ac:dyDescent="0.2">
      <c r="Q1964" s="158" t="str">
        <f t="shared" ca="1" si="120"/>
        <v/>
      </c>
      <c r="R1964" s="158" t="str">
        <f t="shared" ca="1" si="121"/>
        <v/>
      </c>
      <c r="S1964" s="158" t="str">
        <f t="shared" ca="1" si="122"/>
        <v/>
      </c>
      <c r="T1964" s="158" t="str">
        <f t="shared" ca="1" si="123"/>
        <v/>
      </c>
    </row>
    <row r="1965" spans="17:20" x14ac:dyDescent="0.2">
      <c r="Q1965" s="158" t="str">
        <f t="shared" ca="1" si="120"/>
        <v/>
      </c>
      <c r="R1965" s="158" t="str">
        <f t="shared" ca="1" si="121"/>
        <v/>
      </c>
      <c r="S1965" s="158" t="str">
        <f t="shared" ca="1" si="122"/>
        <v/>
      </c>
      <c r="T1965" s="158" t="str">
        <f t="shared" ca="1" si="123"/>
        <v/>
      </c>
    </row>
    <row r="1966" spans="17:20" x14ac:dyDescent="0.2">
      <c r="Q1966" s="158" t="str">
        <f t="shared" ca="1" si="120"/>
        <v/>
      </c>
      <c r="R1966" s="158" t="str">
        <f t="shared" ca="1" si="121"/>
        <v/>
      </c>
      <c r="S1966" s="158" t="str">
        <f t="shared" ca="1" si="122"/>
        <v/>
      </c>
      <c r="T1966" s="158" t="str">
        <f t="shared" ca="1" si="123"/>
        <v/>
      </c>
    </row>
    <row r="1967" spans="17:20" x14ac:dyDescent="0.2">
      <c r="Q1967" s="158" t="str">
        <f t="shared" ca="1" si="120"/>
        <v/>
      </c>
      <c r="R1967" s="158" t="str">
        <f t="shared" ca="1" si="121"/>
        <v/>
      </c>
      <c r="S1967" s="158" t="str">
        <f t="shared" ca="1" si="122"/>
        <v/>
      </c>
      <c r="T1967" s="158" t="str">
        <f t="shared" ca="1" si="123"/>
        <v/>
      </c>
    </row>
    <row r="1968" spans="17:20" x14ac:dyDescent="0.2">
      <c r="Q1968" s="158" t="str">
        <f t="shared" ca="1" si="120"/>
        <v/>
      </c>
      <c r="R1968" s="158" t="str">
        <f t="shared" ca="1" si="121"/>
        <v/>
      </c>
      <c r="S1968" s="158" t="str">
        <f t="shared" ca="1" si="122"/>
        <v/>
      </c>
      <c r="T1968" s="158" t="str">
        <f t="shared" ca="1" si="123"/>
        <v/>
      </c>
    </row>
    <row r="1969" spans="17:20" x14ac:dyDescent="0.2">
      <c r="Q1969" s="158" t="str">
        <f t="shared" ca="1" si="120"/>
        <v/>
      </c>
      <c r="R1969" s="158" t="str">
        <f t="shared" ca="1" si="121"/>
        <v/>
      </c>
      <c r="S1969" s="158" t="str">
        <f t="shared" ca="1" si="122"/>
        <v/>
      </c>
      <c r="T1969" s="158" t="str">
        <f t="shared" ca="1" si="123"/>
        <v/>
      </c>
    </row>
    <row r="1970" spans="17:20" x14ac:dyDescent="0.2">
      <c r="Q1970" s="158" t="str">
        <f t="shared" ca="1" si="120"/>
        <v/>
      </c>
      <c r="R1970" s="158" t="str">
        <f t="shared" ca="1" si="121"/>
        <v/>
      </c>
      <c r="S1970" s="158" t="str">
        <f t="shared" ca="1" si="122"/>
        <v/>
      </c>
      <c r="T1970" s="158" t="str">
        <f t="shared" ca="1" si="123"/>
        <v/>
      </c>
    </row>
    <row r="1971" spans="17:20" x14ac:dyDescent="0.2">
      <c r="Q1971" s="158" t="str">
        <f t="shared" ca="1" si="120"/>
        <v/>
      </c>
      <c r="R1971" s="158" t="str">
        <f t="shared" ca="1" si="121"/>
        <v/>
      </c>
      <c r="S1971" s="158" t="str">
        <f t="shared" ca="1" si="122"/>
        <v/>
      </c>
      <c r="T1971" s="158" t="str">
        <f t="shared" ca="1" si="123"/>
        <v/>
      </c>
    </row>
    <row r="1972" spans="17:20" x14ac:dyDescent="0.2">
      <c r="Q1972" s="158" t="str">
        <f t="shared" ca="1" si="120"/>
        <v/>
      </c>
      <c r="R1972" s="158" t="str">
        <f t="shared" ca="1" si="121"/>
        <v/>
      </c>
      <c r="S1972" s="158" t="str">
        <f t="shared" ca="1" si="122"/>
        <v/>
      </c>
      <c r="T1972" s="158" t="str">
        <f t="shared" ca="1" si="123"/>
        <v/>
      </c>
    </row>
    <row r="1973" spans="17:20" x14ac:dyDescent="0.2">
      <c r="Q1973" s="158" t="str">
        <f t="shared" ca="1" si="120"/>
        <v/>
      </c>
      <c r="R1973" s="158" t="str">
        <f t="shared" ca="1" si="121"/>
        <v/>
      </c>
      <c r="S1973" s="158" t="str">
        <f t="shared" ca="1" si="122"/>
        <v/>
      </c>
      <c r="T1973" s="158" t="str">
        <f t="shared" ca="1" si="123"/>
        <v/>
      </c>
    </row>
    <row r="1974" spans="17:20" x14ac:dyDescent="0.2">
      <c r="Q1974" s="158" t="str">
        <f t="shared" ca="1" si="120"/>
        <v/>
      </c>
      <c r="R1974" s="158" t="str">
        <f t="shared" ca="1" si="121"/>
        <v/>
      </c>
      <c r="S1974" s="158" t="str">
        <f t="shared" ca="1" si="122"/>
        <v/>
      </c>
      <c r="T1974" s="158" t="str">
        <f t="shared" ca="1" si="123"/>
        <v/>
      </c>
    </row>
    <row r="1975" spans="17:20" x14ac:dyDescent="0.2">
      <c r="Q1975" s="158" t="str">
        <f t="shared" ca="1" si="120"/>
        <v/>
      </c>
      <c r="R1975" s="158" t="str">
        <f t="shared" ca="1" si="121"/>
        <v/>
      </c>
      <c r="S1975" s="158" t="str">
        <f t="shared" ca="1" si="122"/>
        <v/>
      </c>
      <c r="T1975" s="158" t="str">
        <f t="shared" ca="1" si="123"/>
        <v/>
      </c>
    </row>
    <row r="1976" spans="17:20" x14ac:dyDescent="0.2">
      <c r="Q1976" s="158" t="str">
        <f t="shared" ca="1" si="120"/>
        <v/>
      </c>
      <c r="R1976" s="158" t="str">
        <f t="shared" ca="1" si="121"/>
        <v/>
      </c>
      <c r="S1976" s="158" t="str">
        <f t="shared" ca="1" si="122"/>
        <v/>
      </c>
      <c r="T1976" s="158" t="str">
        <f t="shared" ca="1" si="123"/>
        <v/>
      </c>
    </row>
    <row r="1977" spans="17:20" x14ac:dyDescent="0.2">
      <c r="Q1977" s="158" t="str">
        <f t="shared" ca="1" si="120"/>
        <v/>
      </c>
      <c r="R1977" s="158" t="str">
        <f t="shared" ca="1" si="121"/>
        <v/>
      </c>
      <c r="S1977" s="158" t="str">
        <f t="shared" ca="1" si="122"/>
        <v/>
      </c>
      <c r="T1977" s="158" t="str">
        <f t="shared" ca="1" si="123"/>
        <v/>
      </c>
    </row>
    <row r="1978" spans="17:20" x14ac:dyDescent="0.2">
      <c r="Q1978" s="158" t="str">
        <f t="shared" ca="1" si="120"/>
        <v/>
      </c>
      <c r="R1978" s="158" t="str">
        <f t="shared" ca="1" si="121"/>
        <v/>
      </c>
      <c r="S1978" s="158" t="str">
        <f t="shared" ca="1" si="122"/>
        <v/>
      </c>
      <c r="T1978" s="158" t="str">
        <f t="shared" ca="1" si="123"/>
        <v/>
      </c>
    </row>
    <row r="1979" spans="17:20" x14ac:dyDescent="0.2">
      <c r="Q1979" s="158" t="str">
        <f t="shared" ca="1" si="120"/>
        <v/>
      </c>
      <c r="R1979" s="158" t="str">
        <f t="shared" ca="1" si="121"/>
        <v/>
      </c>
      <c r="S1979" s="158" t="str">
        <f t="shared" ca="1" si="122"/>
        <v/>
      </c>
      <c r="T1979" s="158" t="str">
        <f t="shared" ca="1" si="123"/>
        <v/>
      </c>
    </row>
    <row r="1980" spans="17:20" x14ac:dyDescent="0.2">
      <c r="Q1980" s="158" t="str">
        <f t="shared" ca="1" si="120"/>
        <v/>
      </c>
      <c r="R1980" s="158" t="str">
        <f t="shared" ca="1" si="121"/>
        <v/>
      </c>
      <c r="S1980" s="158" t="str">
        <f t="shared" ca="1" si="122"/>
        <v/>
      </c>
      <c r="T1980" s="158" t="str">
        <f t="shared" ca="1" si="123"/>
        <v/>
      </c>
    </row>
    <row r="1981" spans="17:20" x14ac:dyDescent="0.2">
      <c r="Q1981" s="158" t="str">
        <f t="shared" ca="1" si="120"/>
        <v/>
      </c>
      <c r="R1981" s="158" t="str">
        <f t="shared" ca="1" si="121"/>
        <v/>
      </c>
      <c r="S1981" s="158" t="str">
        <f t="shared" ca="1" si="122"/>
        <v/>
      </c>
      <c r="T1981" s="158" t="str">
        <f t="shared" ca="1" si="123"/>
        <v/>
      </c>
    </row>
    <row r="1982" spans="17:20" x14ac:dyDescent="0.2">
      <c r="Q1982" s="158" t="str">
        <f t="shared" ca="1" si="120"/>
        <v/>
      </c>
      <c r="R1982" s="158" t="str">
        <f t="shared" ca="1" si="121"/>
        <v/>
      </c>
      <c r="S1982" s="158" t="str">
        <f t="shared" ca="1" si="122"/>
        <v/>
      </c>
      <c r="T1982" s="158" t="str">
        <f t="shared" ca="1" si="123"/>
        <v/>
      </c>
    </row>
    <row r="1983" spans="17:20" x14ac:dyDescent="0.2">
      <c r="Q1983" s="158" t="str">
        <f t="shared" ca="1" si="120"/>
        <v/>
      </c>
      <c r="R1983" s="158" t="str">
        <f t="shared" ca="1" si="121"/>
        <v/>
      </c>
      <c r="S1983" s="158" t="str">
        <f t="shared" ca="1" si="122"/>
        <v/>
      </c>
      <c r="T1983" s="158" t="str">
        <f t="shared" ca="1" si="123"/>
        <v/>
      </c>
    </row>
    <row r="1984" spans="17:20" x14ac:dyDescent="0.2">
      <c r="Q1984" s="158" t="str">
        <f t="shared" ca="1" si="120"/>
        <v/>
      </c>
      <c r="R1984" s="158" t="str">
        <f t="shared" ca="1" si="121"/>
        <v/>
      </c>
      <c r="S1984" s="158" t="str">
        <f t="shared" ca="1" si="122"/>
        <v/>
      </c>
      <c r="T1984" s="158" t="str">
        <f t="shared" ca="1" si="123"/>
        <v/>
      </c>
    </row>
    <row r="1985" spans="17:20" x14ac:dyDescent="0.2">
      <c r="Q1985" s="158" t="str">
        <f t="shared" ca="1" si="120"/>
        <v/>
      </c>
      <c r="R1985" s="158" t="str">
        <f t="shared" ca="1" si="121"/>
        <v/>
      </c>
      <c r="S1985" s="158" t="str">
        <f t="shared" ca="1" si="122"/>
        <v/>
      </c>
      <c r="T1985" s="158" t="str">
        <f t="shared" ca="1" si="123"/>
        <v/>
      </c>
    </row>
    <row r="1986" spans="17:20" x14ac:dyDescent="0.2">
      <c r="Q1986" s="158" t="str">
        <f t="shared" ca="1" si="120"/>
        <v/>
      </c>
      <c r="R1986" s="158" t="str">
        <f t="shared" ca="1" si="121"/>
        <v/>
      </c>
      <c r="S1986" s="158" t="str">
        <f t="shared" ca="1" si="122"/>
        <v/>
      </c>
      <c r="T1986" s="158" t="str">
        <f t="shared" ca="1" si="123"/>
        <v/>
      </c>
    </row>
    <row r="1987" spans="17:20" x14ac:dyDescent="0.2">
      <c r="Q1987" s="158" t="str">
        <f t="shared" ca="1" si="120"/>
        <v/>
      </c>
      <c r="R1987" s="158" t="str">
        <f t="shared" ca="1" si="121"/>
        <v/>
      </c>
      <c r="S1987" s="158" t="str">
        <f t="shared" ca="1" si="122"/>
        <v/>
      </c>
      <c r="T1987" s="158" t="str">
        <f t="shared" ca="1" si="123"/>
        <v/>
      </c>
    </row>
    <row r="1988" spans="17:20" x14ac:dyDescent="0.2">
      <c r="Q1988" s="158" t="str">
        <f t="shared" ca="1" si="120"/>
        <v/>
      </c>
      <c r="R1988" s="158" t="str">
        <f t="shared" ca="1" si="121"/>
        <v/>
      </c>
      <c r="S1988" s="158" t="str">
        <f t="shared" ca="1" si="122"/>
        <v/>
      </c>
      <c r="T1988" s="158" t="str">
        <f t="shared" ca="1" si="123"/>
        <v/>
      </c>
    </row>
    <row r="1989" spans="17:20" x14ac:dyDescent="0.2">
      <c r="Q1989" s="158" t="str">
        <f t="shared" ref="Q1989:Q2052" ca="1" si="124">LEFT(OFFSET(A1989,0,MATCH($Q$2,$3:$3,0)-1),3)</f>
        <v/>
      </c>
      <c r="R1989" s="158" t="str">
        <f t="shared" ref="R1989:R2052" ca="1" si="125">LEFT(OFFSET(A1989,0,MATCH($R$2,$3:$3,0)-1),3)</f>
        <v/>
      </c>
      <c r="S1989" s="158" t="str">
        <f t="shared" ref="S1989:S2052" ca="1" si="126">RIGHT(OFFSET(A1989,0,MATCH($S$2,$3:$3,0)-1),2)</f>
        <v/>
      </c>
      <c r="T1989" s="158" t="str">
        <f t="shared" ref="T1989:T2052" ca="1" si="127">RIGHT(OFFSET(A1989,0,MATCH($T$2,$3:$3,0)-1),2)</f>
        <v/>
      </c>
    </row>
    <row r="1990" spans="17:20" x14ac:dyDescent="0.2">
      <c r="Q1990" s="158" t="str">
        <f t="shared" ca="1" si="124"/>
        <v/>
      </c>
      <c r="R1990" s="158" t="str">
        <f t="shared" ca="1" si="125"/>
        <v/>
      </c>
      <c r="S1990" s="158" t="str">
        <f t="shared" ca="1" si="126"/>
        <v/>
      </c>
      <c r="T1990" s="158" t="str">
        <f t="shared" ca="1" si="127"/>
        <v/>
      </c>
    </row>
    <row r="1991" spans="17:20" x14ac:dyDescent="0.2">
      <c r="Q1991" s="158" t="str">
        <f t="shared" ca="1" si="124"/>
        <v/>
      </c>
      <c r="R1991" s="158" t="str">
        <f t="shared" ca="1" si="125"/>
        <v/>
      </c>
      <c r="S1991" s="158" t="str">
        <f t="shared" ca="1" si="126"/>
        <v/>
      </c>
      <c r="T1991" s="158" t="str">
        <f t="shared" ca="1" si="127"/>
        <v/>
      </c>
    </row>
    <row r="1992" spans="17:20" x14ac:dyDescent="0.2">
      <c r="Q1992" s="158" t="str">
        <f t="shared" ca="1" si="124"/>
        <v/>
      </c>
      <c r="R1992" s="158" t="str">
        <f t="shared" ca="1" si="125"/>
        <v/>
      </c>
      <c r="S1992" s="158" t="str">
        <f t="shared" ca="1" si="126"/>
        <v/>
      </c>
      <c r="T1992" s="158" t="str">
        <f t="shared" ca="1" si="127"/>
        <v/>
      </c>
    </row>
    <row r="1993" spans="17:20" x14ac:dyDescent="0.2">
      <c r="Q1993" s="158" t="str">
        <f t="shared" ca="1" si="124"/>
        <v/>
      </c>
      <c r="R1993" s="158" t="str">
        <f t="shared" ca="1" si="125"/>
        <v/>
      </c>
      <c r="S1993" s="158" t="str">
        <f t="shared" ca="1" si="126"/>
        <v/>
      </c>
      <c r="T1993" s="158" t="str">
        <f t="shared" ca="1" si="127"/>
        <v/>
      </c>
    </row>
    <row r="1994" spans="17:20" x14ac:dyDescent="0.2">
      <c r="Q1994" s="158" t="str">
        <f t="shared" ca="1" si="124"/>
        <v/>
      </c>
      <c r="R1994" s="158" t="str">
        <f t="shared" ca="1" si="125"/>
        <v/>
      </c>
      <c r="S1994" s="158" t="str">
        <f t="shared" ca="1" si="126"/>
        <v/>
      </c>
      <c r="T1994" s="158" t="str">
        <f t="shared" ca="1" si="127"/>
        <v/>
      </c>
    </row>
    <row r="1995" spans="17:20" x14ac:dyDescent="0.2">
      <c r="Q1995" s="158" t="str">
        <f t="shared" ca="1" si="124"/>
        <v/>
      </c>
      <c r="R1995" s="158" t="str">
        <f t="shared" ca="1" si="125"/>
        <v/>
      </c>
      <c r="S1995" s="158" t="str">
        <f t="shared" ca="1" si="126"/>
        <v/>
      </c>
      <c r="T1995" s="158" t="str">
        <f t="shared" ca="1" si="127"/>
        <v/>
      </c>
    </row>
    <row r="1996" spans="17:20" x14ac:dyDescent="0.2">
      <c r="Q1996" s="158" t="str">
        <f t="shared" ca="1" si="124"/>
        <v/>
      </c>
      <c r="R1996" s="158" t="str">
        <f t="shared" ca="1" si="125"/>
        <v/>
      </c>
      <c r="S1996" s="158" t="str">
        <f t="shared" ca="1" si="126"/>
        <v/>
      </c>
      <c r="T1996" s="158" t="str">
        <f t="shared" ca="1" si="127"/>
        <v/>
      </c>
    </row>
    <row r="1997" spans="17:20" x14ac:dyDescent="0.2">
      <c r="Q1997" s="158" t="str">
        <f t="shared" ca="1" si="124"/>
        <v/>
      </c>
      <c r="R1997" s="158" t="str">
        <f t="shared" ca="1" si="125"/>
        <v/>
      </c>
      <c r="S1997" s="158" t="str">
        <f t="shared" ca="1" si="126"/>
        <v/>
      </c>
      <c r="T1997" s="158" t="str">
        <f t="shared" ca="1" si="127"/>
        <v/>
      </c>
    </row>
    <row r="1998" spans="17:20" x14ac:dyDescent="0.2">
      <c r="Q1998" s="158" t="str">
        <f t="shared" ca="1" si="124"/>
        <v/>
      </c>
      <c r="R1998" s="158" t="str">
        <f t="shared" ca="1" si="125"/>
        <v/>
      </c>
      <c r="S1998" s="158" t="str">
        <f t="shared" ca="1" si="126"/>
        <v/>
      </c>
      <c r="T1998" s="158" t="str">
        <f t="shared" ca="1" si="127"/>
        <v/>
      </c>
    </row>
    <row r="1999" spans="17:20" x14ac:dyDescent="0.2">
      <c r="Q1999" s="158" t="str">
        <f t="shared" ca="1" si="124"/>
        <v/>
      </c>
      <c r="R1999" s="158" t="str">
        <f t="shared" ca="1" si="125"/>
        <v/>
      </c>
      <c r="S1999" s="158" t="str">
        <f t="shared" ca="1" si="126"/>
        <v/>
      </c>
      <c r="T1999" s="158" t="str">
        <f t="shared" ca="1" si="127"/>
        <v/>
      </c>
    </row>
    <row r="2000" spans="17:20" x14ac:dyDescent="0.2">
      <c r="Q2000" s="158" t="str">
        <f t="shared" ca="1" si="124"/>
        <v/>
      </c>
      <c r="R2000" s="158" t="str">
        <f t="shared" ca="1" si="125"/>
        <v/>
      </c>
      <c r="S2000" s="158" t="str">
        <f t="shared" ca="1" si="126"/>
        <v/>
      </c>
      <c r="T2000" s="158" t="str">
        <f t="shared" ca="1" si="127"/>
        <v/>
      </c>
    </row>
    <row r="2001" spans="17:20" x14ac:dyDescent="0.2">
      <c r="Q2001" s="158" t="str">
        <f t="shared" ca="1" si="124"/>
        <v/>
      </c>
      <c r="R2001" s="158" t="str">
        <f t="shared" ca="1" si="125"/>
        <v/>
      </c>
      <c r="S2001" s="158" t="str">
        <f t="shared" ca="1" si="126"/>
        <v/>
      </c>
      <c r="T2001" s="158" t="str">
        <f t="shared" ca="1" si="127"/>
        <v/>
      </c>
    </row>
    <row r="2002" spans="17:20" x14ac:dyDescent="0.2">
      <c r="Q2002" s="158" t="str">
        <f t="shared" ca="1" si="124"/>
        <v/>
      </c>
      <c r="R2002" s="158" t="str">
        <f t="shared" ca="1" si="125"/>
        <v/>
      </c>
      <c r="S2002" s="158" t="str">
        <f t="shared" ca="1" si="126"/>
        <v/>
      </c>
      <c r="T2002" s="158" t="str">
        <f t="shared" ca="1" si="127"/>
        <v/>
      </c>
    </row>
    <row r="2003" spans="17:20" x14ac:dyDescent="0.2">
      <c r="Q2003" s="158" t="str">
        <f t="shared" ca="1" si="124"/>
        <v/>
      </c>
      <c r="R2003" s="158" t="str">
        <f t="shared" ca="1" si="125"/>
        <v/>
      </c>
      <c r="S2003" s="158" t="str">
        <f t="shared" ca="1" si="126"/>
        <v/>
      </c>
      <c r="T2003" s="158" t="str">
        <f t="shared" ca="1" si="127"/>
        <v/>
      </c>
    </row>
    <row r="2004" spans="17:20" x14ac:dyDescent="0.2">
      <c r="Q2004" s="158" t="str">
        <f t="shared" ca="1" si="124"/>
        <v/>
      </c>
      <c r="R2004" s="158" t="str">
        <f t="shared" ca="1" si="125"/>
        <v/>
      </c>
      <c r="S2004" s="158" t="str">
        <f t="shared" ca="1" si="126"/>
        <v/>
      </c>
      <c r="T2004" s="158" t="str">
        <f t="shared" ca="1" si="127"/>
        <v/>
      </c>
    </row>
    <row r="2005" spans="17:20" x14ac:dyDescent="0.2">
      <c r="Q2005" s="158" t="str">
        <f t="shared" ca="1" si="124"/>
        <v/>
      </c>
      <c r="R2005" s="158" t="str">
        <f t="shared" ca="1" si="125"/>
        <v/>
      </c>
      <c r="S2005" s="158" t="str">
        <f t="shared" ca="1" si="126"/>
        <v/>
      </c>
      <c r="T2005" s="158" t="str">
        <f t="shared" ca="1" si="127"/>
        <v/>
      </c>
    </row>
    <row r="2006" spans="17:20" x14ac:dyDescent="0.2">
      <c r="Q2006" s="158" t="str">
        <f t="shared" ca="1" si="124"/>
        <v/>
      </c>
      <c r="R2006" s="158" t="str">
        <f t="shared" ca="1" si="125"/>
        <v/>
      </c>
      <c r="S2006" s="158" t="str">
        <f t="shared" ca="1" si="126"/>
        <v/>
      </c>
      <c r="T2006" s="158" t="str">
        <f t="shared" ca="1" si="127"/>
        <v/>
      </c>
    </row>
    <row r="2007" spans="17:20" x14ac:dyDescent="0.2">
      <c r="Q2007" s="158" t="str">
        <f t="shared" ca="1" si="124"/>
        <v/>
      </c>
      <c r="R2007" s="158" t="str">
        <f t="shared" ca="1" si="125"/>
        <v/>
      </c>
      <c r="S2007" s="158" t="str">
        <f t="shared" ca="1" si="126"/>
        <v/>
      </c>
      <c r="T2007" s="158" t="str">
        <f t="shared" ca="1" si="127"/>
        <v/>
      </c>
    </row>
    <row r="2008" spans="17:20" x14ac:dyDescent="0.2">
      <c r="Q2008" s="158" t="str">
        <f t="shared" ca="1" si="124"/>
        <v/>
      </c>
      <c r="R2008" s="158" t="str">
        <f t="shared" ca="1" si="125"/>
        <v/>
      </c>
      <c r="S2008" s="158" t="str">
        <f t="shared" ca="1" si="126"/>
        <v/>
      </c>
      <c r="T2008" s="158" t="str">
        <f t="shared" ca="1" si="127"/>
        <v/>
      </c>
    </row>
    <row r="2009" spans="17:20" x14ac:dyDescent="0.2">
      <c r="Q2009" s="158" t="str">
        <f t="shared" ca="1" si="124"/>
        <v/>
      </c>
      <c r="R2009" s="158" t="str">
        <f t="shared" ca="1" si="125"/>
        <v/>
      </c>
      <c r="S2009" s="158" t="str">
        <f t="shared" ca="1" si="126"/>
        <v/>
      </c>
      <c r="T2009" s="158" t="str">
        <f t="shared" ca="1" si="127"/>
        <v/>
      </c>
    </row>
    <row r="2010" spans="17:20" x14ac:dyDescent="0.2">
      <c r="Q2010" s="158" t="str">
        <f t="shared" ca="1" si="124"/>
        <v/>
      </c>
      <c r="R2010" s="158" t="str">
        <f t="shared" ca="1" si="125"/>
        <v/>
      </c>
      <c r="S2010" s="158" t="str">
        <f t="shared" ca="1" si="126"/>
        <v/>
      </c>
      <c r="T2010" s="158" t="str">
        <f t="shared" ca="1" si="127"/>
        <v/>
      </c>
    </row>
    <row r="2011" spans="17:20" x14ac:dyDescent="0.2">
      <c r="Q2011" s="158" t="str">
        <f t="shared" ca="1" si="124"/>
        <v/>
      </c>
      <c r="R2011" s="158" t="str">
        <f t="shared" ca="1" si="125"/>
        <v/>
      </c>
      <c r="S2011" s="158" t="str">
        <f t="shared" ca="1" si="126"/>
        <v/>
      </c>
      <c r="T2011" s="158" t="str">
        <f t="shared" ca="1" si="127"/>
        <v/>
      </c>
    </row>
    <row r="2012" spans="17:20" x14ac:dyDescent="0.2">
      <c r="Q2012" s="158" t="str">
        <f t="shared" ca="1" si="124"/>
        <v/>
      </c>
      <c r="R2012" s="158" t="str">
        <f t="shared" ca="1" si="125"/>
        <v/>
      </c>
      <c r="S2012" s="158" t="str">
        <f t="shared" ca="1" si="126"/>
        <v/>
      </c>
      <c r="T2012" s="158" t="str">
        <f t="shared" ca="1" si="127"/>
        <v/>
      </c>
    </row>
    <row r="2013" spans="17:20" x14ac:dyDescent="0.2">
      <c r="Q2013" s="158" t="str">
        <f t="shared" ca="1" si="124"/>
        <v/>
      </c>
      <c r="R2013" s="158" t="str">
        <f t="shared" ca="1" si="125"/>
        <v/>
      </c>
      <c r="S2013" s="158" t="str">
        <f t="shared" ca="1" si="126"/>
        <v/>
      </c>
      <c r="T2013" s="158" t="str">
        <f t="shared" ca="1" si="127"/>
        <v/>
      </c>
    </row>
    <row r="2014" spans="17:20" x14ac:dyDescent="0.2">
      <c r="Q2014" s="158" t="str">
        <f t="shared" ca="1" si="124"/>
        <v/>
      </c>
      <c r="R2014" s="158" t="str">
        <f t="shared" ca="1" si="125"/>
        <v/>
      </c>
      <c r="S2014" s="158" t="str">
        <f t="shared" ca="1" si="126"/>
        <v/>
      </c>
      <c r="T2014" s="158" t="str">
        <f t="shared" ca="1" si="127"/>
        <v/>
      </c>
    </row>
    <row r="2015" spans="17:20" x14ac:dyDescent="0.2">
      <c r="Q2015" s="158" t="str">
        <f t="shared" ca="1" si="124"/>
        <v/>
      </c>
      <c r="R2015" s="158" t="str">
        <f t="shared" ca="1" si="125"/>
        <v/>
      </c>
      <c r="S2015" s="158" t="str">
        <f t="shared" ca="1" si="126"/>
        <v/>
      </c>
      <c r="T2015" s="158" t="str">
        <f t="shared" ca="1" si="127"/>
        <v/>
      </c>
    </row>
    <row r="2016" spans="17:20" x14ac:dyDescent="0.2">
      <c r="Q2016" s="158" t="str">
        <f t="shared" ca="1" si="124"/>
        <v/>
      </c>
      <c r="R2016" s="158" t="str">
        <f t="shared" ca="1" si="125"/>
        <v/>
      </c>
      <c r="S2016" s="158" t="str">
        <f t="shared" ca="1" si="126"/>
        <v/>
      </c>
      <c r="T2016" s="158" t="str">
        <f t="shared" ca="1" si="127"/>
        <v/>
      </c>
    </row>
    <row r="2017" spans="17:20" x14ac:dyDescent="0.2">
      <c r="Q2017" s="158" t="str">
        <f t="shared" ca="1" si="124"/>
        <v/>
      </c>
      <c r="R2017" s="158" t="str">
        <f t="shared" ca="1" si="125"/>
        <v/>
      </c>
      <c r="S2017" s="158" t="str">
        <f t="shared" ca="1" si="126"/>
        <v/>
      </c>
      <c r="T2017" s="158" t="str">
        <f t="shared" ca="1" si="127"/>
        <v/>
      </c>
    </row>
    <row r="2018" spans="17:20" x14ac:dyDescent="0.2">
      <c r="Q2018" s="158" t="str">
        <f t="shared" ca="1" si="124"/>
        <v/>
      </c>
      <c r="R2018" s="158" t="str">
        <f t="shared" ca="1" si="125"/>
        <v/>
      </c>
      <c r="S2018" s="158" t="str">
        <f t="shared" ca="1" si="126"/>
        <v/>
      </c>
      <c r="T2018" s="158" t="str">
        <f t="shared" ca="1" si="127"/>
        <v/>
      </c>
    </row>
    <row r="2019" spans="17:20" x14ac:dyDescent="0.2">
      <c r="Q2019" s="158" t="str">
        <f t="shared" ca="1" si="124"/>
        <v/>
      </c>
      <c r="R2019" s="158" t="str">
        <f t="shared" ca="1" si="125"/>
        <v/>
      </c>
      <c r="S2019" s="158" t="str">
        <f t="shared" ca="1" si="126"/>
        <v/>
      </c>
      <c r="T2019" s="158" t="str">
        <f t="shared" ca="1" si="127"/>
        <v/>
      </c>
    </row>
    <row r="2020" spans="17:20" x14ac:dyDescent="0.2">
      <c r="Q2020" s="158" t="str">
        <f t="shared" ca="1" si="124"/>
        <v/>
      </c>
      <c r="R2020" s="158" t="str">
        <f t="shared" ca="1" si="125"/>
        <v/>
      </c>
      <c r="S2020" s="158" t="str">
        <f t="shared" ca="1" si="126"/>
        <v/>
      </c>
      <c r="T2020" s="158" t="str">
        <f t="shared" ca="1" si="127"/>
        <v/>
      </c>
    </row>
    <row r="2021" spans="17:20" x14ac:dyDescent="0.2">
      <c r="Q2021" s="158" t="str">
        <f t="shared" ca="1" si="124"/>
        <v/>
      </c>
      <c r="R2021" s="158" t="str">
        <f t="shared" ca="1" si="125"/>
        <v/>
      </c>
      <c r="S2021" s="158" t="str">
        <f t="shared" ca="1" si="126"/>
        <v/>
      </c>
      <c r="T2021" s="158" t="str">
        <f t="shared" ca="1" si="127"/>
        <v/>
      </c>
    </row>
    <row r="2022" spans="17:20" x14ac:dyDescent="0.2">
      <c r="Q2022" s="158" t="str">
        <f t="shared" ca="1" si="124"/>
        <v/>
      </c>
      <c r="R2022" s="158" t="str">
        <f t="shared" ca="1" si="125"/>
        <v/>
      </c>
      <c r="S2022" s="158" t="str">
        <f t="shared" ca="1" si="126"/>
        <v/>
      </c>
      <c r="T2022" s="158" t="str">
        <f t="shared" ca="1" si="127"/>
        <v/>
      </c>
    </row>
    <row r="2023" spans="17:20" x14ac:dyDescent="0.2">
      <c r="Q2023" s="158" t="str">
        <f t="shared" ca="1" si="124"/>
        <v/>
      </c>
      <c r="R2023" s="158" t="str">
        <f t="shared" ca="1" si="125"/>
        <v/>
      </c>
      <c r="S2023" s="158" t="str">
        <f t="shared" ca="1" si="126"/>
        <v/>
      </c>
      <c r="T2023" s="158" t="str">
        <f t="shared" ca="1" si="127"/>
        <v/>
      </c>
    </row>
    <row r="2024" spans="17:20" x14ac:dyDescent="0.2">
      <c r="Q2024" s="158" t="str">
        <f t="shared" ca="1" si="124"/>
        <v/>
      </c>
      <c r="R2024" s="158" t="str">
        <f t="shared" ca="1" si="125"/>
        <v/>
      </c>
      <c r="S2024" s="158" t="str">
        <f t="shared" ca="1" si="126"/>
        <v/>
      </c>
      <c r="T2024" s="158" t="str">
        <f t="shared" ca="1" si="127"/>
        <v/>
      </c>
    </row>
    <row r="2025" spans="17:20" x14ac:dyDescent="0.2">
      <c r="Q2025" s="158" t="str">
        <f t="shared" ca="1" si="124"/>
        <v/>
      </c>
      <c r="R2025" s="158" t="str">
        <f t="shared" ca="1" si="125"/>
        <v/>
      </c>
      <c r="S2025" s="158" t="str">
        <f t="shared" ca="1" si="126"/>
        <v/>
      </c>
      <c r="T2025" s="158" t="str">
        <f t="shared" ca="1" si="127"/>
        <v/>
      </c>
    </row>
    <row r="2026" spans="17:20" x14ac:dyDescent="0.2">
      <c r="Q2026" s="158" t="str">
        <f t="shared" ca="1" si="124"/>
        <v/>
      </c>
      <c r="R2026" s="158" t="str">
        <f t="shared" ca="1" si="125"/>
        <v/>
      </c>
      <c r="S2026" s="158" t="str">
        <f t="shared" ca="1" si="126"/>
        <v/>
      </c>
      <c r="T2026" s="158" t="str">
        <f t="shared" ca="1" si="127"/>
        <v/>
      </c>
    </row>
    <row r="2027" spans="17:20" x14ac:dyDescent="0.2">
      <c r="Q2027" s="158" t="str">
        <f t="shared" ca="1" si="124"/>
        <v/>
      </c>
      <c r="R2027" s="158" t="str">
        <f t="shared" ca="1" si="125"/>
        <v/>
      </c>
      <c r="S2027" s="158" t="str">
        <f t="shared" ca="1" si="126"/>
        <v/>
      </c>
      <c r="T2027" s="158" t="str">
        <f t="shared" ca="1" si="127"/>
        <v/>
      </c>
    </row>
    <row r="2028" spans="17:20" x14ac:dyDescent="0.2">
      <c r="Q2028" s="158" t="str">
        <f t="shared" ca="1" si="124"/>
        <v/>
      </c>
      <c r="R2028" s="158" t="str">
        <f t="shared" ca="1" si="125"/>
        <v/>
      </c>
      <c r="S2028" s="158" t="str">
        <f t="shared" ca="1" si="126"/>
        <v/>
      </c>
      <c r="T2028" s="158" t="str">
        <f t="shared" ca="1" si="127"/>
        <v/>
      </c>
    </row>
    <row r="2029" spans="17:20" x14ac:dyDescent="0.2">
      <c r="Q2029" s="158" t="str">
        <f t="shared" ca="1" si="124"/>
        <v/>
      </c>
      <c r="R2029" s="158" t="str">
        <f t="shared" ca="1" si="125"/>
        <v/>
      </c>
      <c r="S2029" s="158" t="str">
        <f t="shared" ca="1" si="126"/>
        <v/>
      </c>
      <c r="T2029" s="158" t="str">
        <f t="shared" ca="1" si="127"/>
        <v/>
      </c>
    </row>
    <row r="2030" spans="17:20" x14ac:dyDescent="0.2">
      <c r="Q2030" s="158" t="str">
        <f t="shared" ca="1" si="124"/>
        <v/>
      </c>
      <c r="R2030" s="158" t="str">
        <f t="shared" ca="1" si="125"/>
        <v/>
      </c>
      <c r="S2030" s="158" t="str">
        <f t="shared" ca="1" si="126"/>
        <v/>
      </c>
      <c r="T2030" s="158" t="str">
        <f t="shared" ca="1" si="127"/>
        <v/>
      </c>
    </row>
    <row r="2031" spans="17:20" x14ac:dyDescent="0.2">
      <c r="Q2031" s="158" t="str">
        <f t="shared" ca="1" si="124"/>
        <v/>
      </c>
      <c r="R2031" s="158" t="str">
        <f t="shared" ca="1" si="125"/>
        <v/>
      </c>
      <c r="S2031" s="158" t="str">
        <f t="shared" ca="1" si="126"/>
        <v/>
      </c>
      <c r="T2031" s="158" t="str">
        <f t="shared" ca="1" si="127"/>
        <v/>
      </c>
    </row>
    <row r="2032" spans="17:20" x14ac:dyDescent="0.2">
      <c r="Q2032" s="158" t="str">
        <f t="shared" ca="1" si="124"/>
        <v/>
      </c>
      <c r="R2032" s="158" t="str">
        <f t="shared" ca="1" si="125"/>
        <v/>
      </c>
      <c r="S2032" s="158" t="str">
        <f t="shared" ca="1" si="126"/>
        <v/>
      </c>
      <c r="T2032" s="158" t="str">
        <f t="shared" ca="1" si="127"/>
        <v/>
      </c>
    </row>
    <row r="2033" spans="17:20" x14ac:dyDescent="0.2">
      <c r="Q2033" s="158" t="str">
        <f t="shared" ca="1" si="124"/>
        <v/>
      </c>
      <c r="R2033" s="158" t="str">
        <f t="shared" ca="1" si="125"/>
        <v/>
      </c>
      <c r="S2033" s="158" t="str">
        <f t="shared" ca="1" si="126"/>
        <v/>
      </c>
      <c r="T2033" s="158" t="str">
        <f t="shared" ca="1" si="127"/>
        <v/>
      </c>
    </row>
    <row r="2034" spans="17:20" x14ac:dyDescent="0.2">
      <c r="Q2034" s="158" t="str">
        <f t="shared" ca="1" si="124"/>
        <v/>
      </c>
      <c r="R2034" s="158" t="str">
        <f t="shared" ca="1" si="125"/>
        <v/>
      </c>
      <c r="S2034" s="158" t="str">
        <f t="shared" ca="1" si="126"/>
        <v/>
      </c>
      <c r="T2034" s="158" t="str">
        <f t="shared" ca="1" si="127"/>
        <v/>
      </c>
    </row>
    <row r="2035" spans="17:20" x14ac:dyDescent="0.2">
      <c r="Q2035" s="158" t="str">
        <f t="shared" ca="1" si="124"/>
        <v/>
      </c>
      <c r="R2035" s="158" t="str">
        <f t="shared" ca="1" si="125"/>
        <v/>
      </c>
      <c r="S2035" s="158" t="str">
        <f t="shared" ca="1" si="126"/>
        <v/>
      </c>
      <c r="T2035" s="158" t="str">
        <f t="shared" ca="1" si="127"/>
        <v/>
      </c>
    </row>
    <row r="2036" spans="17:20" x14ac:dyDescent="0.2">
      <c r="Q2036" s="158" t="str">
        <f t="shared" ca="1" si="124"/>
        <v/>
      </c>
      <c r="R2036" s="158" t="str">
        <f t="shared" ca="1" si="125"/>
        <v/>
      </c>
      <c r="S2036" s="158" t="str">
        <f t="shared" ca="1" si="126"/>
        <v/>
      </c>
      <c r="T2036" s="158" t="str">
        <f t="shared" ca="1" si="127"/>
        <v/>
      </c>
    </row>
    <row r="2037" spans="17:20" x14ac:dyDescent="0.2">
      <c r="Q2037" s="158" t="str">
        <f t="shared" ca="1" si="124"/>
        <v/>
      </c>
      <c r="R2037" s="158" t="str">
        <f t="shared" ca="1" si="125"/>
        <v/>
      </c>
      <c r="S2037" s="158" t="str">
        <f t="shared" ca="1" si="126"/>
        <v/>
      </c>
      <c r="T2037" s="158" t="str">
        <f t="shared" ca="1" si="127"/>
        <v/>
      </c>
    </row>
    <row r="2038" spans="17:20" x14ac:dyDescent="0.2">
      <c r="Q2038" s="158" t="str">
        <f t="shared" ca="1" si="124"/>
        <v/>
      </c>
      <c r="R2038" s="158" t="str">
        <f t="shared" ca="1" si="125"/>
        <v/>
      </c>
      <c r="S2038" s="158" t="str">
        <f t="shared" ca="1" si="126"/>
        <v/>
      </c>
      <c r="T2038" s="158" t="str">
        <f t="shared" ca="1" si="127"/>
        <v/>
      </c>
    </row>
    <row r="2039" spans="17:20" x14ac:dyDescent="0.2">
      <c r="Q2039" s="158" t="str">
        <f t="shared" ca="1" si="124"/>
        <v/>
      </c>
      <c r="R2039" s="158" t="str">
        <f t="shared" ca="1" si="125"/>
        <v/>
      </c>
      <c r="S2039" s="158" t="str">
        <f t="shared" ca="1" si="126"/>
        <v/>
      </c>
      <c r="T2039" s="158" t="str">
        <f t="shared" ca="1" si="127"/>
        <v/>
      </c>
    </row>
    <row r="2040" spans="17:20" x14ac:dyDescent="0.2">
      <c r="Q2040" s="158" t="str">
        <f t="shared" ca="1" si="124"/>
        <v/>
      </c>
      <c r="R2040" s="158" t="str">
        <f t="shared" ca="1" si="125"/>
        <v/>
      </c>
      <c r="S2040" s="158" t="str">
        <f t="shared" ca="1" si="126"/>
        <v/>
      </c>
      <c r="T2040" s="158" t="str">
        <f t="shared" ca="1" si="127"/>
        <v/>
      </c>
    </row>
    <row r="2041" spans="17:20" x14ac:dyDescent="0.2">
      <c r="Q2041" s="158" t="str">
        <f t="shared" ca="1" si="124"/>
        <v/>
      </c>
      <c r="R2041" s="158" t="str">
        <f t="shared" ca="1" si="125"/>
        <v/>
      </c>
      <c r="S2041" s="158" t="str">
        <f t="shared" ca="1" si="126"/>
        <v/>
      </c>
      <c r="T2041" s="158" t="str">
        <f t="shared" ca="1" si="127"/>
        <v/>
      </c>
    </row>
    <row r="2042" spans="17:20" x14ac:dyDescent="0.2">
      <c r="Q2042" s="158" t="str">
        <f t="shared" ca="1" si="124"/>
        <v/>
      </c>
      <c r="R2042" s="158" t="str">
        <f t="shared" ca="1" si="125"/>
        <v/>
      </c>
      <c r="S2042" s="158" t="str">
        <f t="shared" ca="1" si="126"/>
        <v/>
      </c>
      <c r="T2042" s="158" t="str">
        <f t="shared" ca="1" si="127"/>
        <v/>
      </c>
    </row>
    <row r="2043" spans="17:20" x14ac:dyDescent="0.2">
      <c r="Q2043" s="158" t="str">
        <f t="shared" ca="1" si="124"/>
        <v/>
      </c>
      <c r="R2043" s="158" t="str">
        <f t="shared" ca="1" si="125"/>
        <v/>
      </c>
      <c r="S2043" s="158" t="str">
        <f t="shared" ca="1" si="126"/>
        <v/>
      </c>
      <c r="T2043" s="158" t="str">
        <f t="shared" ca="1" si="127"/>
        <v/>
      </c>
    </row>
    <row r="2044" spans="17:20" x14ac:dyDescent="0.2">
      <c r="Q2044" s="158" t="str">
        <f t="shared" ca="1" si="124"/>
        <v/>
      </c>
      <c r="R2044" s="158" t="str">
        <f t="shared" ca="1" si="125"/>
        <v/>
      </c>
      <c r="S2044" s="158" t="str">
        <f t="shared" ca="1" si="126"/>
        <v/>
      </c>
      <c r="T2044" s="158" t="str">
        <f t="shared" ca="1" si="127"/>
        <v/>
      </c>
    </row>
    <row r="2045" spans="17:20" x14ac:dyDescent="0.2">
      <c r="Q2045" s="158" t="str">
        <f t="shared" ca="1" si="124"/>
        <v/>
      </c>
      <c r="R2045" s="158" t="str">
        <f t="shared" ca="1" si="125"/>
        <v/>
      </c>
      <c r="S2045" s="158" t="str">
        <f t="shared" ca="1" si="126"/>
        <v/>
      </c>
      <c r="T2045" s="158" t="str">
        <f t="shared" ca="1" si="127"/>
        <v/>
      </c>
    </row>
    <row r="2046" spans="17:20" x14ac:dyDescent="0.2">
      <c r="Q2046" s="158" t="str">
        <f t="shared" ca="1" si="124"/>
        <v/>
      </c>
      <c r="R2046" s="158" t="str">
        <f t="shared" ca="1" si="125"/>
        <v/>
      </c>
      <c r="S2046" s="158" t="str">
        <f t="shared" ca="1" si="126"/>
        <v/>
      </c>
      <c r="T2046" s="158" t="str">
        <f t="shared" ca="1" si="127"/>
        <v/>
      </c>
    </row>
    <row r="2047" spans="17:20" x14ac:dyDescent="0.2">
      <c r="Q2047" s="158" t="str">
        <f t="shared" ca="1" si="124"/>
        <v/>
      </c>
      <c r="R2047" s="158" t="str">
        <f t="shared" ca="1" si="125"/>
        <v/>
      </c>
      <c r="S2047" s="158" t="str">
        <f t="shared" ca="1" si="126"/>
        <v/>
      </c>
      <c r="T2047" s="158" t="str">
        <f t="shared" ca="1" si="127"/>
        <v/>
      </c>
    </row>
    <row r="2048" spans="17:20" x14ac:dyDescent="0.2">
      <c r="Q2048" s="158" t="str">
        <f t="shared" ca="1" si="124"/>
        <v/>
      </c>
      <c r="R2048" s="158" t="str">
        <f t="shared" ca="1" si="125"/>
        <v/>
      </c>
      <c r="S2048" s="158" t="str">
        <f t="shared" ca="1" si="126"/>
        <v/>
      </c>
      <c r="T2048" s="158" t="str">
        <f t="shared" ca="1" si="127"/>
        <v/>
      </c>
    </row>
    <row r="2049" spans="17:20" x14ac:dyDescent="0.2">
      <c r="Q2049" s="158" t="str">
        <f t="shared" ca="1" si="124"/>
        <v/>
      </c>
      <c r="R2049" s="158" t="str">
        <f t="shared" ca="1" si="125"/>
        <v/>
      </c>
      <c r="S2049" s="158" t="str">
        <f t="shared" ca="1" si="126"/>
        <v/>
      </c>
      <c r="T2049" s="158" t="str">
        <f t="shared" ca="1" si="127"/>
        <v/>
      </c>
    </row>
    <row r="2050" spans="17:20" x14ac:dyDescent="0.2">
      <c r="Q2050" s="158" t="str">
        <f t="shared" ca="1" si="124"/>
        <v/>
      </c>
      <c r="R2050" s="158" t="str">
        <f t="shared" ca="1" si="125"/>
        <v/>
      </c>
      <c r="S2050" s="158" t="str">
        <f t="shared" ca="1" si="126"/>
        <v/>
      </c>
      <c r="T2050" s="158" t="str">
        <f t="shared" ca="1" si="127"/>
        <v/>
      </c>
    </row>
    <row r="2051" spans="17:20" x14ac:dyDescent="0.2">
      <c r="Q2051" s="158" t="str">
        <f t="shared" ca="1" si="124"/>
        <v/>
      </c>
      <c r="R2051" s="158" t="str">
        <f t="shared" ca="1" si="125"/>
        <v/>
      </c>
      <c r="S2051" s="158" t="str">
        <f t="shared" ca="1" si="126"/>
        <v/>
      </c>
      <c r="T2051" s="158" t="str">
        <f t="shared" ca="1" si="127"/>
        <v/>
      </c>
    </row>
    <row r="2052" spans="17:20" x14ac:dyDescent="0.2">
      <c r="Q2052" s="158" t="str">
        <f t="shared" ca="1" si="124"/>
        <v/>
      </c>
      <c r="R2052" s="158" t="str">
        <f t="shared" ca="1" si="125"/>
        <v/>
      </c>
      <c r="S2052" s="158" t="str">
        <f t="shared" ca="1" si="126"/>
        <v/>
      </c>
      <c r="T2052" s="158" t="str">
        <f t="shared" ca="1" si="127"/>
        <v/>
      </c>
    </row>
    <row r="2053" spans="17:20" x14ac:dyDescent="0.2">
      <c r="Q2053" s="158" t="str">
        <f t="shared" ref="Q2053:Q2116" ca="1" si="128">LEFT(OFFSET(A2053,0,MATCH($Q$2,$3:$3,0)-1),3)</f>
        <v/>
      </c>
      <c r="R2053" s="158" t="str">
        <f t="shared" ref="R2053:R2116" ca="1" si="129">LEFT(OFFSET(A2053,0,MATCH($R$2,$3:$3,0)-1),3)</f>
        <v/>
      </c>
      <c r="S2053" s="158" t="str">
        <f t="shared" ref="S2053:S2116" ca="1" si="130">RIGHT(OFFSET(A2053,0,MATCH($S$2,$3:$3,0)-1),2)</f>
        <v/>
      </c>
      <c r="T2053" s="158" t="str">
        <f t="shared" ref="T2053:T2116" ca="1" si="131">RIGHT(OFFSET(A2053,0,MATCH($T$2,$3:$3,0)-1),2)</f>
        <v/>
      </c>
    </row>
    <row r="2054" spans="17:20" x14ac:dyDescent="0.2">
      <c r="Q2054" s="158" t="str">
        <f t="shared" ca="1" si="128"/>
        <v/>
      </c>
      <c r="R2054" s="158" t="str">
        <f t="shared" ca="1" si="129"/>
        <v/>
      </c>
      <c r="S2054" s="158" t="str">
        <f t="shared" ca="1" si="130"/>
        <v/>
      </c>
      <c r="T2054" s="158" t="str">
        <f t="shared" ca="1" si="131"/>
        <v/>
      </c>
    </row>
    <row r="2055" spans="17:20" x14ac:dyDescent="0.2">
      <c r="Q2055" s="158" t="str">
        <f t="shared" ca="1" si="128"/>
        <v/>
      </c>
      <c r="R2055" s="158" t="str">
        <f t="shared" ca="1" si="129"/>
        <v/>
      </c>
      <c r="S2055" s="158" t="str">
        <f t="shared" ca="1" si="130"/>
        <v/>
      </c>
      <c r="T2055" s="158" t="str">
        <f t="shared" ca="1" si="131"/>
        <v/>
      </c>
    </row>
    <row r="2056" spans="17:20" x14ac:dyDescent="0.2">
      <c r="Q2056" s="158" t="str">
        <f t="shared" ca="1" si="128"/>
        <v/>
      </c>
      <c r="R2056" s="158" t="str">
        <f t="shared" ca="1" si="129"/>
        <v/>
      </c>
      <c r="S2056" s="158" t="str">
        <f t="shared" ca="1" si="130"/>
        <v/>
      </c>
      <c r="T2056" s="158" t="str">
        <f t="shared" ca="1" si="131"/>
        <v/>
      </c>
    </row>
    <row r="2057" spans="17:20" x14ac:dyDescent="0.2">
      <c r="Q2057" s="158" t="str">
        <f t="shared" ca="1" si="128"/>
        <v/>
      </c>
      <c r="R2057" s="158" t="str">
        <f t="shared" ca="1" si="129"/>
        <v/>
      </c>
      <c r="S2057" s="158" t="str">
        <f t="shared" ca="1" si="130"/>
        <v/>
      </c>
      <c r="T2057" s="158" t="str">
        <f t="shared" ca="1" si="131"/>
        <v/>
      </c>
    </row>
    <row r="2058" spans="17:20" x14ac:dyDescent="0.2">
      <c r="Q2058" s="158" t="str">
        <f t="shared" ca="1" si="128"/>
        <v/>
      </c>
      <c r="R2058" s="158" t="str">
        <f t="shared" ca="1" si="129"/>
        <v/>
      </c>
      <c r="S2058" s="158" t="str">
        <f t="shared" ca="1" si="130"/>
        <v/>
      </c>
      <c r="T2058" s="158" t="str">
        <f t="shared" ca="1" si="131"/>
        <v/>
      </c>
    </row>
    <row r="2059" spans="17:20" x14ac:dyDescent="0.2">
      <c r="Q2059" s="158" t="str">
        <f t="shared" ca="1" si="128"/>
        <v/>
      </c>
      <c r="R2059" s="158" t="str">
        <f t="shared" ca="1" si="129"/>
        <v/>
      </c>
      <c r="S2059" s="158" t="str">
        <f t="shared" ca="1" si="130"/>
        <v/>
      </c>
      <c r="T2059" s="158" t="str">
        <f t="shared" ca="1" si="131"/>
        <v/>
      </c>
    </row>
    <row r="2060" spans="17:20" x14ac:dyDescent="0.2">
      <c r="Q2060" s="158" t="str">
        <f t="shared" ca="1" si="128"/>
        <v/>
      </c>
      <c r="R2060" s="158" t="str">
        <f t="shared" ca="1" si="129"/>
        <v/>
      </c>
      <c r="S2060" s="158" t="str">
        <f t="shared" ca="1" si="130"/>
        <v/>
      </c>
      <c r="T2060" s="158" t="str">
        <f t="shared" ca="1" si="131"/>
        <v/>
      </c>
    </row>
    <row r="2061" spans="17:20" x14ac:dyDescent="0.2">
      <c r="Q2061" s="158" t="str">
        <f t="shared" ca="1" si="128"/>
        <v/>
      </c>
      <c r="R2061" s="158" t="str">
        <f t="shared" ca="1" si="129"/>
        <v/>
      </c>
      <c r="S2061" s="158" t="str">
        <f t="shared" ca="1" si="130"/>
        <v/>
      </c>
      <c r="T2061" s="158" t="str">
        <f t="shared" ca="1" si="131"/>
        <v/>
      </c>
    </row>
    <row r="2062" spans="17:20" x14ac:dyDescent="0.2">
      <c r="Q2062" s="158" t="str">
        <f t="shared" ca="1" si="128"/>
        <v/>
      </c>
      <c r="R2062" s="158" t="str">
        <f t="shared" ca="1" si="129"/>
        <v/>
      </c>
      <c r="S2062" s="158" t="str">
        <f t="shared" ca="1" si="130"/>
        <v/>
      </c>
      <c r="T2062" s="158" t="str">
        <f t="shared" ca="1" si="131"/>
        <v/>
      </c>
    </row>
    <row r="2063" spans="17:20" x14ac:dyDescent="0.2">
      <c r="Q2063" s="158" t="str">
        <f t="shared" ca="1" si="128"/>
        <v/>
      </c>
      <c r="R2063" s="158" t="str">
        <f t="shared" ca="1" si="129"/>
        <v/>
      </c>
      <c r="S2063" s="158" t="str">
        <f t="shared" ca="1" si="130"/>
        <v/>
      </c>
      <c r="T2063" s="158" t="str">
        <f t="shared" ca="1" si="131"/>
        <v/>
      </c>
    </row>
    <row r="2064" spans="17:20" x14ac:dyDescent="0.2">
      <c r="Q2064" s="158" t="str">
        <f t="shared" ca="1" si="128"/>
        <v/>
      </c>
      <c r="R2064" s="158" t="str">
        <f t="shared" ca="1" si="129"/>
        <v/>
      </c>
      <c r="S2064" s="158" t="str">
        <f t="shared" ca="1" si="130"/>
        <v/>
      </c>
      <c r="T2064" s="158" t="str">
        <f t="shared" ca="1" si="131"/>
        <v/>
      </c>
    </row>
    <row r="2065" spans="17:20" x14ac:dyDescent="0.2">
      <c r="Q2065" s="158" t="str">
        <f t="shared" ca="1" si="128"/>
        <v/>
      </c>
      <c r="R2065" s="158" t="str">
        <f t="shared" ca="1" si="129"/>
        <v/>
      </c>
      <c r="S2065" s="158" t="str">
        <f t="shared" ca="1" si="130"/>
        <v/>
      </c>
      <c r="T2065" s="158" t="str">
        <f t="shared" ca="1" si="131"/>
        <v/>
      </c>
    </row>
    <row r="2066" spans="17:20" x14ac:dyDescent="0.2">
      <c r="Q2066" s="158" t="str">
        <f t="shared" ca="1" si="128"/>
        <v/>
      </c>
      <c r="R2066" s="158" t="str">
        <f t="shared" ca="1" si="129"/>
        <v/>
      </c>
      <c r="S2066" s="158" t="str">
        <f t="shared" ca="1" si="130"/>
        <v/>
      </c>
      <c r="T2066" s="158" t="str">
        <f t="shared" ca="1" si="131"/>
        <v/>
      </c>
    </row>
    <row r="2067" spans="17:20" x14ac:dyDescent="0.2">
      <c r="Q2067" s="158" t="str">
        <f t="shared" ca="1" si="128"/>
        <v/>
      </c>
      <c r="R2067" s="158" t="str">
        <f t="shared" ca="1" si="129"/>
        <v/>
      </c>
      <c r="S2067" s="158" t="str">
        <f t="shared" ca="1" si="130"/>
        <v/>
      </c>
      <c r="T2067" s="158" t="str">
        <f t="shared" ca="1" si="131"/>
        <v/>
      </c>
    </row>
    <row r="2068" spans="17:20" x14ac:dyDescent="0.2">
      <c r="Q2068" s="158" t="str">
        <f t="shared" ca="1" si="128"/>
        <v/>
      </c>
      <c r="R2068" s="158" t="str">
        <f t="shared" ca="1" si="129"/>
        <v/>
      </c>
      <c r="S2068" s="158" t="str">
        <f t="shared" ca="1" si="130"/>
        <v/>
      </c>
      <c r="T2068" s="158" t="str">
        <f t="shared" ca="1" si="131"/>
        <v/>
      </c>
    </row>
    <row r="2069" spans="17:20" x14ac:dyDescent="0.2">
      <c r="Q2069" s="158" t="str">
        <f t="shared" ca="1" si="128"/>
        <v/>
      </c>
      <c r="R2069" s="158" t="str">
        <f t="shared" ca="1" si="129"/>
        <v/>
      </c>
      <c r="S2069" s="158" t="str">
        <f t="shared" ca="1" si="130"/>
        <v/>
      </c>
      <c r="T2069" s="158" t="str">
        <f t="shared" ca="1" si="131"/>
        <v/>
      </c>
    </row>
    <row r="2070" spans="17:20" x14ac:dyDescent="0.2">
      <c r="Q2070" s="158" t="str">
        <f t="shared" ca="1" si="128"/>
        <v/>
      </c>
      <c r="R2070" s="158" t="str">
        <f t="shared" ca="1" si="129"/>
        <v/>
      </c>
      <c r="S2070" s="158" t="str">
        <f t="shared" ca="1" si="130"/>
        <v/>
      </c>
      <c r="T2070" s="158" t="str">
        <f t="shared" ca="1" si="131"/>
        <v/>
      </c>
    </row>
    <row r="2071" spans="17:20" x14ac:dyDescent="0.2">
      <c r="Q2071" s="158" t="str">
        <f t="shared" ca="1" si="128"/>
        <v/>
      </c>
      <c r="R2071" s="158" t="str">
        <f t="shared" ca="1" si="129"/>
        <v/>
      </c>
      <c r="S2071" s="158" t="str">
        <f t="shared" ca="1" si="130"/>
        <v/>
      </c>
      <c r="T2071" s="158" t="str">
        <f t="shared" ca="1" si="131"/>
        <v/>
      </c>
    </row>
    <row r="2072" spans="17:20" x14ac:dyDescent="0.2">
      <c r="Q2072" s="158" t="str">
        <f t="shared" ca="1" si="128"/>
        <v/>
      </c>
      <c r="R2072" s="158" t="str">
        <f t="shared" ca="1" si="129"/>
        <v/>
      </c>
      <c r="S2072" s="158" t="str">
        <f t="shared" ca="1" si="130"/>
        <v/>
      </c>
      <c r="T2072" s="158" t="str">
        <f t="shared" ca="1" si="131"/>
        <v/>
      </c>
    </row>
    <row r="2073" spans="17:20" x14ac:dyDescent="0.2">
      <c r="Q2073" s="158" t="str">
        <f t="shared" ca="1" si="128"/>
        <v/>
      </c>
      <c r="R2073" s="158" t="str">
        <f t="shared" ca="1" si="129"/>
        <v/>
      </c>
      <c r="S2073" s="158" t="str">
        <f t="shared" ca="1" si="130"/>
        <v/>
      </c>
      <c r="T2073" s="158" t="str">
        <f t="shared" ca="1" si="131"/>
        <v/>
      </c>
    </row>
    <row r="2074" spans="17:20" x14ac:dyDescent="0.2">
      <c r="Q2074" s="158" t="str">
        <f t="shared" ca="1" si="128"/>
        <v/>
      </c>
      <c r="R2074" s="158" t="str">
        <f t="shared" ca="1" si="129"/>
        <v/>
      </c>
      <c r="S2074" s="158" t="str">
        <f t="shared" ca="1" si="130"/>
        <v/>
      </c>
      <c r="T2074" s="158" t="str">
        <f t="shared" ca="1" si="131"/>
        <v/>
      </c>
    </row>
    <row r="2075" spans="17:20" x14ac:dyDescent="0.2">
      <c r="Q2075" s="158" t="str">
        <f t="shared" ca="1" si="128"/>
        <v/>
      </c>
      <c r="R2075" s="158" t="str">
        <f t="shared" ca="1" si="129"/>
        <v/>
      </c>
      <c r="S2075" s="158" t="str">
        <f t="shared" ca="1" si="130"/>
        <v/>
      </c>
      <c r="T2075" s="158" t="str">
        <f t="shared" ca="1" si="131"/>
        <v/>
      </c>
    </row>
    <row r="2076" spans="17:20" x14ac:dyDescent="0.2">
      <c r="Q2076" s="158" t="str">
        <f t="shared" ca="1" si="128"/>
        <v/>
      </c>
      <c r="R2076" s="158" t="str">
        <f t="shared" ca="1" si="129"/>
        <v/>
      </c>
      <c r="S2076" s="158" t="str">
        <f t="shared" ca="1" si="130"/>
        <v/>
      </c>
      <c r="T2076" s="158" t="str">
        <f t="shared" ca="1" si="131"/>
        <v/>
      </c>
    </row>
    <row r="2077" spans="17:20" x14ac:dyDescent="0.2">
      <c r="Q2077" s="158" t="str">
        <f t="shared" ca="1" si="128"/>
        <v/>
      </c>
      <c r="R2077" s="158" t="str">
        <f t="shared" ca="1" si="129"/>
        <v/>
      </c>
      <c r="S2077" s="158" t="str">
        <f t="shared" ca="1" si="130"/>
        <v/>
      </c>
      <c r="T2077" s="158" t="str">
        <f t="shared" ca="1" si="131"/>
        <v/>
      </c>
    </row>
    <row r="2078" spans="17:20" x14ac:dyDescent="0.2">
      <c r="Q2078" s="158" t="str">
        <f t="shared" ca="1" si="128"/>
        <v/>
      </c>
      <c r="R2078" s="158" t="str">
        <f t="shared" ca="1" si="129"/>
        <v/>
      </c>
      <c r="S2078" s="158" t="str">
        <f t="shared" ca="1" si="130"/>
        <v/>
      </c>
      <c r="T2078" s="158" t="str">
        <f t="shared" ca="1" si="131"/>
        <v/>
      </c>
    </row>
    <row r="2079" spans="17:20" x14ac:dyDescent="0.2">
      <c r="Q2079" s="158" t="str">
        <f t="shared" ca="1" si="128"/>
        <v/>
      </c>
      <c r="R2079" s="158" t="str">
        <f t="shared" ca="1" si="129"/>
        <v/>
      </c>
      <c r="S2079" s="158" t="str">
        <f t="shared" ca="1" si="130"/>
        <v/>
      </c>
      <c r="T2079" s="158" t="str">
        <f t="shared" ca="1" si="131"/>
        <v/>
      </c>
    </row>
    <row r="2080" spans="17:20" x14ac:dyDescent="0.2">
      <c r="Q2080" s="158" t="str">
        <f t="shared" ca="1" si="128"/>
        <v/>
      </c>
      <c r="R2080" s="158" t="str">
        <f t="shared" ca="1" si="129"/>
        <v/>
      </c>
      <c r="S2080" s="158" t="str">
        <f t="shared" ca="1" si="130"/>
        <v/>
      </c>
      <c r="T2080" s="158" t="str">
        <f t="shared" ca="1" si="131"/>
        <v/>
      </c>
    </row>
    <row r="2081" spans="17:20" x14ac:dyDescent="0.2">
      <c r="Q2081" s="158" t="str">
        <f t="shared" ca="1" si="128"/>
        <v/>
      </c>
      <c r="R2081" s="158" t="str">
        <f t="shared" ca="1" si="129"/>
        <v/>
      </c>
      <c r="S2081" s="158" t="str">
        <f t="shared" ca="1" si="130"/>
        <v/>
      </c>
      <c r="T2081" s="158" t="str">
        <f t="shared" ca="1" si="131"/>
        <v/>
      </c>
    </row>
    <row r="2082" spans="17:20" x14ac:dyDescent="0.2">
      <c r="Q2082" s="158" t="str">
        <f t="shared" ca="1" si="128"/>
        <v/>
      </c>
      <c r="R2082" s="158" t="str">
        <f t="shared" ca="1" si="129"/>
        <v/>
      </c>
      <c r="S2082" s="158" t="str">
        <f t="shared" ca="1" si="130"/>
        <v/>
      </c>
      <c r="T2082" s="158" t="str">
        <f t="shared" ca="1" si="131"/>
        <v/>
      </c>
    </row>
    <row r="2083" spans="17:20" x14ac:dyDescent="0.2">
      <c r="Q2083" s="158" t="str">
        <f t="shared" ca="1" si="128"/>
        <v/>
      </c>
      <c r="R2083" s="158" t="str">
        <f t="shared" ca="1" si="129"/>
        <v/>
      </c>
      <c r="S2083" s="158" t="str">
        <f t="shared" ca="1" si="130"/>
        <v/>
      </c>
      <c r="T2083" s="158" t="str">
        <f t="shared" ca="1" si="131"/>
        <v/>
      </c>
    </row>
    <row r="2084" spans="17:20" x14ac:dyDescent="0.2">
      <c r="Q2084" s="158" t="str">
        <f t="shared" ca="1" si="128"/>
        <v/>
      </c>
      <c r="R2084" s="158" t="str">
        <f t="shared" ca="1" si="129"/>
        <v/>
      </c>
      <c r="S2084" s="158" t="str">
        <f t="shared" ca="1" si="130"/>
        <v/>
      </c>
      <c r="T2084" s="158" t="str">
        <f t="shared" ca="1" si="131"/>
        <v/>
      </c>
    </row>
    <row r="2085" spans="17:20" x14ac:dyDescent="0.2">
      <c r="Q2085" s="158" t="str">
        <f t="shared" ca="1" si="128"/>
        <v/>
      </c>
      <c r="R2085" s="158" t="str">
        <f t="shared" ca="1" si="129"/>
        <v/>
      </c>
      <c r="S2085" s="158" t="str">
        <f t="shared" ca="1" si="130"/>
        <v/>
      </c>
      <c r="T2085" s="158" t="str">
        <f t="shared" ca="1" si="131"/>
        <v/>
      </c>
    </row>
    <row r="2086" spans="17:20" x14ac:dyDescent="0.2">
      <c r="Q2086" s="158" t="str">
        <f t="shared" ca="1" si="128"/>
        <v/>
      </c>
      <c r="R2086" s="158" t="str">
        <f t="shared" ca="1" si="129"/>
        <v/>
      </c>
      <c r="S2086" s="158" t="str">
        <f t="shared" ca="1" si="130"/>
        <v/>
      </c>
      <c r="T2086" s="158" t="str">
        <f t="shared" ca="1" si="131"/>
        <v/>
      </c>
    </row>
    <row r="2087" spans="17:20" x14ac:dyDescent="0.2">
      <c r="Q2087" s="158" t="str">
        <f t="shared" ca="1" si="128"/>
        <v/>
      </c>
      <c r="R2087" s="158" t="str">
        <f t="shared" ca="1" si="129"/>
        <v/>
      </c>
      <c r="S2087" s="158" t="str">
        <f t="shared" ca="1" si="130"/>
        <v/>
      </c>
      <c r="T2087" s="158" t="str">
        <f t="shared" ca="1" si="131"/>
        <v/>
      </c>
    </row>
    <row r="2088" spans="17:20" x14ac:dyDescent="0.2">
      <c r="Q2088" s="158" t="str">
        <f t="shared" ca="1" si="128"/>
        <v/>
      </c>
      <c r="R2088" s="158" t="str">
        <f t="shared" ca="1" si="129"/>
        <v/>
      </c>
      <c r="S2088" s="158" t="str">
        <f t="shared" ca="1" si="130"/>
        <v/>
      </c>
      <c r="T2088" s="158" t="str">
        <f t="shared" ca="1" si="131"/>
        <v/>
      </c>
    </row>
    <row r="2089" spans="17:20" x14ac:dyDescent="0.2">
      <c r="Q2089" s="158" t="str">
        <f t="shared" ca="1" si="128"/>
        <v/>
      </c>
      <c r="R2089" s="158" t="str">
        <f t="shared" ca="1" si="129"/>
        <v/>
      </c>
      <c r="S2089" s="158" t="str">
        <f t="shared" ca="1" si="130"/>
        <v/>
      </c>
      <c r="T2089" s="158" t="str">
        <f t="shared" ca="1" si="131"/>
        <v/>
      </c>
    </row>
    <row r="2090" spans="17:20" x14ac:dyDescent="0.2">
      <c r="Q2090" s="158" t="str">
        <f t="shared" ca="1" si="128"/>
        <v/>
      </c>
      <c r="R2090" s="158" t="str">
        <f t="shared" ca="1" si="129"/>
        <v/>
      </c>
      <c r="S2090" s="158" t="str">
        <f t="shared" ca="1" si="130"/>
        <v/>
      </c>
      <c r="T2090" s="158" t="str">
        <f t="shared" ca="1" si="131"/>
        <v/>
      </c>
    </row>
    <row r="2091" spans="17:20" x14ac:dyDescent="0.2">
      <c r="Q2091" s="158" t="str">
        <f t="shared" ca="1" si="128"/>
        <v/>
      </c>
      <c r="R2091" s="158" t="str">
        <f t="shared" ca="1" si="129"/>
        <v/>
      </c>
      <c r="S2091" s="158" t="str">
        <f t="shared" ca="1" si="130"/>
        <v/>
      </c>
      <c r="T2091" s="158" t="str">
        <f t="shared" ca="1" si="131"/>
        <v/>
      </c>
    </row>
    <row r="2092" spans="17:20" x14ac:dyDescent="0.2">
      <c r="Q2092" s="158" t="str">
        <f t="shared" ca="1" si="128"/>
        <v/>
      </c>
      <c r="R2092" s="158" t="str">
        <f t="shared" ca="1" si="129"/>
        <v/>
      </c>
      <c r="S2092" s="158" t="str">
        <f t="shared" ca="1" si="130"/>
        <v/>
      </c>
      <c r="T2092" s="158" t="str">
        <f t="shared" ca="1" si="131"/>
        <v/>
      </c>
    </row>
    <row r="2093" spans="17:20" x14ac:dyDescent="0.2">
      <c r="Q2093" s="158" t="str">
        <f t="shared" ca="1" si="128"/>
        <v/>
      </c>
      <c r="R2093" s="158" t="str">
        <f t="shared" ca="1" si="129"/>
        <v/>
      </c>
      <c r="S2093" s="158" t="str">
        <f t="shared" ca="1" si="130"/>
        <v/>
      </c>
      <c r="T2093" s="158" t="str">
        <f t="shared" ca="1" si="131"/>
        <v/>
      </c>
    </row>
    <row r="2094" spans="17:20" x14ac:dyDescent="0.2">
      <c r="Q2094" s="158" t="str">
        <f t="shared" ca="1" si="128"/>
        <v/>
      </c>
      <c r="R2094" s="158" t="str">
        <f t="shared" ca="1" si="129"/>
        <v/>
      </c>
      <c r="S2094" s="158" t="str">
        <f t="shared" ca="1" si="130"/>
        <v/>
      </c>
      <c r="T2094" s="158" t="str">
        <f t="shared" ca="1" si="131"/>
        <v/>
      </c>
    </row>
    <row r="2095" spans="17:20" x14ac:dyDescent="0.2">
      <c r="Q2095" s="158" t="str">
        <f t="shared" ca="1" si="128"/>
        <v/>
      </c>
      <c r="R2095" s="158" t="str">
        <f t="shared" ca="1" si="129"/>
        <v/>
      </c>
      <c r="S2095" s="158" t="str">
        <f t="shared" ca="1" si="130"/>
        <v/>
      </c>
      <c r="T2095" s="158" t="str">
        <f t="shared" ca="1" si="131"/>
        <v/>
      </c>
    </row>
    <row r="2096" spans="17:20" x14ac:dyDescent="0.2">
      <c r="Q2096" s="158" t="str">
        <f t="shared" ca="1" si="128"/>
        <v/>
      </c>
      <c r="R2096" s="158" t="str">
        <f t="shared" ca="1" si="129"/>
        <v/>
      </c>
      <c r="S2096" s="158" t="str">
        <f t="shared" ca="1" si="130"/>
        <v/>
      </c>
      <c r="T2096" s="158" t="str">
        <f t="shared" ca="1" si="131"/>
        <v/>
      </c>
    </row>
    <row r="2097" spans="17:20" x14ac:dyDescent="0.2">
      <c r="Q2097" s="158" t="str">
        <f t="shared" ca="1" si="128"/>
        <v/>
      </c>
      <c r="R2097" s="158" t="str">
        <f t="shared" ca="1" si="129"/>
        <v/>
      </c>
      <c r="S2097" s="158" t="str">
        <f t="shared" ca="1" si="130"/>
        <v/>
      </c>
      <c r="T2097" s="158" t="str">
        <f t="shared" ca="1" si="131"/>
        <v/>
      </c>
    </row>
    <row r="2098" spans="17:20" x14ac:dyDescent="0.2">
      <c r="Q2098" s="158" t="str">
        <f t="shared" ca="1" si="128"/>
        <v/>
      </c>
      <c r="R2098" s="158" t="str">
        <f t="shared" ca="1" si="129"/>
        <v/>
      </c>
      <c r="S2098" s="158" t="str">
        <f t="shared" ca="1" si="130"/>
        <v/>
      </c>
      <c r="T2098" s="158" t="str">
        <f t="shared" ca="1" si="131"/>
        <v/>
      </c>
    </row>
    <row r="2099" spans="17:20" x14ac:dyDescent="0.2">
      <c r="Q2099" s="158" t="str">
        <f t="shared" ca="1" si="128"/>
        <v/>
      </c>
      <c r="R2099" s="158" t="str">
        <f t="shared" ca="1" si="129"/>
        <v/>
      </c>
      <c r="S2099" s="158" t="str">
        <f t="shared" ca="1" si="130"/>
        <v/>
      </c>
      <c r="T2099" s="158" t="str">
        <f t="shared" ca="1" si="131"/>
        <v/>
      </c>
    </row>
    <row r="2100" spans="17:20" x14ac:dyDescent="0.2">
      <c r="Q2100" s="158" t="str">
        <f t="shared" ca="1" si="128"/>
        <v/>
      </c>
      <c r="R2100" s="158" t="str">
        <f t="shared" ca="1" si="129"/>
        <v/>
      </c>
      <c r="S2100" s="158" t="str">
        <f t="shared" ca="1" si="130"/>
        <v/>
      </c>
      <c r="T2100" s="158" t="str">
        <f t="shared" ca="1" si="131"/>
        <v/>
      </c>
    </row>
    <row r="2101" spans="17:20" x14ac:dyDescent="0.2">
      <c r="Q2101" s="158" t="str">
        <f t="shared" ca="1" si="128"/>
        <v/>
      </c>
      <c r="R2101" s="158" t="str">
        <f t="shared" ca="1" si="129"/>
        <v/>
      </c>
      <c r="S2101" s="158" t="str">
        <f t="shared" ca="1" si="130"/>
        <v/>
      </c>
      <c r="T2101" s="158" t="str">
        <f t="shared" ca="1" si="131"/>
        <v/>
      </c>
    </row>
    <row r="2102" spans="17:20" x14ac:dyDescent="0.2">
      <c r="Q2102" s="158" t="str">
        <f t="shared" ca="1" si="128"/>
        <v/>
      </c>
      <c r="R2102" s="158" t="str">
        <f t="shared" ca="1" si="129"/>
        <v/>
      </c>
      <c r="S2102" s="158" t="str">
        <f t="shared" ca="1" si="130"/>
        <v/>
      </c>
      <c r="T2102" s="158" t="str">
        <f t="shared" ca="1" si="131"/>
        <v/>
      </c>
    </row>
    <row r="2103" spans="17:20" x14ac:dyDescent="0.2">
      <c r="Q2103" s="158" t="str">
        <f t="shared" ca="1" si="128"/>
        <v/>
      </c>
      <c r="R2103" s="158" t="str">
        <f t="shared" ca="1" si="129"/>
        <v/>
      </c>
      <c r="S2103" s="158" t="str">
        <f t="shared" ca="1" si="130"/>
        <v/>
      </c>
      <c r="T2103" s="158" t="str">
        <f t="shared" ca="1" si="131"/>
        <v/>
      </c>
    </row>
    <row r="2104" spans="17:20" x14ac:dyDescent="0.2">
      <c r="Q2104" s="158" t="str">
        <f t="shared" ca="1" si="128"/>
        <v/>
      </c>
      <c r="R2104" s="158" t="str">
        <f t="shared" ca="1" si="129"/>
        <v/>
      </c>
      <c r="S2104" s="158" t="str">
        <f t="shared" ca="1" si="130"/>
        <v/>
      </c>
      <c r="T2104" s="158" t="str">
        <f t="shared" ca="1" si="131"/>
        <v/>
      </c>
    </row>
    <row r="2105" spans="17:20" x14ac:dyDescent="0.2">
      <c r="Q2105" s="158" t="str">
        <f t="shared" ca="1" si="128"/>
        <v/>
      </c>
      <c r="R2105" s="158" t="str">
        <f t="shared" ca="1" si="129"/>
        <v/>
      </c>
      <c r="S2105" s="158" t="str">
        <f t="shared" ca="1" si="130"/>
        <v/>
      </c>
      <c r="T2105" s="158" t="str">
        <f t="shared" ca="1" si="131"/>
        <v/>
      </c>
    </row>
    <row r="2106" spans="17:20" x14ac:dyDescent="0.2">
      <c r="Q2106" s="158" t="str">
        <f t="shared" ca="1" si="128"/>
        <v/>
      </c>
      <c r="R2106" s="158" t="str">
        <f t="shared" ca="1" si="129"/>
        <v/>
      </c>
      <c r="S2106" s="158" t="str">
        <f t="shared" ca="1" si="130"/>
        <v/>
      </c>
      <c r="T2106" s="158" t="str">
        <f t="shared" ca="1" si="131"/>
        <v/>
      </c>
    </row>
    <row r="2107" spans="17:20" x14ac:dyDescent="0.2">
      <c r="Q2107" s="158" t="str">
        <f t="shared" ca="1" si="128"/>
        <v/>
      </c>
      <c r="R2107" s="158" t="str">
        <f t="shared" ca="1" si="129"/>
        <v/>
      </c>
      <c r="S2107" s="158" t="str">
        <f t="shared" ca="1" si="130"/>
        <v/>
      </c>
      <c r="T2107" s="158" t="str">
        <f t="shared" ca="1" si="131"/>
        <v/>
      </c>
    </row>
    <row r="2108" spans="17:20" x14ac:dyDescent="0.2">
      <c r="Q2108" s="158" t="str">
        <f t="shared" ca="1" si="128"/>
        <v/>
      </c>
      <c r="R2108" s="158" t="str">
        <f t="shared" ca="1" si="129"/>
        <v/>
      </c>
      <c r="S2108" s="158" t="str">
        <f t="shared" ca="1" si="130"/>
        <v/>
      </c>
      <c r="T2108" s="158" t="str">
        <f t="shared" ca="1" si="131"/>
        <v/>
      </c>
    </row>
    <row r="2109" spans="17:20" x14ac:dyDescent="0.2">
      <c r="Q2109" s="158" t="str">
        <f t="shared" ca="1" si="128"/>
        <v/>
      </c>
      <c r="R2109" s="158" t="str">
        <f t="shared" ca="1" si="129"/>
        <v/>
      </c>
      <c r="S2109" s="158" t="str">
        <f t="shared" ca="1" si="130"/>
        <v/>
      </c>
      <c r="T2109" s="158" t="str">
        <f t="shared" ca="1" si="131"/>
        <v/>
      </c>
    </row>
    <row r="2110" spans="17:20" x14ac:dyDescent="0.2">
      <c r="Q2110" s="158" t="str">
        <f t="shared" ca="1" si="128"/>
        <v/>
      </c>
      <c r="R2110" s="158" t="str">
        <f t="shared" ca="1" si="129"/>
        <v/>
      </c>
      <c r="S2110" s="158" t="str">
        <f t="shared" ca="1" si="130"/>
        <v/>
      </c>
      <c r="T2110" s="158" t="str">
        <f t="shared" ca="1" si="131"/>
        <v/>
      </c>
    </row>
    <row r="2111" spans="17:20" x14ac:dyDescent="0.2">
      <c r="Q2111" s="158" t="str">
        <f t="shared" ca="1" si="128"/>
        <v/>
      </c>
      <c r="R2111" s="158" t="str">
        <f t="shared" ca="1" si="129"/>
        <v/>
      </c>
      <c r="S2111" s="158" t="str">
        <f t="shared" ca="1" si="130"/>
        <v/>
      </c>
      <c r="T2111" s="158" t="str">
        <f t="shared" ca="1" si="131"/>
        <v/>
      </c>
    </row>
    <row r="2112" spans="17:20" x14ac:dyDescent="0.2">
      <c r="Q2112" s="158" t="str">
        <f t="shared" ca="1" si="128"/>
        <v/>
      </c>
      <c r="R2112" s="158" t="str">
        <f t="shared" ca="1" si="129"/>
        <v/>
      </c>
      <c r="S2112" s="158" t="str">
        <f t="shared" ca="1" si="130"/>
        <v/>
      </c>
      <c r="T2112" s="158" t="str">
        <f t="shared" ca="1" si="131"/>
        <v/>
      </c>
    </row>
    <row r="2113" spans="17:20" x14ac:dyDescent="0.2">
      <c r="Q2113" s="158" t="str">
        <f t="shared" ca="1" si="128"/>
        <v/>
      </c>
      <c r="R2113" s="158" t="str">
        <f t="shared" ca="1" si="129"/>
        <v/>
      </c>
      <c r="S2113" s="158" t="str">
        <f t="shared" ca="1" si="130"/>
        <v/>
      </c>
      <c r="T2113" s="158" t="str">
        <f t="shared" ca="1" si="131"/>
        <v/>
      </c>
    </row>
    <row r="2114" spans="17:20" x14ac:dyDescent="0.2">
      <c r="Q2114" s="158" t="str">
        <f t="shared" ca="1" si="128"/>
        <v/>
      </c>
      <c r="R2114" s="158" t="str">
        <f t="shared" ca="1" si="129"/>
        <v/>
      </c>
      <c r="S2114" s="158" t="str">
        <f t="shared" ca="1" si="130"/>
        <v/>
      </c>
      <c r="T2114" s="158" t="str">
        <f t="shared" ca="1" si="131"/>
        <v/>
      </c>
    </row>
    <row r="2115" spans="17:20" x14ac:dyDescent="0.2">
      <c r="Q2115" s="158" t="str">
        <f t="shared" ca="1" si="128"/>
        <v/>
      </c>
      <c r="R2115" s="158" t="str">
        <f t="shared" ca="1" si="129"/>
        <v/>
      </c>
      <c r="S2115" s="158" t="str">
        <f t="shared" ca="1" si="130"/>
        <v/>
      </c>
      <c r="T2115" s="158" t="str">
        <f t="shared" ca="1" si="131"/>
        <v/>
      </c>
    </row>
    <row r="2116" spans="17:20" x14ac:dyDescent="0.2">
      <c r="Q2116" s="158" t="str">
        <f t="shared" ca="1" si="128"/>
        <v/>
      </c>
      <c r="R2116" s="158" t="str">
        <f t="shared" ca="1" si="129"/>
        <v/>
      </c>
      <c r="S2116" s="158" t="str">
        <f t="shared" ca="1" si="130"/>
        <v/>
      </c>
      <c r="T2116" s="158" t="str">
        <f t="shared" ca="1" si="131"/>
        <v/>
      </c>
    </row>
    <row r="2117" spans="17:20" x14ac:dyDescent="0.2">
      <c r="Q2117" s="158" t="str">
        <f t="shared" ref="Q2117:Q2180" ca="1" si="132">LEFT(OFFSET(A2117,0,MATCH($Q$2,$3:$3,0)-1),3)</f>
        <v/>
      </c>
      <c r="R2117" s="158" t="str">
        <f t="shared" ref="R2117:R2180" ca="1" si="133">LEFT(OFFSET(A2117,0,MATCH($R$2,$3:$3,0)-1),3)</f>
        <v/>
      </c>
      <c r="S2117" s="158" t="str">
        <f t="shared" ref="S2117:S2180" ca="1" si="134">RIGHT(OFFSET(A2117,0,MATCH($S$2,$3:$3,0)-1),2)</f>
        <v/>
      </c>
      <c r="T2117" s="158" t="str">
        <f t="shared" ref="T2117:T2180" ca="1" si="135">RIGHT(OFFSET(A2117,0,MATCH($T$2,$3:$3,0)-1),2)</f>
        <v/>
      </c>
    </row>
    <row r="2118" spans="17:20" x14ac:dyDescent="0.2">
      <c r="Q2118" s="158" t="str">
        <f t="shared" ca="1" si="132"/>
        <v/>
      </c>
      <c r="R2118" s="158" t="str">
        <f t="shared" ca="1" si="133"/>
        <v/>
      </c>
      <c r="S2118" s="158" t="str">
        <f t="shared" ca="1" si="134"/>
        <v/>
      </c>
      <c r="T2118" s="158" t="str">
        <f t="shared" ca="1" si="135"/>
        <v/>
      </c>
    </row>
    <row r="2119" spans="17:20" x14ac:dyDescent="0.2">
      <c r="Q2119" s="158" t="str">
        <f t="shared" ca="1" si="132"/>
        <v/>
      </c>
      <c r="R2119" s="158" t="str">
        <f t="shared" ca="1" si="133"/>
        <v/>
      </c>
      <c r="S2119" s="158" t="str">
        <f t="shared" ca="1" si="134"/>
        <v/>
      </c>
      <c r="T2119" s="158" t="str">
        <f t="shared" ca="1" si="135"/>
        <v/>
      </c>
    </row>
    <row r="2120" spans="17:20" x14ac:dyDescent="0.2">
      <c r="Q2120" s="158" t="str">
        <f t="shared" ca="1" si="132"/>
        <v/>
      </c>
      <c r="R2120" s="158" t="str">
        <f t="shared" ca="1" si="133"/>
        <v/>
      </c>
      <c r="S2120" s="158" t="str">
        <f t="shared" ca="1" si="134"/>
        <v/>
      </c>
      <c r="T2120" s="158" t="str">
        <f t="shared" ca="1" si="135"/>
        <v/>
      </c>
    </row>
    <row r="2121" spans="17:20" x14ac:dyDescent="0.2">
      <c r="Q2121" s="158" t="str">
        <f t="shared" ca="1" si="132"/>
        <v/>
      </c>
      <c r="R2121" s="158" t="str">
        <f t="shared" ca="1" si="133"/>
        <v/>
      </c>
      <c r="S2121" s="158" t="str">
        <f t="shared" ca="1" si="134"/>
        <v/>
      </c>
      <c r="T2121" s="158" t="str">
        <f t="shared" ca="1" si="135"/>
        <v/>
      </c>
    </row>
    <row r="2122" spans="17:20" x14ac:dyDescent="0.2">
      <c r="Q2122" s="158" t="str">
        <f t="shared" ca="1" si="132"/>
        <v/>
      </c>
      <c r="R2122" s="158" t="str">
        <f t="shared" ca="1" si="133"/>
        <v/>
      </c>
      <c r="S2122" s="158" t="str">
        <f t="shared" ca="1" si="134"/>
        <v/>
      </c>
      <c r="T2122" s="158" t="str">
        <f t="shared" ca="1" si="135"/>
        <v/>
      </c>
    </row>
    <row r="2123" spans="17:20" x14ac:dyDescent="0.2">
      <c r="Q2123" s="158" t="str">
        <f t="shared" ca="1" si="132"/>
        <v/>
      </c>
      <c r="R2123" s="158" t="str">
        <f t="shared" ca="1" si="133"/>
        <v/>
      </c>
      <c r="S2123" s="158" t="str">
        <f t="shared" ca="1" si="134"/>
        <v/>
      </c>
      <c r="T2123" s="158" t="str">
        <f t="shared" ca="1" si="135"/>
        <v/>
      </c>
    </row>
    <row r="2124" spans="17:20" x14ac:dyDescent="0.2">
      <c r="Q2124" s="158" t="str">
        <f t="shared" ca="1" si="132"/>
        <v/>
      </c>
      <c r="R2124" s="158" t="str">
        <f t="shared" ca="1" si="133"/>
        <v/>
      </c>
      <c r="S2124" s="158" t="str">
        <f t="shared" ca="1" si="134"/>
        <v/>
      </c>
      <c r="T2124" s="158" t="str">
        <f t="shared" ca="1" si="135"/>
        <v/>
      </c>
    </row>
    <row r="2125" spans="17:20" x14ac:dyDescent="0.2">
      <c r="Q2125" s="158" t="str">
        <f t="shared" ca="1" si="132"/>
        <v/>
      </c>
      <c r="R2125" s="158" t="str">
        <f t="shared" ca="1" si="133"/>
        <v/>
      </c>
      <c r="S2125" s="158" t="str">
        <f t="shared" ca="1" si="134"/>
        <v/>
      </c>
      <c r="T2125" s="158" t="str">
        <f t="shared" ca="1" si="135"/>
        <v/>
      </c>
    </row>
    <row r="2126" spans="17:20" x14ac:dyDescent="0.2">
      <c r="Q2126" s="158" t="str">
        <f t="shared" ca="1" si="132"/>
        <v/>
      </c>
      <c r="R2126" s="158" t="str">
        <f t="shared" ca="1" si="133"/>
        <v/>
      </c>
      <c r="S2126" s="158" t="str">
        <f t="shared" ca="1" si="134"/>
        <v/>
      </c>
      <c r="T2126" s="158" t="str">
        <f t="shared" ca="1" si="135"/>
        <v/>
      </c>
    </row>
    <row r="2127" spans="17:20" x14ac:dyDescent="0.2">
      <c r="Q2127" s="158" t="str">
        <f t="shared" ca="1" si="132"/>
        <v/>
      </c>
      <c r="R2127" s="158" t="str">
        <f t="shared" ca="1" si="133"/>
        <v/>
      </c>
      <c r="S2127" s="158" t="str">
        <f t="shared" ca="1" si="134"/>
        <v/>
      </c>
      <c r="T2127" s="158" t="str">
        <f t="shared" ca="1" si="135"/>
        <v/>
      </c>
    </row>
    <row r="2128" spans="17:20" x14ac:dyDescent="0.2">
      <c r="Q2128" s="158" t="str">
        <f t="shared" ca="1" si="132"/>
        <v/>
      </c>
      <c r="R2128" s="158" t="str">
        <f t="shared" ca="1" si="133"/>
        <v/>
      </c>
      <c r="S2128" s="158" t="str">
        <f t="shared" ca="1" si="134"/>
        <v/>
      </c>
      <c r="T2128" s="158" t="str">
        <f t="shared" ca="1" si="135"/>
        <v/>
      </c>
    </row>
    <row r="2129" spans="17:20" x14ac:dyDescent="0.2">
      <c r="Q2129" s="158" t="str">
        <f t="shared" ca="1" si="132"/>
        <v/>
      </c>
      <c r="R2129" s="158" t="str">
        <f t="shared" ca="1" si="133"/>
        <v/>
      </c>
      <c r="S2129" s="158" t="str">
        <f t="shared" ca="1" si="134"/>
        <v/>
      </c>
      <c r="T2129" s="158" t="str">
        <f t="shared" ca="1" si="135"/>
        <v/>
      </c>
    </row>
    <row r="2130" spans="17:20" x14ac:dyDescent="0.2">
      <c r="Q2130" s="158" t="str">
        <f t="shared" ca="1" si="132"/>
        <v/>
      </c>
      <c r="R2130" s="158" t="str">
        <f t="shared" ca="1" si="133"/>
        <v/>
      </c>
      <c r="S2130" s="158" t="str">
        <f t="shared" ca="1" si="134"/>
        <v/>
      </c>
      <c r="T2130" s="158" t="str">
        <f t="shared" ca="1" si="135"/>
        <v/>
      </c>
    </row>
    <row r="2131" spans="17:20" x14ac:dyDescent="0.2">
      <c r="Q2131" s="158" t="str">
        <f t="shared" ca="1" si="132"/>
        <v/>
      </c>
      <c r="R2131" s="158" t="str">
        <f t="shared" ca="1" si="133"/>
        <v/>
      </c>
      <c r="S2131" s="158" t="str">
        <f t="shared" ca="1" si="134"/>
        <v/>
      </c>
      <c r="T2131" s="158" t="str">
        <f t="shared" ca="1" si="135"/>
        <v/>
      </c>
    </row>
    <row r="2132" spans="17:20" x14ac:dyDescent="0.2">
      <c r="Q2132" s="158" t="str">
        <f t="shared" ca="1" si="132"/>
        <v/>
      </c>
      <c r="R2132" s="158" t="str">
        <f t="shared" ca="1" si="133"/>
        <v/>
      </c>
      <c r="S2132" s="158" t="str">
        <f t="shared" ca="1" si="134"/>
        <v/>
      </c>
      <c r="T2132" s="158" t="str">
        <f t="shared" ca="1" si="135"/>
        <v/>
      </c>
    </row>
    <row r="2133" spans="17:20" x14ac:dyDescent="0.2">
      <c r="Q2133" s="158" t="str">
        <f t="shared" ca="1" si="132"/>
        <v/>
      </c>
      <c r="R2133" s="158" t="str">
        <f t="shared" ca="1" si="133"/>
        <v/>
      </c>
      <c r="S2133" s="158" t="str">
        <f t="shared" ca="1" si="134"/>
        <v/>
      </c>
      <c r="T2133" s="158" t="str">
        <f t="shared" ca="1" si="135"/>
        <v/>
      </c>
    </row>
    <row r="2134" spans="17:20" x14ac:dyDescent="0.2">
      <c r="Q2134" s="158" t="str">
        <f t="shared" ca="1" si="132"/>
        <v/>
      </c>
      <c r="R2134" s="158" t="str">
        <f t="shared" ca="1" si="133"/>
        <v/>
      </c>
      <c r="S2134" s="158" t="str">
        <f t="shared" ca="1" si="134"/>
        <v/>
      </c>
      <c r="T2134" s="158" t="str">
        <f t="shared" ca="1" si="135"/>
        <v/>
      </c>
    </row>
    <row r="2135" spans="17:20" x14ac:dyDescent="0.2">
      <c r="Q2135" s="158" t="str">
        <f t="shared" ca="1" si="132"/>
        <v/>
      </c>
      <c r="R2135" s="158" t="str">
        <f t="shared" ca="1" si="133"/>
        <v/>
      </c>
      <c r="S2135" s="158" t="str">
        <f t="shared" ca="1" si="134"/>
        <v/>
      </c>
      <c r="T2135" s="158" t="str">
        <f t="shared" ca="1" si="135"/>
        <v/>
      </c>
    </row>
    <row r="2136" spans="17:20" x14ac:dyDescent="0.2">
      <c r="Q2136" s="158" t="str">
        <f t="shared" ca="1" si="132"/>
        <v/>
      </c>
      <c r="R2136" s="158" t="str">
        <f t="shared" ca="1" si="133"/>
        <v/>
      </c>
      <c r="S2136" s="158" t="str">
        <f t="shared" ca="1" si="134"/>
        <v/>
      </c>
      <c r="T2136" s="158" t="str">
        <f t="shared" ca="1" si="135"/>
        <v/>
      </c>
    </row>
    <row r="2137" spans="17:20" x14ac:dyDescent="0.2">
      <c r="Q2137" s="158" t="str">
        <f t="shared" ca="1" si="132"/>
        <v/>
      </c>
      <c r="R2137" s="158" t="str">
        <f t="shared" ca="1" si="133"/>
        <v/>
      </c>
      <c r="S2137" s="158" t="str">
        <f t="shared" ca="1" si="134"/>
        <v/>
      </c>
      <c r="T2137" s="158" t="str">
        <f t="shared" ca="1" si="135"/>
        <v/>
      </c>
    </row>
    <row r="2138" spans="17:20" x14ac:dyDescent="0.2">
      <c r="Q2138" s="158" t="str">
        <f t="shared" ca="1" si="132"/>
        <v/>
      </c>
      <c r="R2138" s="158" t="str">
        <f t="shared" ca="1" si="133"/>
        <v/>
      </c>
      <c r="S2138" s="158" t="str">
        <f t="shared" ca="1" si="134"/>
        <v/>
      </c>
      <c r="T2138" s="158" t="str">
        <f t="shared" ca="1" si="135"/>
        <v/>
      </c>
    </row>
    <row r="2139" spans="17:20" x14ac:dyDescent="0.2">
      <c r="Q2139" s="158" t="str">
        <f t="shared" ca="1" si="132"/>
        <v/>
      </c>
      <c r="R2139" s="158" t="str">
        <f t="shared" ca="1" si="133"/>
        <v/>
      </c>
      <c r="S2139" s="158" t="str">
        <f t="shared" ca="1" si="134"/>
        <v/>
      </c>
      <c r="T2139" s="158" t="str">
        <f t="shared" ca="1" si="135"/>
        <v/>
      </c>
    </row>
    <row r="2140" spans="17:20" x14ac:dyDescent="0.2">
      <c r="Q2140" s="158" t="str">
        <f t="shared" ca="1" si="132"/>
        <v/>
      </c>
      <c r="R2140" s="158" t="str">
        <f t="shared" ca="1" si="133"/>
        <v/>
      </c>
      <c r="S2140" s="158" t="str">
        <f t="shared" ca="1" si="134"/>
        <v/>
      </c>
      <c r="T2140" s="158" t="str">
        <f t="shared" ca="1" si="135"/>
        <v/>
      </c>
    </row>
    <row r="2141" spans="17:20" x14ac:dyDescent="0.2">
      <c r="Q2141" s="158" t="str">
        <f t="shared" ca="1" si="132"/>
        <v/>
      </c>
      <c r="R2141" s="158" t="str">
        <f t="shared" ca="1" si="133"/>
        <v/>
      </c>
      <c r="S2141" s="158" t="str">
        <f t="shared" ca="1" si="134"/>
        <v/>
      </c>
      <c r="T2141" s="158" t="str">
        <f t="shared" ca="1" si="135"/>
        <v/>
      </c>
    </row>
    <row r="2142" spans="17:20" x14ac:dyDescent="0.2">
      <c r="Q2142" s="158" t="str">
        <f t="shared" ca="1" si="132"/>
        <v/>
      </c>
      <c r="R2142" s="158" t="str">
        <f t="shared" ca="1" si="133"/>
        <v/>
      </c>
      <c r="S2142" s="158" t="str">
        <f t="shared" ca="1" si="134"/>
        <v/>
      </c>
      <c r="T2142" s="158" t="str">
        <f t="shared" ca="1" si="135"/>
        <v/>
      </c>
    </row>
    <row r="2143" spans="17:20" x14ac:dyDescent="0.2">
      <c r="Q2143" s="158" t="str">
        <f t="shared" ca="1" si="132"/>
        <v/>
      </c>
      <c r="R2143" s="158" t="str">
        <f t="shared" ca="1" si="133"/>
        <v/>
      </c>
      <c r="S2143" s="158" t="str">
        <f t="shared" ca="1" si="134"/>
        <v/>
      </c>
      <c r="T2143" s="158" t="str">
        <f t="shared" ca="1" si="135"/>
        <v/>
      </c>
    </row>
    <row r="2144" spans="17:20" x14ac:dyDescent="0.2">
      <c r="Q2144" s="158" t="str">
        <f t="shared" ca="1" si="132"/>
        <v/>
      </c>
      <c r="R2144" s="158" t="str">
        <f t="shared" ca="1" si="133"/>
        <v/>
      </c>
      <c r="S2144" s="158" t="str">
        <f t="shared" ca="1" si="134"/>
        <v/>
      </c>
      <c r="T2144" s="158" t="str">
        <f t="shared" ca="1" si="135"/>
        <v/>
      </c>
    </row>
    <row r="2145" spans="17:20" x14ac:dyDescent="0.2">
      <c r="Q2145" s="158" t="str">
        <f t="shared" ca="1" si="132"/>
        <v/>
      </c>
      <c r="R2145" s="158" t="str">
        <f t="shared" ca="1" si="133"/>
        <v/>
      </c>
      <c r="S2145" s="158" t="str">
        <f t="shared" ca="1" si="134"/>
        <v/>
      </c>
      <c r="T2145" s="158" t="str">
        <f t="shared" ca="1" si="135"/>
        <v/>
      </c>
    </row>
    <row r="2146" spans="17:20" x14ac:dyDescent="0.2">
      <c r="Q2146" s="158" t="str">
        <f t="shared" ca="1" si="132"/>
        <v/>
      </c>
      <c r="R2146" s="158" t="str">
        <f t="shared" ca="1" si="133"/>
        <v/>
      </c>
      <c r="S2146" s="158" t="str">
        <f t="shared" ca="1" si="134"/>
        <v/>
      </c>
      <c r="T2146" s="158" t="str">
        <f t="shared" ca="1" si="135"/>
        <v/>
      </c>
    </row>
    <row r="2147" spans="17:20" x14ac:dyDescent="0.2">
      <c r="Q2147" s="158" t="str">
        <f t="shared" ca="1" si="132"/>
        <v/>
      </c>
      <c r="R2147" s="158" t="str">
        <f t="shared" ca="1" si="133"/>
        <v/>
      </c>
      <c r="S2147" s="158" t="str">
        <f t="shared" ca="1" si="134"/>
        <v/>
      </c>
      <c r="T2147" s="158" t="str">
        <f t="shared" ca="1" si="135"/>
        <v/>
      </c>
    </row>
    <row r="2148" spans="17:20" x14ac:dyDescent="0.2">
      <c r="Q2148" s="158" t="str">
        <f t="shared" ca="1" si="132"/>
        <v/>
      </c>
      <c r="R2148" s="158" t="str">
        <f t="shared" ca="1" si="133"/>
        <v/>
      </c>
      <c r="S2148" s="158" t="str">
        <f t="shared" ca="1" si="134"/>
        <v/>
      </c>
      <c r="T2148" s="158" t="str">
        <f t="shared" ca="1" si="135"/>
        <v/>
      </c>
    </row>
    <row r="2149" spans="17:20" x14ac:dyDescent="0.2">
      <c r="Q2149" s="158" t="str">
        <f t="shared" ca="1" si="132"/>
        <v/>
      </c>
      <c r="R2149" s="158" t="str">
        <f t="shared" ca="1" si="133"/>
        <v/>
      </c>
      <c r="S2149" s="158" t="str">
        <f t="shared" ca="1" si="134"/>
        <v/>
      </c>
      <c r="T2149" s="158" t="str">
        <f t="shared" ca="1" si="135"/>
        <v/>
      </c>
    </row>
    <row r="2150" spans="17:20" x14ac:dyDescent="0.2">
      <c r="Q2150" s="158" t="str">
        <f t="shared" ca="1" si="132"/>
        <v/>
      </c>
      <c r="R2150" s="158" t="str">
        <f t="shared" ca="1" si="133"/>
        <v/>
      </c>
      <c r="S2150" s="158" t="str">
        <f t="shared" ca="1" si="134"/>
        <v/>
      </c>
      <c r="T2150" s="158" t="str">
        <f t="shared" ca="1" si="135"/>
        <v/>
      </c>
    </row>
    <row r="2151" spans="17:20" x14ac:dyDescent="0.2">
      <c r="Q2151" s="158" t="str">
        <f t="shared" ca="1" si="132"/>
        <v/>
      </c>
      <c r="R2151" s="158" t="str">
        <f t="shared" ca="1" si="133"/>
        <v/>
      </c>
      <c r="S2151" s="158" t="str">
        <f t="shared" ca="1" si="134"/>
        <v/>
      </c>
      <c r="T2151" s="158" t="str">
        <f t="shared" ca="1" si="135"/>
        <v/>
      </c>
    </row>
    <row r="2152" spans="17:20" x14ac:dyDescent="0.2">
      <c r="Q2152" s="158" t="str">
        <f t="shared" ca="1" si="132"/>
        <v/>
      </c>
      <c r="R2152" s="158" t="str">
        <f t="shared" ca="1" si="133"/>
        <v/>
      </c>
      <c r="S2152" s="158" t="str">
        <f t="shared" ca="1" si="134"/>
        <v/>
      </c>
      <c r="T2152" s="158" t="str">
        <f t="shared" ca="1" si="135"/>
        <v/>
      </c>
    </row>
    <row r="2153" spans="17:20" x14ac:dyDescent="0.2">
      <c r="Q2153" s="158" t="str">
        <f t="shared" ca="1" si="132"/>
        <v/>
      </c>
      <c r="R2153" s="158" t="str">
        <f t="shared" ca="1" si="133"/>
        <v/>
      </c>
      <c r="S2153" s="158" t="str">
        <f t="shared" ca="1" si="134"/>
        <v/>
      </c>
      <c r="T2153" s="158" t="str">
        <f t="shared" ca="1" si="135"/>
        <v/>
      </c>
    </row>
    <row r="2154" spans="17:20" x14ac:dyDescent="0.2">
      <c r="Q2154" s="158" t="str">
        <f t="shared" ca="1" si="132"/>
        <v/>
      </c>
      <c r="R2154" s="158" t="str">
        <f t="shared" ca="1" si="133"/>
        <v/>
      </c>
      <c r="S2154" s="158" t="str">
        <f t="shared" ca="1" si="134"/>
        <v/>
      </c>
      <c r="T2154" s="158" t="str">
        <f t="shared" ca="1" si="135"/>
        <v/>
      </c>
    </row>
    <row r="2155" spans="17:20" x14ac:dyDescent="0.2">
      <c r="Q2155" s="158" t="str">
        <f t="shared" ca="1" si="132"/>
        <v/>
      </c>
      <c r="R2155" s="158" t="str">
        <f t="shared" ca="1" si="133"/>
        <v/>
      </c>
      <c r="S2155" s="158" t="str">
        <f t="shared" ca="1" si="134"/>
        <v/>
      </c>
      <c r="T2155" s="158" t="str">
        <f t="shared" ca="1" si="135"/>
        <v/>
      </c>
    </row>
    <row r="2156" spans="17:20" x14ac:dyDescent="0.2">
      <c r="Q2156" s="158" t="str">
        <f t="shared" ca="1" si="132"/>
        <v/>
      </c>
      <c r="R2156" s="158" t="str">
        <f t="shared" ca="1" si="133"/>
        <v/>
      </c>
      <c r="S2156" s="158" t="str">
        <f t="shared" ca="1" si="134"/>
        <v/>
      </c>
      <c r="T2156" s="158" t="str">
        <f t="shared" ca="1" si="135"/>
        <v/>
      </c>
    </row>
    <row r="2157" spans="17:20" x14ac:dyDescent="0.2">
      <c r="Q2157" s="158" t="str">
        <f t="shared" ca="1" si="132"/>
        <v/>
      </c>
      <c r="R2157" s="158" t="str">
        <f t="shared" ca="1" si="133"/>
        <v/>
      </c>
      <c r="S2157" s="158" t="str">
        <f t="shared" ca="1" si="134"/>
        <v/>
      </c>
      <c r="T2157" s="158" t="str">
        <f t="shared" ca="1" si="135"/>
        <v/>
      </c>
    </row>
    <row r="2158" spans="17:20" x14ac:dyDescent="0.2">
      <c r="Q2158" s="158" t="str">
        <f t="shared" ca="1" si="132"/>
        <v/>
      </c>
      <c r="R2158" s="158" t="str">
        <f t="shared" ca="1" si="133"/>
        <v/>
      </c>
      <c r="S2158" s="158" t="str">
        <f t="shared" ca="1" si="134"/>
        <v/>
      </c>
      <c r="T2158" s="158" t="str">
        <f t="shared" ca="1" si="135"/>
        <v/>
      </c>
    </row>
    <row r="2159" spans="17:20" x14ac:dyDescent="0.2">
      <c r="Q2159" s="158" t="str">
        <f t="shared" ca="1" si="132"/>
        <v/>
      </c>
      <c r="R2159" s="158" t="str">
        <f t="shared" ca="1" si="133"/>
        <v/>
      </c>
      <c r="S2159" s="158" t="str">
        <f t="shared" ca="1" si="134"/>
        <v/>
      </c>
      <c r="T2159" s="158" t="str">
        <f t="shared" ca="1" si="135"/>
        <v/>
      </c>
    </row>
    <row r="2160" spans="17:20" x14ac:dyDescent="0.2">
      <c r="Q2160" s="158" t="str">
        <f t="shared" ca="1" si="132"/>
        <v/>
      </c>
      <c r="R2160" s="158" t="str">
        <f t="shared" ca="1" si="133"/>
        <v/>
      </c>
      <c r="S2160" s="158" t="str">
        <f t="shared" ca="1" si="134"/>
        <v/>
      </c>
      <c r="T2160" s="158" t="str">
        <f t="shared" ca="1" si="135"/>
        <v/>
      </c>
    </row>
    <row r="2161" spans="17:20" x14ac:dyDescent="0.2">
      <c r="Q2161" s="158" t="str">
        <f t="shared" ca="1" si="132"/>
        <v/>
      </c>
      <c r="R2161" s="158" t="str">
        <f t="shared" ca="1" si="133"/>
        <v/>
      </c>
      <c r="S2161" s="158" t="str">
        <f t="shared" ca="1" si="134"/>
        <v/>
      </c>
      <c r="T2161" s="158" t="str">
        <f t="shared" ca="1" si="135"/>
        <v/>
      </c>
    </row>
    <row r="2162" spans="17:20" x14ac:dyDescent="0.2">
      <c r="Q2162" s="158" t="str">
        <f t="shared" ca="1" si="132"/>
        <v/>
      </c>
      <c r="R2162" s="158" t="str">
        <f t="shared" ca="1" si="133"/>
        <v/>
      </c>
      <c r="S2162" s="158" t="str">
        <f t="shared" ca="1" si="134"/>
        <v/>
      </c>
      <c r="T2162" s="158" t="str">
        <f t="shared" ca="1" si="135"/>
        <v/>
      </c>
    </row>
    <row r="2163" spans="17:20" x14ac:dyDescent="0.2">
      <c r="Q2163" s="158" t="str">
        <f t="shared" ca="1" si="132"/>
        <v/>
      </c>
      <c r="R2163" s="158" t="str">
        <f t="shared" ca="1" si="133"/>
        <v/>
      </c>
      <c r="S2163" s="158" t="str">
        <f t="shared" ca="1" si="134"/>
        <v/>
      </c>
      <c r="T2163" s="158" t="str">
        <f t="shared" ca="1" si="135"/>
        <v/>
      </c>
    </row>
    <row r="2164" spans="17:20" x14ac:dyDescent="0.2">
      <c r="Q2164" s="158" t="str">
        <f t="shared" ca="1" si="132"/>
        <v/>
      </c>
      <c r="R2164" s="158" t="str">
        <f t="shared" ca="1" si="133"/>
        <v/>
      </c>
      <c r="S2164" s="158" t="str">
        <f t="shared" ca="1" si="134"/>
        <v/>
      </c>
      <c r="T2164" s="158" t="str">
        <f t="shared" ca="1" si="135"/>
        <v/>
      </c>
    </row>
    <row r="2165" spans="17:20" x14ac:dyDescent="0.2">
      <c r="Q2165" s="158" t="str">
        <f t="shared" ca="1" si="132"/>
        <v/>
      </c>
      <c r="R2165" s="158" t="str">
        <f t="shared" ca="1" si="133"/>
        <v/>
      </c>
      <c r="S2165" s="158" t="str">
        <f t="shared" ca="1" si="134"/>
        <v/>
      </c>
      <c r="T2165" s="158" t="str">
        <f t="shared" ca="1" si="135"/>
        <v/>
      </c>
    </row>
    <row r="2166" spans="17:20" x14ac:dyDescent="0.2">
      <c r="Q2166" s="158" t="str">
        <f t="shared" ca="1" si="132"/>
        <v/>
      </c>
      <c r="R2166" s="158" t="str">
        <f t="shared" ca="1" si="133"/>
        <v/>
      </c>
      <c r="S2166" s="158" t="str">
        <f t="shared" ca="1" si="134"/>
        <v/>
      </c>
      <c r="T2166" s="158" t="str">
        <f t="shared" ca="1" si="135"/>
        <v/>
      </c>
    </row>
    <row r="2167" spans="17:20" x14ac:dyDescent="0.2">
      <c r="Q2167" s="158" t="str">
        <f t="shared" ca="1" si="132"/>
        <v/>
      </c>
      <c r="R2167" s="158" t="str">
        <f t="shared" ca="1" si="133"/>
        <v/>
      </c>
      <c r="S2167" s="158" t="str">
        <f t="shared" ca="1" si="134"/>
        <v/>
      </c>
      <c r="T2167" s="158" t="str">
        <f t="shared" ca="1" si="135"/>
        <v/>
      </c>
    </row>
    <row r="2168" spans="17:20" x14ac:dyDescent="0.2">
      <c r="Q2168" s="158" t="str">
        <f t="shared" ca="1" si="132"/>
        <v/>
      </c>
      <c r="R2168" s="158" t="str">
        <f t="shared" ca="1" si="133"/>
        <v/>
      </c>
      <c r="S2168" s="158" t="str">
        <f t="shared" ca="1" si="134"/>
        <v/>
      </c>
      <c r="T2168" s="158" t="str">
        <f t="shared" ca="1" si="135"/>
        <v/>
      </c>
    </row>
    <row r="2169" spans="17:20" x14ac:dyDescent="0.2">
      <c r="Q2169" s="158" t="str">
        <f t="shared" ca="1" si="132"/>
        <v/>
      </c>
      <c r="R2169" s="158" t="str">
        <f t="shared" ca="1" si="133"/>
        <v/>
      </c>
      <c r="S2169" s="158" t="str">
        <f t="shared" ca="1" si="134"/>
        <v/>
      </c>
      <c r="T2169" s="158" t="str">
        <f t="shared" ca="1" si="135"/>
        <v/>
      </c>
    </row>
    <row r="2170" spans="17:20" x14ac:dyDescent="0.2">
      <c r="Q2170" s="158" t="str">
        <f t="shared" ca="1" si="132"/>
        <v/>
      </c>
      <c r="R2170" s="158" t="str">
        <f t="shared" ca="1" si="133"/>
        <v/>
      </c>
      <c r="S2170" s="158" t="str">
        <f t="shared" ca="1" si="134"/>
        <v/>
      </c>
      <c r="T2170" s="158" t="str">
        <f t="shared" ca="1" si="135"/>
        <v/>
      </c>
    </row>
    <row r="2171" spans="17:20" x14ac:dyDescent="0.2">
      <c r="Q2171" s="158" t="str">
        <f t="shared" ca="1" si="132"/>
        <v/>
      </c>
      <c r="R2171" s="158" t="str">
        <f t="shared" ca="1" si="133"/>
        <v/>
      </c>
      <c r="S2171" s="158" t="str">
        <f t="shared" ca="1" si="134"/>
        <v/>
      </c>
      <c r="T2171" s="158" t="str">
        <f t="shared" ca="1" si="135"/>
        <v/>
      </c>
    </row>
    <row r="2172" spans="17:20" x14ac:dyDescent="0.2">
      <c r="Q2172" s="158" t="str">
        <f t="shared" ca="1" si="132"/>
        <v/>
      </c>
      <c r="R2172" s="158" t="str">
        <f t="shared" ca="1" si="133"/>
        <v/>
      </c>
      <c r="S2172" s="158" t="str">
        <f t="shared" ca="1" si="134"/>
        <v/>
      </c>
      <c r="T2172" s="158" t="str">
        <f t="shared" ca="1" si="135"/>
        <v/>
      </c>
    </row>
    <row r="2173" spans="17:20" x14ac:dyDescent="0.2">
      <c r="Q2173" s="158" t="str">
        <f t="shared" ca="1" si="132"/>
        <v/>
      </c>
      <c r="R2173" s="158" t="str">
        <f t="shared" ca="1" si="133"/>
        <v/>
      </c>
      <c r="S2173" s="158" t="str">
        <f t="shared" ca="1" si="134"/>
        <v/>
      </c>
      <c r="T2173" s="158" t="str">
        <f t="shared" ca="1" si="135"/>
        <v/>
      </c>
    </row>
    <row r="2174" spans="17:20" x14ac:dyDescent="0.2">
      <c r="Q2174" s="158" t="str">
        <f t="shared" ca="1" si="132"/>
        <v/>
      </c>
      <c r="R2174" s="158" t="str">
        <f t="shared" ca="1" si="133"/>
        <v/>
      </c>
      <c r="S2174" s="158" t="str">
        <f t="shared" ca="1" si="134"/>
        <v/>
      </c>
      <c r="T2174" s="158" t="str">
        <f t="shared" ca="1" si="135"/>
        <v/>
      </c>
    </row>
    <row r="2175" spans="17:20" x14ac:dyDescent="0.2">
      <c r="Q2175" s="158" t="str">
        <f t="shared" ca="1" si="132"/>
        <v/>
      </c>
      <c r="R2175" s="158" t="str">
        <f t="shared" ca="1" si="133"/>
        <v/>
      </c>
      <c r="S2175" s="158" t="str">
        <f t="shared" ca="1" si="134"/>
        <v/>
      </c>
      <c r="T2175" s="158" t="str">
        <f t="shared" ca="1" si="135"/>
        <v/>
      </c>
    </row>
    <row r="2176" spans="17:20" x14ac:dyDescent="0.2">
      <c r="Q2176" s="158" t="str">
        <f t="shared" ca="1" si="132"/>
        <v/>
      </c>
      <c r="R2176" s="158" t="str">
        <f t="shared" ca="1" si="133"/>
        <v/>
      </c>
      <c r="S2176" s="158" t="str">
        <f t="shared" ca="1" si="134"/>
        <v/>
      </c>
      <c r="T2176" s="158" t="str">
        <f t="shared" ca="1" si="135"/>
        <v/>
      </c>
    </row>
    <row r="2177" spans="17:20" x14ac:dyDescent="0.2">
      <c r="Q2177" s="158" t="str">
        <f t="shared" ca="1" si="132"/>
        <v/>
      </c>
      <c r="R2177" s="158" t="str">
        <f t="shared" ca="1" si="133"/>
        <v/>
      </c>
      <c r="S2177" s="158" t="str">
        <f t="shared" ca="1" si="134"/>
        <v/>
      </c>
      <c r="T2177" s="158" t="str">
        <f t="shared" ca="1" si="135"/>
        <v/>
      </c>
    </row>
    <row r="2178" spans="17:20" x14ac:dyDescent="0.2">
      <c r="Q2178" s="158" t="str">
        <f t="shared" ca="1" si="132"/>
        <v/>
      </c>
      <c r="R2178" s="158" t="str">
        <f t="shared" ca="1" si="133"/>
        <v/>
      </c>
      <c r="S2178" s="158" t="str">
        <f t="shared" ca="1" si="134"/>
        <v/>
      </c>
      <c r="T2178" s="158" t="str">
        <f t="shared" ca="1" si="135"/>
        <v/>
      </c>
    </row>
    <row r="2179" spans="17:20" x14ac:dyDescent="0.2">
      <c r="Q2179" s="158" t="str">
        <f t="shared" ca="1" si="132"/>
        <v/>
      </c>
      <c r="R2179" s="158" t="str">
        <f t="shared" ca="1" si="133"/>
        <v/>
      </c>
      <c r="S2179" s="158" t="str">
        <f t="shared" ca="1" si="134"/>
        <v/>
      </c>
      <c r="T2179" s="158" t="str">
        <f t="shared" ca="1" si="135"/>
        <v/>
      </c>
    </row>
    <row r="2180" spans="17:20" x14ac:dyDescent="0.2">
      <c r="Q2180" s="158" t="str">
        <f t="shared" ca="1" si="132"/>
        <v/>
      </c>
      <c r="R2180" s="158" t="str">
        <f t="shared" ca="1" si="133"/>
        <v/>
      </c>
      <c r="S2180" s="158" t="str">
        <f t="shared" ca="1" si="134"/>
        <v/>
      </c>
      <c r="T2180" s="158" t="str">
        <f t="shared" ca="1" si="135"/>
        <v/>
      </c>
    </row>
    <row r="2181" spans="17:20" x14ac:dyDescent="0.2">
      <c r="Q2181" s="158" t="str">
        <f t="shared" ref="Q2181:Q2244" ca="1" si="136">LEFT(OFFSET(A2181,0,MATCH($Q$2,$3:$3,0)-1),3)</f>
        <v/>
      </c>
      <c r="R2181" s="158" t="str">
        <f t="shared" ref="R2181:R2244" ca="1" si="137">LEFT(OFFSET(A2181,0,MATCH($R$2,$3:$3,0)-1),3)</f>
        <v/>
      </c>
      <c r="S2181" s="158" t="str">
        <f t="shared" ref="S2181:S2244" ca="1" si="138">RIGHT(OFFSET(A2181,0,MATCH($S$2,$3:$3,0)-1),2)</f>
        <v/>
      </c>
      <c r="T2181" s="158" t="str">
        <f t="shared" ref="T2181:T2244" ca="1" si="139">RIGHT(OFFSET(A2181,0,MATCH($T$2,$3:$3,0)-1),2)</f>
        <v/>
      </c>
    </row>
    <row r="2182" spans="17:20" x14ac:dyDescent="0.2">
      <c r="Q2182" s="158" t="str">
        <f t="shared" ca="1" si="136"/>
        <v/>
      </c>
      <c r="R2182" s="158" t="str">
        <f t="shared" ca="1" si="137"/>
        <v/>
      </c>
      <c r="S2182" s="158" t="str">
        <f t="shared" ca="1" si="138"/>
        <v/>
      </c>
      <c r="T2182" s="158" t="str">
        <f t="shared" ca="1" si="139"/>
        <v/>
      </c>
    </row>
    <row r="2183" spans="17:20" x14ac:dyDescent="0.2">
      <c r="Q2183" s="158" t="str">
        <f t="shared" ca="1" si="136"/>
        <v/>
      </c>
      <c r="R2183" s="158" t="str">
        <f t="shared" ca="1" si="137"/>
        <v/>
      </c>
      <c r="S2183" s="158" t="str">
        <f t="shared" ca="1" si="138"/>
        <v/>
      </c>
      <c r="T2183" s="158" t="str">
        <f t="shared" ca="1" si="139"/>
        <v/>
      </c>
    </row>
    <row r="2184" spans="17:20" x14ac:dyDescent="0.2">
      <c r="Q2184" s="158" t="str">
        <f t="shared" ca="1" si="136"/>
        <v/>
      </c>
      <c r="R2184" s="158" t="str">
        <f t="shared" ca="1" si="137"/>
        <v/>
      </c>
      <c r="S2184" s="158" t="str">
        <f t="shared" ca="1" si="138"/>
        <v/>
      </c>
      <c r="T2184" s="158" t="str">
        <f t="shared" ca="1" si="139"/>
        <v/>
      </c>
    </row>
    <row r="2185" spans="17:20" x14ac:dyDescent="0.2">
      <c r="Q2185" s="158" t="str">
        <f t="shared" ca="1" si="136"/>
        <v/>
      </c>
      <c r="R2185" s="158" t="str">
        <f t="shared" ca="1" si="137"/>
        <v/>
      </c>
      <c r="S2185" s="158" t="str">
        <f t="shared" ca="1" si="138"/>
        <v/>
      </c>
      <c r="T2185" s="158" t="str">
        <f t="shared" ca="1" si="139"/>
        <v/>
      </c>
    </row>
    <row r="2186" spans="17:20" x14ac:dyDescent="0.2">
      <c r="Q2186" s="158" t="str">
        <f t="shared" ca="1" si="136"/>
        <v/>
      </c>
      <c r="R2186" s="158" t="str">
        <f t="shared" ca="1" si="137"/>
        <v/>
      </c>
      <c r="S2186" s="158" t="str">
        <f t="shared" ca="1" si="138"/>
        <v/>
      </c>
      <c r="T2186" s="158" t="str">
        <f t="shared" ca="1" si="139"/>
        <v/>
      </c>
    </row>
    <row r="2187" spans="17:20" x14ac:dyDescent="0.2">
      <c r="Q2187" s="158" t="str">
        <f t="shared" ca="1" si="136"/>
        <v/>
      </c>
      <c r="R2187" s="158" t="str">
        <f t="shared" ca="1" si="137"/>
        <v/>
      </c>
      <c r="S2187" s="158" t="str">
        <f t="shared" ca="1" si="138"/>
        <v/>
      </c>
      <c r="T2187" s="158" t="str">
        <f t="shared" ca="1" si="139"/>
        <v/>
      </c>
    </row>
    <row r="2188" spans="17:20" x14ac:dyDescent="0.2">
      <c r="Q2188" s="158" t="str">
        <f t="shared" ca="1" si="136"/>
        <v/>
      </c>
      <c r="R2188" s="158" t="str">
        <f t="shared" ca="1" si="137"/>
        <v/>
      </c>
      <c r="S2188" s="158" t="str">
        <f t="shared" ca="1" si="138"/>
        <v/>
      </c>
      <c r="T2188" s="158" t="str">
        <f t="shared" ca="1" si="139"/>
        <v/>
      </c>
    </row>
    <row r="2189" spans="17:20" x14ac:dyDescent="0.2">
      <c r="Q2189" s="158" t="str">
        <f t="shared" ca="1" si="136"/>
        <v/>
      </c>
      <c r="R2189" s="158" t="str">
        <f t="shared" ca="1" si="137"/>
        <v/>
      </c>
      <c r="S2189" s="158" t="str">
        <f t="shared" ca="1" si="138"/>
        <v/>
      </c>
      <c r="T2189" s="158" t="str">
        <f t="shared" ca="1" si="139"/>
        <v/>
      </c>
    </row>
    <row r="2190" spans="17:20" x14ac:dyDescent="0.2">
      <c r="Q2190" s="158" t="str">
        <f t="shared" ca="1" si="136"/>
        <v/>
      </c>
      <c r="R2190" s="158" t="str">
        <f t="shared" ca="1" si="137"/>
        <v/>
      </c>
      <c r="S2190" s="158" t="str">
        <f t="shared" ca="1" si="138"/>
        <v/>
      </c>
      <c r="T2190" s="158" t="str">
        <f t="shared" ca="1" si="139"/>
        <v/>
      </c>
    </row>
    <row r="2191" spans="17:20" x14ac:dyDescent="0.2">
      <c r="Q2191" s="158" t="str">
        <f t="shared" ca="1" si="136"/>
        <v/>
      </c>
      <c r="R2191" s="158" t="str">
        <f t="shared" ca="1" si="137"/>
        <v/>
      </c>
      <c r="S2191" s="158" t="str">
        <f t="shared" ca="1" si="138"/>
        <v/>
      </c>
      <c r="T2191" s="158" t="str">
        <f t="shared" ca="1" si="139"/>
        <v/>
      </c>
    </row>
    <row r="2192" spans="17:20" x14ac:dyDescent="0.2">
      <c r="Q2192" s="158" t="str">
        <f t="shared" ca="1" si="136"/>
        <v/>
      </c>
      <c r="R2192" s="158" t="str">
        <f t="shared" ca="1" si="137"/>
        <v/>
      </c>
      <c r="S2192" s="158" t="str">
        <f t="shared" ca="1" si="138"/>
        <v/>
      </c>
      <c r="T2192" s="158" t="str">
        <f t="shared" ca="1" si="139"/>
        <v/>
      </c>
    </row>
    <row r="2193" spans="17:20" x14ac:dyDescent="0.2">
      <c r="Q2193" s="158" t="str">
        <f t="shared" ca="1" si="136"/>
        <v/>
      </c>
      <c r="R2193" s="158" t="str">
        <f t="shared" ca="1" si="137"/>
        <v/>
      </c>
      <c r="S2193" s="158" t="str">
        <f t="shared" ca="1" si="138"/>
        <v/>
      </c>
      <c r="T2193" s="158" t="str">
        <f t="shared" ca="1" si="139"/>
        <v/>
      </c>
    </row>
    <row r="2194" spans="17:20" x14ac:dyDescent="0.2">
      <c r="Q2194" s="158" t="str">
        <f t="shared" ca="1" si="136"/>
        <v/>
      </c>
      <c r="R2194" s="158" t="str">
        <f t="shared" ca="1" si="137"/>
        <v/>
      </c>
      <c r="S2194" s="158" t="str">
        <f t="shared" ca="1" si="138"/>
        <v/>
      </c>
      <c r="T2194" s="158" t="str">
        <f t="shared" ca="1" si="139"/>
        <v/>
      </c>
    </row>
    <row r="2195" spans="17:20" x14ac:dyDescent="0.2">
      <c r="Q2195" s="158" t="str">
        <f t="shared" ca="1" si="136"/>
        <v/>
      </c>
      <c r="R2195" s="158" t="str">
        <f t="shared" ca="1" si="137"/>
        <v/>
      </c>
      <c r="S2195" s="158" t="str">
        <f t="shared" ca="1" si="138"/>
        <v/>
      </c>
      <c r="T2195" s="158" t="str">
        <f t="shared" ca="1" si="139"/>
        <v/>
      </c>
    </row>
    <row r="2196" spans="17:20" x14ac:dyDescent="0.2">
      <c r="Q2196" s="158" t="str">
        <f t="shared" ca="1" si="136"/>
        <v/>
      </c>
      <c r="R2196" s="158" t="str">
        <f t="shared" ca="1" si="137"/>
        <v/>
      </c>
      <c r="S2196" s="158" t="str">
        <f t="shared" ca="1" si="138"/>
        <v/>
      </c>
      <c r="T2196" s="158" t="str">
        <f t="shared" ca="1" si="139"/>
        <v/>
      </c>
    </row>
    <row r="2197" spans="17:20" x14ac:dyDescent="0.2">
      <c r="Q2197" s="158" t="str">
        <f t="shared" ca="1" si="136"/>
        <v/>
      </c>
      <c r="R2197" s="158" t="str">
        <f t="shared" ca="1" si="137"/>
        <v/>
      </c>
      <c r="S2197" s="158" t="str">
        <f t="shared" ca="1" si="138"/>
        <v/>
      </c>
      <c r="T2197" s="158" t="str">
        <f t="shared" ca="1" si="139"/>
        <v/>
      </c>
    </row>
    <row r="2198" spans="17:20" x14ac:dyDescent="0.2">
      <c r="Q2198" s="158" t="str">
        <f t="shared" ca="1" si="136"/>
        <v/>
      </c>
      <c r="R2198" s="158" t="str">
        <f t="shared" ca="1" si="137"/>
        <v/>
      </c>
      <c r="S2198" s="158" t="str">
        <f t="shared" ca="1" si="138"/>
        <v/>
      </c>
      <c r="T2198" s="158" t="str">
        <f t="shared" ca="1" si="139"/>
        <v/>
      </c>
    </row>
    <row r="2199" spans="17:20" x14ac:dyDescent="0.2">
      <c r="Q2199" s="158" t="str">
        <f t="shared" ca="1" si="136"/>
        <v/>
      </c>
      <c r="R2199" s="158" t="str">
        <f t="shared" ca="1" si="137"/>
        <v/>
      </c>
      <c r="S2199" s="158" t="str">
        <f t="shared" ca="1" si="138"/>
        <v/>
      </c>
      <c r="T2199" s="158" t="str">
        <f t="shared" ca="1" si="139"/>
        <v/>
      </c>
    </row>
    <row r="2200" spans="17:20" x14ac:dyDescent="0.2">
      <c r="Q2200" s="158" t="str">
        <f t="shared" ca="1" si="136"/>
        <v/>
      </c>
      <c r="R2200" s="158" t="str">
        <f t="shared" ca="1" si="137"/>
        <v/>
      </c>
      <c r="S2200" s="158" t="str">
        <f t="shared" ca="1" si="138"/>
        <v/>
      </c>
      <c r="T2200" s="158" t="str">
        <f t="shared" ca="1" si="139"/>
        <v/>
      </c>
    </row>
    <row r="2201" spans="17:20" x14ac:dyDescent="0.2">
      <c r="Q2201" s="158" t="str">
        <f t="shared" ca="1" si="136"/>
        <v/>
      </c>
      <c r="R2201" s="158" t="str">
        <f t="shared" ca="1" si="137"/>
        <v/>
      </c>
      <c r="S2201" s="158" t="str">
        <f t="shared" ca="1" si="138"/>
        <v/>
      </c>
      <c r="T2201" s="158" t="str">
        <f t="shared" ca="1" si="139"/>
        <v/>
      </c>
    </row>
    <row r="2202" spans="17:20" x14ac:dyDescent="0.2">
      <c r="Q2202" s="158" t="str">
        <f t="shared" ca="1" si="136"/>
        <v/>
      </c>
      <c r="R2202" s="158" t="str">
        <f t="shared" ca="1" si="137"/>
        <v/>
      </c>
      <c r="S2202" s="158" t="str">
        <f t="shared" ca="1" si="138"/>
        <v/>
      </c>
      <c r="T2202" s="158" t="str">
        <f t="shared" ca="1" si="139"/>
        <v/>
      </c>
    </row>
    <row r="2203" spans="17:20" x14ac:dyDescent="0.2">
      <c r="Q2203" s="158" t="str">
        <f t="shared" ca="1" si="136"/>
        <v/>
      </c>
      <c r="R2203" s="158" t="str">
        <f t="shared" ca="1" si="137"/>
        <v/>
      </c>
      <c r="S2203" s="158" t="str">
        <f t="shared" ca="1" si="138"/>
        <v/>
      </c>
      <c r="T2203" s="158" t="str">
        <f t="shared" ca="1" si="139"/>
        <v/>
      </c>
    </row>
    <row r="2204" spans="17:20" x14ac:dyDescent="0.2">
      <c r="Q2204" s="158" t="str">
        <f t="shared" ca="1" si="136"/>
        <v/>
      </c>
      <c r="R2204" s="158" t="str">
        <f t="shared" ca="1" si="137"/>
        <v/>
      </c>
      <c r="S2204" s="158" t="str">
        <f t="shared" ca="1" si="138"/>
        <v/>
      </c>
      <c r="T2204" s="158" t="str">
        <f t="shared" ca="1" si="139"/>
        <v/>
      </c>
    </row>
    <row r="2205" spans="17:20" x14ac:dyDescent="0.2">
      <c r="Q2205" s="158" t="str">
        <f t="shared" ca="1" si="136"/>
        <v/>
      </c>
      <c r="R2205" s="158" t="str">
        <f t="shared" ca="1" si="137"/>
        <v/>
      </c>
      <c r="S2205" s="158" t="str">
        <f t="shared" ca="1" si="138"/>
        <v/>
      </c>
      <c r="T2205" s="158" t="str">
        <f t="shared" ca="1" si="139"/>
        <v/>
      </c>
    </row>
    <row r="2206" spans="17:20" x14ac:dyDescent="0.2">
      <c r="Q2206" s="158" t="str">
        <f t="shared" ca="1" si="136"/>
        <v/>
      </c>
      <c r="R2206" s="158" t="str">
        <f t="shared" ca="1" si="137"/>
        <v/>
      </c>
      <c r="S2206" s="158" t="str">
        <f t="shared" ca="1" si="138"/>
        <v/>
      </c>
      <c r="T2206" s="158" t="str">
        <f t="shared" ca="1" si="139"/>
        <v/>
      </c>
    </row>
    <row r="2207" spans="17:20" x14ac:dyDescent="0.2">
      <c r="Q2207" s="158" t="str">
        <f t="shared" ca="1" si="136"/>
        <v/>
      </c>
      <c r="R2207" s="158" t="str">
        <f t="shared" ca="1" si="137"/>
        <v/>
      </c>
      <c r="S2207" s="158" t="str">
        <f t="shared" ca="1" si="138"/>
        <v/>
      </c>
      <c r="T2207" s="158" t="str">
        <f t="shared" ca="1" si="139"/>
        <v/>
      </c>
    </row>
    <row r="2208" spans="17:20" x14ac:dyDescent="0.2">
      <c r="Q2208" s="158" t="str">
        <f t="shared" ca="1" si="136"/>
        <v/>
      </c>
      <c r="R2208" s="158" t="str">
        <f t="shared" ca="1" si="137"/>
        <v/>
      </c>
      <c r="S2208" s="158" t="str">
        <f t="shared" ca="1" si="138"/>
        <v/>
      </c>
      <c r="T2208" s="158" t="str">
        <f t="shared" ca="1" si="139"/>
        <v/>
      </c>
    </row>
    <row r="2209" spans="17:20" x14ac:dyDescent="0.2">
      <c r="Q2209" s="158" t="str">
        <f t="shared" ca="1" si="136"/>
        <v/>
      </c>
      <c r="R2209" s="158" t="str">
        <f t="shared" ca="1" si="137"/>
        <v/>
      </c>
      <c r="S2209" s="158" t="str">
        <f t="shared" ca="1" si="138"/>
        <v/>
      </c>
      <c r="T2209" s="158" t="str">
        <f t="shared" ca="1" si="139"/>
        <v/>
      </c>
    </row>
    <row r="2210" spans="17:20" x14ac:dyDescent="0.2">
      <c r="Q2210" s="158" t="str">
        <f t="shared" ca="1" si="136"/>
        <v/>
      </c>
      <c r="R2210" s="158" t="str">
        <f t="shared" ca="1" si="137"/>
        <v/>
      </c>
      <c r="S2210" s="158" t="str">
        <f t="shared" ca="1" si="138"/>
        <v/>
      </c>
      <c r="T2210" s="158" t="str">
        <f t="shared" ca="1" si="139"/>
        <v/>
      </c>
    </row>
    <row r="2211" spans="17:20" x14ac:dyDescent="0.2">
      <c r="Q2211" s="158" t="str">
        <f t="shared" ca="1" si="136"/>
        <v/>
      </c>
      <c r="R2211" s="158" t="str">
        <f t="shared" ca="1" si="137"/>
        <v/>
      </c>
      <c r="S2211" s="158" t="str">
        <f t="shared" ca="1" si="138"/>
        <v/>
      </c>
      <c r="T2211" s="158" t="str">
        <f t="shared" ca="1" si="139"/>
        <v/>
      </c>
    </row>
    <row r="2212" spans="17:20" x14ac:dyDescent="0.2">
      <c r="Q2212" s="158" t="str">
        <f t="shared" ca="1" si="136"/>
        <v/>
      </c>
      <c r="R2212" s="158" t="str">
        <f t="shared" ca="1" si="137"/>
        <v/>
      </c>
      <c r="S2212" s="158" t="str">
        <f t="shared" ca="1" si="138"/>
        <v/>
      </c>
      <c r="T2212" s="158" t="str">
        <f t="shared" ca="1" si="139"/>
        <v/>
      </c>
    </row>
    <row r="2213" spans="17:20" x14ac:dyDescent="0.2">
      <c r="Q2213" s="158" t="str">
        <f t="shared" ca="1" si="136"/>
        <v/>
      </c>
      <c r="R2213" s="158" t="str">
        <f t="shared" ca="1" si="137"/>
        <v/>
      </c>
      <c r="S2213" s="158" t="str">
        <f t="shared" ca="1" si="138"/>
        <v/>
      </c>
      <c r="T2213" s="158" t="str">
        <f t="shared" ca="1" si="139"/>
        <v/>
      </c>
    </row>
    <row r="2214" spans="17:20" x14ac:dyDescent="0.2">
      <c r="Q2214" s="158" t="str">
        <f t="shared" ca="1" si="136"/>
        <v/>
      </c>
      <c r="R2214" s="158" t="str">
        <f t="shared" ca="1" si="137"/>
        <v/>
      </c>
      <c r="S2214" s="158" t="str">
        <f t="shared" ca="1" si="138"/>
        <v/>
      </c>
      <c r="T2214" s="158" t="str">
        <f t="shared" ca="1" si="139"/>
        <v/>
      </c>
    </row>
    <row r="2215" spans="17:20" x14ac:dyDescent="0.2">
      <c r="Q2215" s="158" t="str">
        <f t="shared" ca="1" si="136"/>
        <v/>
      </c>
      <c r="R2215" s="158" t="str">
        <f t="shared" ca="1" si="137"/>
        <v/>
      </c>
      <c r="S2215" s="158" t="str">
        <f t="shared" ca="1" si="138"/>
        <v/>
      </c>
      <c r="T2215" s="158" t="str">
        <f t="shared" ca="1" si="139"/>
        <v/>
      </c>
    </row>
    <row r="2216" spans="17:20" x14ac:dyDescent="0.2">
      <c r="Q2216" s="158" t="str">
        <f t="shared" ca="1" si="136"/>
        <v/>
      </c>
      <c r="R2216" s="158" t="str">
        <f t="shared" ca="1" si="137"/>
        <v/>
      </c>
      <c r="S2216" s="158" t="str">
        <f t="shared" ca="1" si="138"/>
        <v/>
      </c>
      <c r="T2216" s="158" t="str">
        <f t="shared" ca="1" si="139"/>
        <v/>
      </c>
    </row>
    <row r="2217" spans="17:20" x14ac:dyDescent="0.2">
      <c r="Q2217" s="158" t="str">
        <f t="shared" ca="1" si="136"/>
        <v/>
      </c>
      <c r="R2217" s="158" t="str">
        <f t="shared" ca="1" si="137"/>
        <v/>
      </c>
      <c r="S2217" s="158" t="str">
        <f t="shared" ca="1" si="138"/>
        <v/>
      </c>
      <c r="T2217" s="158" t="str">
        <f t="shared" ca="1" si="139"/>
        <v/>
      </c>
    </row>
    <row r="2218" spans="17:20" x14ac:dyDescent="0.2">
      <c r="Q2218" s="158" t="str">
        <f t="shared" ca="1" si="136"/>
        <v/>
      </c>
      <c r="R2218" s="158" t="str">
        <f t="shared" ca="1" si="137"/>
        <v/>
      </c>
      <c r="S2218" s="158" t="str">
        <f t="shared" ca="1" si="138"/>
        <v/>
      </c>
      <c r="T2218" s="158" t="str">
        <f t="shared" ca="1" si="139"/>
        <v/>
      </c>
    </row>
    <row r="2219" spans="17:20" x14ac:dyDescent="0.2">
      <c r="Q2219" s="158" t="str">
        <f t="shared" ca="1" si="136"/>
        <v/>
      </c>
      <c r="R2219" s="158" t="str">
        <f t="shared" ca="1" si="137"/>
        <v/>
      </c>
      <c r="S2219" s="158" t="str">
        <f t="shared" ca="1" si="138"/>
        <v/>
      </c>
      <c r="T2219" s="158" t="str">
        <f t="shared" ca="1" si="139"/>
        <v/>
      </c>
    </row>
    <row r="2220" spans="17:20" x14ac:dyDescent="0.2">
      <c r="Q2220" s="158" t="str">
        <f t="shared" ca="1" si="136"/>
        <v/>
      </c>
      <c r="R2220" s="158" t="str">
        <f t="shared" ca="1" si="137"/>
        <v/>
      </c>
      <c r="S2220" s="158" t="str">
        <f t="shared" ca="1" si="138"/>
        <v/>
      </c>
      <c r="T2220" s="158" t="str">
        <f t="shared" ca="1" si="139"/>
        <v/>
      </c>
    </row>
    <row r="2221" spans="17:20" x14ac:dyDescent="0.2">
      <c r="Q2221" s="158" t="str">
        <f t="shared" ca="1" si="136"/>
        <v/>
      </c>
      <c r="R2221" s="158" t="str">
        <f t="shared" ca="1" si="137"/>
        <v/>
      </c>
      <c r="S2221" s="158" t="str">
        <f t="shared" ca="1" si="138"/>
        <v/>
      </c>
      <c r="T2221" s="158" t="str">
        <f t="shared" ca="1" si="139"/>
        <v/>
      </c>
    </row>
    <row r="2222" spans="17:20" x14ac:dyDescent="0.2">
      <c r="Q2222" s="158" t="str">
        <f t="shared" ca="1" si="136"/>
        <v/>
      </c>
      <c r="R2222" s="158" t="str">
        <f t="shared" ca="1" si="137"/>
        <v/>
      </c>
      <c r="S2222" s="158" t="str">
        <f t="shared" ca="1" si="138"/>
        <v/>
      </c>
      <c r="T2222" s="158" t="str">
        <f t="shared" ca="1" si="139"/>
        <v/>
      </c>
    </row>
    <row r="2223" spans="17:20" x14ac:dyDescent="0.2">
      <c r="Q2223" s="158" t="str">
        <f t="shared" ca="1" si="136"/>
        <v/>
      </c>
      <c r="R2223" s="158" t="str">
        <f t="shared" ca="1" si="137"/>
        <v/>
      </c>
      <c r="S2223" s="158" t="str">
        <f t="shared" ca="1" si="138"/>
        <v/>
      </c>
      <c r="T2223" s="158" t="str">
        <f t="shared" ca="1" si="139"/>
        <v/>
      </c>
    </row>
    <row r="2224" spans="17:20" x14ac:dyDescent="0.2">
      <c r="Q2224" s="158" t="str">
        <f t="shared" ca="1" si="136"/>
        <v/>
      </c>
      <c r="R2224" s="158" t="str">
        <f t="shared" ca="1" si="137"/>
        <v/>
      </c>
      <c r="S2224" s="158" t="str">
        <f t="shared" ca="1" si="138"/>
        <v/>
      </c>
      <c r="T2224" s="158" t="str">
        <f t="shared" ca="1" si="139"/>
        <v/>
      </c>
    </row>
    <row r="2225" spans="17:20" x14ac:dyDescent="0.2">
      <c r="Q2225" s="158" t="str">
        <f t="shared" ca="1" si="136"/>
        <v/>
      </c>
      <c r="R2225" s="158" t="str">
        <f t="shared" ca="1" si="137"/>
        <v/>
      </c>
      <c r="S2225" s="158" t="str">
        <f t="shared" ca="1" si="138"/>
        <v/>
      </c>
      <c r="T2225" s="158" t="str">
        <f t="shared" ca="1" si="139"/>
        <v/>
      </c>
    </row>
    <row r="2226" spans="17:20" x14ac:dyDescent="0.2">
      <c r="Q2226" s="158" t="str">
        <f t="shared" ca="1" si="136"/>
        <v/>
      </c>
      <c r="R2226" s="158" t="str">
        <f t="shared" ca="1" si="137"/>
        <v/>
      </c>
      <c r="S2226" s="158" t="str">
        <f t="shared" ca="1" si="138"/>
        <v/>
      </c>
      <c r="T2226" s="158" t="str">
        <f t="shared" ca="1" si="139"/>
        <v/>
      </c>
    </row>
    <row r="2227" spans="17:20" x14ac:dyDescent="0.2">
      <c r="Q2227" s="158" t="str">
        <f t="shared" ca="1" si="136"/>
        <v/>
      </c>
      <c r="R2227" s="158" t="str">
        <f t="shared" ca="1" si="137"/>
        <v/>
      </c>
      <c r="S2227" s="158" t="str">
        <f t="shared" ca="1" si="138"/>
        <v/>
      </c>
      <c r="T2227" s="158" t="str">
        <f t="shared" ca="1" si="139"/>
        <v/>
      </c>
    </row>
    <row r="2228" spans="17:20" x14ac:dyDescent="0.2">
      <c r="Q2228" s="158" t="str">
        <f t="shared" ca="1" si="136"/>
        <v/>
      </c>
      <c r="R2228" s="158" t="str">
        <f t="shared" ca="1" si="137"/>
        <v/>
      </c>
      <c r="S2228" s="158" t="str">
        <f t="shared" ca="1" si="138"/>
        <v/>
      </c>
      <c r="T2228" s="158" t="str">
        <f t="shared" ca="1" si="139"/>
        <v/>
      </c>
    </row>
    <row r="2229" spans="17:20" x14ac:dyDescent="0.2">
      <c r="Q2229" s="158" t="str">
        <f t="shared" ca="1" si="136"/>
        <v/>
      </c>
      <c r="R2229" s="158" t="str">
        <f t="shared" ca="1" si="137"/>
        <v/>
      </c>
      <c r="S2229" s="158" t="str">
        <f t="shared" ca="1" si="138"/>
        <v/>
      </c>
      <c r="T2229" s="158" t="str">
        <f t="shared" ca="1" si="139"/>
        <v/>
      </c>
    </row>
    <row r="2230" spans="17:20" x14ac:dyDescent="0.2">
      <c r="Q2230" s="158" t="str">
        <f t="shared" ca="1" si="136"/>
        <v/>
      </c>
      <c r="R2230" s="158" t="str">
        <f t="shared" ca="1" si="137"/>
        <v/>
      </c>
      <c r="S2230" s="158" t="str">
        <f t="shared" ca="1" si="138"/>
        <v/>
      </c>
      <c r="T2230" s="158" t="str">
        <f t="shared" ca="1" si="139"/>
        <v/>
      </c>
    </row>
    <row r="2231" spans="17:20" x14ac:dyDescent="0.2">
      <c r="Q2231" s="158" t="str">
        <f t="shared" ca="1" si="136"/>
        <v/>
      </c>
      <c r="R2231" s="158" t="str">
        <f t="shared" ca="1" si="137"/>
        <v/>
      </c>
      <c r="S2231" s="158" t="str">
        <f t="shared" ca="1" si="138"/>
        <v/>
      </c>
      <c r="T2231" s="158" t="str">
        <f t="shared" ca="1" si="139"/>
        <v/>
      </c>
    </row>
    <row r="2232" spans="17:20" x14ac:dyDescent="0.2">
      <c r="Q2232" s="158" t="str">
        <f t="shared" ca="1" si="136"/>
        <v/>
      </c>
      <c r="R2232" s="158" t="str">
        <f t="shared" ca="1" si="137"/>
        <v/>
      </c>
      <c r="S2232" s="158" t="str">
        <f t="shared" ca="1" si="138"/>
        <v/>
      </c>
      <c r="T2232" s="158" t="str">
        <f t="shared" ca="1" si="139"/>
        <v/>
      </c>
    </row>
    <row r="2233" spans="17:20" x14ac:dyDescent="0.2">
      <c r="Q2233" s="158" t="str">
        <f t="shared" ca="1" si="136"/>
        <v/>
      </c>
      <c r="R2233" s="158" t="str">
        <f t="shared" ca="1" si="137"/>
        <v/>
      </c>
      <c r="S2233" s="158" t="str">
        <f t="shared" ca="1" si="138"/>
        <v/>
      </c>
      <c r="T2233" s="158" t="str">
        <f t="shared" ca="1" si="139"/>
        <v/>
      </c>
    </row>
    <row r="2234" spans="17:20" x14ac:dyDescent="0.2">
      <c r="Q2234" s="158" t="str">
        <f t="shared" ca="1" si="136"/>
        <v/>
      </c>
      <c r="R2234" s="158" t="str">
        <f t="shared" ca="1" si="137"/>
        <v/>
      </c>
      <c r="S2234" s="158" t="str">
        <f t="shared" ca="1" si="138"/>
        <v/>
      </c>
      <c r="T2234" s="158" t="str">
        <f t="shared" ca="1" si="139"/>
        <v/>
      </c>
    </row>
    <row r="2235" spans="17:20" x14ac:dyDescent="0.2">
      <c r="Q2235" s="158" t="str">
        <f t="shared" ca="1" si="136"/>
        <v/>
      </c>
      <c r="R2235" s="158" t="str">
        <f t="shared" ca="1" si="137"/>
        <v/>
      </c>
      <c r="S2235" s="158" t="str">
        <f t="shared" ca="1" si="138"/>
        <v/>
      </c>
      <c r="T2235" s="158" t="str">
        <f t="shared" ca="1" si="139"/>
        <v/>
      </c>
    </row>
    <row r="2236" spans="17:20" x14ac:dyDescent="0.2">
      <c r="Q2236" s="158" t="str">
        <f t="shared" ca="1" si="136"/>
        <v/>
      </c>
      <c r="R2236" s="158" t="str">
        <f t="shared" ca="1" si="137"/>
        <v/>
      </c>
      <c r="S2236" s="158" t="str">
        <f t="shared" ca="1" si="138"/>
        <v/>
      </c>
      <c r="T2236" s="158" t="str">
        <f t="shared" ca="1" si="139"/>
        <v/>
      </c>
    </row>
    <row r="2237" spans="17:20" x14ac:dyDescent="0.2">
      <c r="Q2237" s="158" t="str">
        <f t="shared" ca="1" si="136"/>
        <v/>
      </c>
      <c r="R2237" s="158" t="str">
        <f t="shared" ca="1" si="137"/>
        <v/>
      </c>
      <c r="S2237" s="158" t="str">
        <f t="shared" ca="1" si="138"/>
        <v/>
      </c>
      <c r="T2237" s="158" t="str">
        <f t="shared" ca="1" si="139"/>
        <v/>
      </c>
    </row>
    <row r="2238" spans="17:20" x14ac:dyDescent="0.2">
      <c r="Q2238" s="158" t="str">
        <f t="shared" ca="1" si="136"/>
        <v/>
      </c>
      <c r="R2238" s="158" t="str">
        <f t="shared" ca="1" si="137"/>
        <v/>
      </c>
      <c r="S2238" s="158" t="str">
        <f t="shared" ca="1" si="138"/>
        <v/>
      </c>
      <c r="T2238" s="158" t="str">
        <f t="shared" ca="1" si="139"/>
        <v/>
      </c>
    </row>
    <row r="2239" spans="17:20" x14ac:dyDescent="0.2">
      <c r="Q2239" s="158" t="str">
        <f t="shared" ca="1" si="136"/>
        <v/>
      </c>
      <c r="R2239" s="158" t="str">
        <f t="shared" ca="1" si="137"/>
        <v/>
      </c>
      <c r="S2239" s="158" t="str">
        <f t="shared" ca="1" si="138"/>
        <v/>
      </c>
      <c r="T2239" s="158" t="str">
        <f t="shared" ca="1" si="139"/>
        <v/>
      </c>
    </row>
    <row r="2240" spans="17:20" x14ac:dyDescent="0.2">
      <c r="Q2240" s="158" t="str">
        <f t="shared" ca="1" si="136"/>
        <v/>
      </c>
      <c r="R2240" s="158" t="str">
        <f t="shared" ca="1" si="137"/>
        <v/>
      </c>
      <c r="S2240" s="158" t="str">
        <f t="shared" ca="1" si="138"/>
        <v/>
      </c>
      <c r="T2240" s="158" t="str">
        <f t="shared" ca="1" si="139"/>
        <v/>
      </c>
    </row>
    <row r="2241" spans="17:20" x14ac:dyDescent="0.2">
      <c r="Q2241" s="158" t="str">
        <f t="shared" ca="1" si="136"/>
        <v/>
      </c>
      <c r="R2241" s="158" t="str">
        <f t="shared" ca="1" si="137"/>
        <v/>
      </c>
      <c r="S2241" s="158" t="str">
        <f t="shared" ca="1" si="138"/>
        <v/>
      </c>
      <c r="T2241" s="158" t="str">
        <f t="shared" ca="1" si="139"/>
        <v/>
      </c>
    </row>
    <row r="2242" spans="17:20" x14ac:dyDescent="0.2">
      <c r="Q2242" s="158" t="str">
        <f t="shared" ca="1" si="136"/>
        <v/>
      </c>
      <c r="R2242" s="158" t="str">
        <f t="shared" ca="1" si="137"/>
        <v/>
      </c>
      <c r="S2242" s="158" t="str">
        <f t="shared" ca="1" si="138"/>
        <v/>
      </c>
      <c r="T2242" s="158" t="str">
        <f t="shared" ca="1" si="139"/>
        <v/>
      </c>
    </row>
    <row r="2243" spans="17:20" x14ac:dyDescent="0.2">
      <c r="Q2243" s="158" t="str">
        <f t="shared" ca="1" si="136"/>
        <v/>
      </c>
      <c r="R2243" s="158" t="str">
        <f t="shared" ca="1" si="137"/>
        <v/>
      </c>
      <c r="S2243" s="158" t="str">
        <f t="shared" ca="1" si="138"/>
        <v/>
      </c>
      <c r="T2243" s="158" t="str">
        <f t="shared" ca="1" si="139"/>
        <v/>
      </c>
    </row>
    <row r="2244" spans="17:20" x14ac:dyDescent="0.2">
      <c r="Q2244" s="158" t="str">
        <f t="shared" ca="1" si="136"/>
        <v/>
      </c>
      <c r="R2244" s="158" t="str">
        <f t="shared" ca="1" si="137"/>
        <v/>
      </c>
      <c r="S2244" s="158" t="str">
        <f t="shared" ca="1" si="138"/>
        <v/>
      </c>
      <c r="T2244" s="158" t="str">
        <f t="shared" ca="1" si="139"/>
        <v/>
      </c>
    </row>
    <row r="2245" spans="17:20" x14ac:dyDescent="0.2">
      <c r="Q2245" s="158" t="str">
        <f t="shared" ref="Q2245:Q2308" ca="1" si="140">LEFT(OFFSET(A2245,0,MATCH($Q$2,$3:$3,0)-1),3)</f>
        <v/>
      </c>
      <c r="R2245" s="158" t="str">
        <f t="shared" ref="R2245:R2308" ca="1" si="141">LEFT(OFFSET(A2245,0,MATCH($R$2,$3:$3,0)-1),3)</f>
        <v/>
      </c>
      <c r="S2245" s="158" t="str">
        <f t="shared" ref="S2245:S2308" ca="1" si="142">RIGHT(OFFSET(A2245,0,MATCH($S$2,$3:$3,0)-1),2)</f>
        <v/>
      </c>
      <c r="T2245" s="158" t="str">
        <f t="shared" ref="T2245:T2308" ca="1" si="143">RIGHT(OFFSET(A2245,0,MATCH($T$2,$3:$3,0)-1),2)</f>
        <v/>
      </c>
    </row>
    <row r="2246" spans="17:20" x14ac:dyDescent="0.2">
      <c r="Q2246" s="158" t="str">
        <f t="shared" ca="1" si="140"/>
        <v/>
      </c>
      <c r="R2246" s="158" t="str">
        <f t="shared" ca="1" si="141"/>
        <v/>
      </c>
      <c r="S2246" s="158" t="str">
        <f t="shared" ca="1" si="142"/>
        <v/>
      </c>
      <c r="T2246" s="158" t="str">
        <f t="shared" ca="1" si="143"/>
        <v/>
      </c>
    </row>
    <row r="2247" spans="17:20" x14ac:dyDescent="0.2">
      <c r="Q2247" s="158" t="str">
        <f t="shared" ca="1" si="140"/>
        <v/>
      </c>
      <c r="R2247" s="158" t="str">
        <f t="shared" ca="1" si="141"/>
        <v/>
      </c>
      <c r="S2247" s="158" t="str">
        <f t="shared" ca="1" si="142"/>
        <v/>
      </c>
      <c r="T2247" s="158" t="str">
        <f t="shared" ca="1" si="143"/>
        <v/>
      </c>
    </row>
    <row r="2248" spans="17:20" x14ac:dyDescent="0.2">
      <c r="Q2248" s="158" t="str">
        <f t="shared" ca="1" si="140"/>
        <v/>
      </c>
      <c r="R2248" s="158" t="str">
        <f t="shared" ca="1" si="141"/>
        <v/>
      </c>
      <c r="S2248" s="158" t="str">
        <f t="shared" ca="1" si="142"/>
        <v/>
      </c>
      <c r="T2248" s="158" t="str">
        <f t="shared" ca="1" si="143"/>
        <v/>
      </c>
    </row>
    <row r="2249" spans="17:20" x14ac:dyDescent="0.2">
      <c r="Q2249" s="158" t="str">
        <f t="shared" ca="1" si="140"/>
        <v/>
      </c>
      <c r="R2249" s="158" t="str">
        <f t="shared" ca="1" si="141"/>
        <v/>
      </c>
      <c r="S2249" s="158" t="str">
        <f t="shared" ca="1" si="142"/>
        <v/>
      </c>
      <c r="T2249" s="158" t="str">
        <f t="shared" ca="1" si="143"/>
        <v/>
      </c>
    </row>
    <row r="2250" spans="17:20" x14ac:dyDescent="0.2">
      <c r="Q2250" s="158" t="str">
        <f t="shared" ca="1" si="140"/>
        <v/>
      </c>
      <c r="R2250" s="158" t="str">
        <f t="shared" ca="1" si="141"/>
        <v/>
      </c>
      <c r="S2250" s="158" t="str">
        <f t="shared" ca="1" si="142"/>
        <v/>
      </c>
      <c r="T2250" s="158" t="str">
        <f t="shared" ca="1" si="143"/>
        <v/>
      </c>
    </row>
    <row r="2251" spans="17:20" x14ac:dyDescent="0.2">
      <c r="Q2251" s="158" t="str">
        <f t="shared" ca="1" si="140"/>
        <v/>
      </c>
      <c r="R2251" s="158" t="str">
        <f t="shared" ca="1" si="141"/>
        <v/>
      </c>
      <c r="S2251" s="158" t="str">
        <f t="shared" ca="1" si="142"/>
        <v/>
      </c>
      <c r="T2251" s="158" t="str">
        <f t="shared" ca="1" si="143"/>
        <v/>
      </c>
    </row>
    <row r="2252" spans="17:20" x14ac:dyDescent="0.2">
      <c r="Q2252" s="158" t="str">
        <f t="shared" ca="1" si="140"/>
        <v/>
      </c>
      <c r="R2252" s="158" t="str">
        <f t="shared" ca="1" si="141"/>
        <v/>
      </c>
      <c r="S2252" s="158" t="str">
        <f t="shared" ca="1" si="142"/>
        <v/>
      </c>
      <c r="T2252" s="158" t="str">
        <f t="shared" ca="1" si="143"/>
        <v/>
      </c>
    </row>
    <row r="2253" spans="17:20" x14ac:dyDescent="0.2">
      <c r="Q2253" s="158" t="str">
        <f t="shared" ca="1" si="140"/>
        <v/>
      </c>
      <c r="R2253" s="158" t="str">
        <f t="shared" ca="1" si="141"/>
        <v/>
      </c>
      <c r="S2253" s="158" t="str">
        <f t="shared" ca="1" si="142"/>
        <v/>
      </c>
      <c r="T2253" s="158" t="str">
        <f t="shared" ca="1" si="143"/>
        <v/>
      </c>
    </row>
    <row r="2254" spans="17:20" x14ac:dyDescent="0.2">
      <c r="Q2254" s="158" t="str">
        <f t="shared" ca="1" si="140"/>
        <v/>
      </c>
      <c r="R2254" s="158" t="str">
        <f t="shared" ca="1" si="141"/>
        <v/>
      </c>
      <c r="S2254" s="158" t="str">
        <f t="shared" ca="1" si="142"/>
        <v/>
      </c>
      <c r="T2254" s="158" t="str">
        <f t="shared" ca="1" si="143"/>
        <v/>
      </c>
    </row>
    <row r="2255" spans="17:20" x14ac:dyDescent="0.2">
      <c r="Q2255" s="158" t="str">
        <f t="shared" ca="1" si="140"/>
        <v/>
      </c>
      <c r="R2255" s="158" t="str">
        <f t="shared" ca="1" si="141"/>
        <v/>
      </c>
      <c r="S2255" s="158" t="str">
        <f t="shared" ca="1" si="142"/>
        <v/>
      </c>
      <c r="T2255" s="158" t="str">
        <f t="shared" ca="1" si="143"/>
        <v/>
      </c>
    </row>
    <row r="2256" spans="17:20" x14ac:dyDescent="0.2">
      <c r="Q2256" s="158" t="str">
        <f t="shared" ca="1" si="140"/>
        <v/>
      </c>
      <c r="R2256" s="158" t="str">
        <f t="shared" ca="1" si="141"/>
        <v/>
      </c>
      <c r="S2256" s="158" t="str">
        <f t="shared" ca="1" si="142"/>
        <v/>
      </c>
      <c r="T2256" s="158" t="str">
        <f t="shared" ca="1" si="143"/>
        <v/>
      </c>
    </row>
    <row r="2257" spans="17:20" x14ac:dyDescent="0.2">
      <c r="Q2257" s="158" t="str">
        <f t="shared" ca="1" si="140"/>
        <v/>
      </c>
      <c r="R2257" s="158" t="str">
        <f t="shared" ca="1" si="141"/>
        <v/>
      </c>
      <c r="S2257" s="158" t="str">
        <f t="shared" ca="1" si="142"/>
        <v/>
      </c>
      <c r="T2257" s="158" t="str">
        <f t="shared" ca="1" si="143"/>
        <v/>
      </c>
    </row>
    <row r="2258" spans="17:20" x14ac:dyDescent="0.2">
      <c r="Q2258" s="158" t="str">
        <f t="shared" ca="1" si="140"/>
        <v/>
      </c>
      <c r="R2258" s="158" t="str">
        <f t="shared" ca="1" si="141"/>
        <v/>
      </c>
      <c r="S2258" s="158" t="str">
        <f t="shared" ca="1" si="142"/>
        <v/>
      </c>
      <c r="T2258" s="158" t="str">
        <f t="shared" ca="1" si="143"/>
        <v/>
      </c>
    </row>
    <row r="2259" spans="17:20" x14ac:dyDescent="0.2">
      <c r="Q2259" s="158" t="str">
        <f t="shared" ca="1" si="140"/>
        <v/>
      </c>
      <c r="R2259" s="158" t="str">
        <f t="shared" ca="1" si="141"/>
        <v/>
      </c>
      <c r="S2259" s="158" t="str">
        <f t="shared" ca="1" si="142"/>
        <v/>
      </c>
      <c r="T2259" s="158" t="str">
        <f t="shared" ca="1" si="143"/>
        <v/>
      </c>
    </row>
    <row r="2260" spans="17:20" x14ac:dyDescent="0.2">
      <c r="Q2260" s="158" t="str">
        <f t="shared" ca="1" si="140"/>
        <v/>
      </c>
      <c r="R2260" s="158" t="str">
        <f t="shared" ca="1" si="141"/>
        <v/>
      </c>
      <c r="S2260" s="158" t="str">
        <f t="shared" ca="1" si="142"/>
        <v/>
      </c>
      <c r="T2260" s="158" t="str">
        <f t="shared" ca="1" si="143"/>
        <v/>
      </c>
    </row>
    <row r="2261" spans="17:20" x14ac:dyDescent="0.2">
      <c r="Q2261" s="158" t="str">
        <f t="shared" ca="1" si="140"/>
        <v/>
      </c>
      <c r="R2261" s="158" t="str">
        <f t="shared" ca="1" si="141"/>
        <v/>
      </c>
      <c r="S2261" s="158" t="str">
        <f t="shared" ca="1" si="142"/>
        <v/>
      </c>
      <c r="T2261" s="158" t="str">
        <f t="shared" ca="1" si="143"/>
        <v/>
      </c>
    </row>
    <row r="2262" spans="17:20" x14ac:dyDescent="0.2">
      <c r="Q2262" s="158" t="str">
        <f t="shared" ca="1" si="140"/>
        <v/>
      </c>
      <c r="R2262" s="158" t="str">
        <f t="shared" ca="1" si="141"/>
        <v/>
      </c>
      <c r="S2262" s="158" t="str">
        <f t="shared" ca="1" si="142"/>
        <v/>
      </c>
      <c r="T2262" s="158" t="str">
        <f t="shared" ca="1" si="143"/>
        <v/>
      </c>
    </row>
    <row r="2263" spans="17:20" x14ac:dyDescent="0.2">
      <c r="Q2263" s="158" t="str">
        <f t="shared" ca="1" si="140"/>
        <v/>
      </c>
      <c r="R2263" s="158" t="str">
        <f t="shared" ca="1" si="141"/>
        <v/>
      </c>
      <c r="S2263" s="158" t="str">
        <f t="shared" ca="1" si="142"/>
        <v/>
      </c>
      <c r="T2263" s="158" t="str">
        <f t="shared" ca="1" si="143"/>
        <v/>
      </c>
    </row>
    <row r="2264" spans="17:20" x14ac:dyDescent="0.2">
      <c r="Q2264" s="158" t="str">
        <f t="shared" ca="1" si="140"/>
        <v/>
      </c>
      <c r="R2264" s="158" t="str">
        <f t="shared" ca="1" si="141"/>
        <v/>
      </c>
      <c r="S2264" s="158" t="str">
        <f t="shared" ca="1" si="142"/>
        <v/>
      </c>
      <c r="T2264" s="158" t="str">
        <f t="shared" ca="1" si="143"/>
        <v/>
      </c>
    </row>
    <row r="2265" spans="17:20" x14ac:dyDescent="0.2">
      <c r="Q2265" s="158" t="str">
        <f t="shared" ca="1" si="140"/>
        <v/>
      </c>
      <c r="R2265" s="158" t="str">
        <f t="shared" ca="1" si="141"/>
        <v/>
      </c>
      <c r="S2265" s="158" t="str">
        <f t="shared" ca="1" si="142"/>
        <v/>
      </c>
      <c r="T2265" s="158" t="str">
        <f t="shared" ca="1" si="143"/>
        <v/>
      </c>
    </row>
    <row r="2266" spans="17:20" x14ac:dyDescent="0.2">
      <c r="Q2266" s="158" t="str">
        <f t="shared" ca="1" si="140"/>
        <v/>
      </c>
      <c r="R2266" s="158" t="str">
        <f t="shared" ca="1" si="141"/>
        <v/>
      </c>
      <c r="S2266" s="158" t="str">
        <f t="shared" ca="1" si="142"/>
        <v/>
      </c>
      <c r="T2266" s="158" t="str">
        <f t="shared" ca="1" si="143"/>
        <v/>
      </c>
    </row>
    <row r="2267" spans="17:20" x14ac:dyDescent="0.2">
      <c r="Q2267" s="158" t="str">
        <f t="shared" ca="1" si="140"/>
        <v/>
      </c>
      <c r="R2267" s="158" t="str">
        <f t="shared" ca="1" si="141"/>
        <v/>
      </c>
      <c r="S2267" s="158" t="str">
        <f t="shared" ca="1" si="142"/>
        <v/>
      </c>
      <c r="T2267" s="158" t="str">
        <f t="shared" ca="1" si="143"/>
        <v/>
      </c>
    </row>
    <row r="2268" spans="17:20" x14ac:dyDescent="0.2">
      <c r="Q2268" s="158" t="str">
        <f t="shared" ca="1" si="140"/>
        <v/>
      </c>
      <c r="R2268" s="158" t="str">
        <f t="shared" ca="1" si="141"/>
        <v/>
      </c>
      <c r="S2268" s="158" t="str">
        <f t="shared" ca="1" si="142"/>
        <v/>
      </c>
      <c r="T2268" s="158" t="str">
        <f t="shared" ca="1" si="143"/>
        <v/>
      </c>
    </row>
    <row r="2269" spans="17:20" x14ac:dyDescent="0.2">
      <c r="Q2269" s="158" t="str">
        <f t="shared" ca="1" si="140"/>
        <v/>
      </c>
      <c r="R2269" s="158" t="str">
        <f t="shared" ca="1" si="141"/>
        <v/>
      </c>
      <c r="S2269" s="158" t="str">
        <f t="shared" ca="1" si="142"/>
        <v/>
      </c>
      <c r="T2269" s="158" t="str">
        <f t="shared" ca="1" si="143"/>
        <v/>
      </c>
    </row>
    <row r="2270" spans="17:20" x14ac:dyDescent="0.2">
      <c r="Q2270" s="158" t="str">
        <f t="shared" ca="1" si="140"/>
        <v/>
      </c>
      <c r="R2270" s="158" t="str">
        <f t="shared" ca="1" si="141"/>
        <v/>
      </c>
      <c r="S2270" s="158" t="str">
        <f t="shared" ca="1" si="142"/>
        <v/>
      </c>
      <c r="T2270" s="158" t="str">
        <f t="shared" ca="1" si="143"/>
        <v/>
      </c>
    </row>
    <row r="2271" spans="17:20" x14ac:dyDescent="0.2">
      <c r="Q2271" s="158" t="str">
        <f t="shared" ca="1" si="140"/>
        <v/>
      </c>
      <c r="R2271" s="158" t="str">
        <f t="shared" ca="1" si="141"/>
        <v/>
      </c>
      <c r="S2271" s="158" t="str">
        <f t="shared" ca="1" si="142"/>
        <v/>
      </c>
      <c r="T2271" s="158" t="str">
        <f t="shared" ca="1" si="143"/>
        <v/>
      </c>
    </row>
    <row r="2272" spans="17:20" x14ac:dyDescent="0.2">
      <c r="Q2272" s="158" t="str">
        <f t="shared" ca="1" si="140"/>
        <v/>
      </c>
      <c r="R2272" s="158" t="str">
        <f t="shared" ca="1" si="141"/>
        <v/>
      </c>
      <c r="S2272" s="158" t="str">
        <f t="shared" ca="1" si="142"/>
        <v/>
      </c>
      <c r="T2272" s="158" t="str">
        <f t="shared" ca="1" si="143"/>
        <v/>
      </c>
    </row>
    <row r="2273" spans="17:20" x14ac:dyDescent="0.2">
      <c r="Q2273" s="158" t="str">
        <f t="shared" ca="1" si="140"/>
        <v/>
      </c>
      <c r="R2273" s="158" t="str">
        <f t="shared" ca="1" si="141"/>
        <v/>
      </c>
      <c r="S2273" s="158" t="str">
        <f t="shared" ca="1" si="142"/>
        <v/>
      </c>
      <c r="T2273" s="158" t="str">
        <f t="shared" ca="1" si="143"/>
        <v/>
      </c>
    </row>
    <row r="2274" spans="17:20" x14ac:dyDescent="0.2">
      <c r="Q2274" s="158" t="str">
        <f t="shared" ca="1" si="140"/>
        <v/>
      </c>
      <c r="R2274" s="158" t="str">
        <f t="shared" ca="1" si="141"/>
        <v/>
      </c>
      <c r="S2274" s="158" t="str">
        <f t="shared" ca="1" si="142"/>
        <v/>
      </c>
      <c r="T2274" s="158" t="str">
        <f t="shared" ca="1" si="143"/>
        <v/>
      </c>
    </row>
    <row r="2275" spans="17:20" x14ac:dyDescent="0.2">
      <c r="Q2275" s="158" t="str">
        <f t="shared" ca="1" si="140"/>
        <v/>
      </c>
      <c r="R2275" s="158" t="str">
        <f t="shared" ca="1" si="141"/>
        <v/>
      </c>
      <c r="S2275" s="158" t="str">
        <f t="shared" ca="1" si="142"/>
        <v/>
      </c>
      <c r="T2275" s="158" t="str">
        <f t="shared" ca="1" si="143"/>
        <v/>
      </c>
    </row>
    <row r="2276" spans="17:20" x14ac:dyDescent="0.2">
      <c r="Q2276" s="158" t="str">
        <f t="shared" ca="1" si="140"/>
        <v/>
      </c>
      <c r="R2276" s="158" t="str">
        <f t="shared" ca="1" si="141"/>
        <v/>
      </c>
      <c r="S2276" s="158" t="str">
        <f t="shared" ca="1" si="142"/>
        <v/>
      </c>
      <c r="T2276" s="158" t="str">
        <f t="shared" ca="1" si="143"/>
        <v/>
      </c>
    </row>
    <row r="2277" spans="17:20" x14ac:dyDescent="0.2">
      <c r="Q2277" s="158" t="str">
        <f t="shared" ca="1" si="140"/>
        <v/>
      </c>
      <c r="R2277" s="158" t="str">
        <f t="shared" ca="1" si="141"/>
        <v/>
      </c>
      <c r="S2277" s="158" t="str">
        <f t="shared" ca="1" si="142"/>
        <v/>
      </c>
      <c r="T2277" s="158" t="str">
        <f t="shared" ca="1" si="143"/>
        <v/>
      </c>
    </row>
    <row r="2278" spans="17:20" x14ac:dyDescent="0.2">
      <c r="Q2278" s="158" t="str">
        <f t="shared" ca="1" si="140"/>
        <v/>
      </c>
      <c r="R2278" s="158" t="str">
        <f t="shared" ca="1" si="141"/>
        <v/>
      </c>
      <c r="S2278" s="158" t="str">
        <f t="shared" ca="1" si="142"/>
        <v/>
      </c>
      <c r="T2278" s="158" t="str">
        <f t="shared" ca="1" si="143"/>
        <v/>
      </c>
    </row>
    <row r="2279" spans="17:20" x14ac:dyDescent="0.2">
      <c r="Q2279" s="158" t="str">
        <f t="shared" ca="1" si="140"/>
        <v/>
      </c>
      <c r="R2279" s="158" t="str">
        <f t="shared" ca="1" si="141"/>
        <v/>
      </c>
      <c r="S2279" s="158" t="str">
        <f t="shared" ca="1" si="142"/>
        <v/>
      </c>
      <c r="T2279" s="158" t="str">
        <f t="shared" ca="1" si="143"/>
        <v/>
      </c>
    </row>
    <row r="2280" spans="17:20" x14ac:dyDescent="0.2">
      <c r="Q2280" s="158" t="str">
        <f t="shared" ca="1" si="140"/>
        <v/>
      </c>
      <c r="R2280" s="158" t="str">
        <f t="shared" ca="1" si="141"/>
        <v/>
      </c>
      <c r="S2280" s="158" t="str">
        <f t="shared" ca="1" si="142"/>
        <v/>
      </c>
      <c r="T2280" s="158" t="str">
        <f t="shared" ca="1" si="143"/>
        <v/>
      </c>
    </row>
    <row r="2281" spans="17:20" x14ac:dyDescent="0.2">
      <c r="Q2281" s="158" t="str">
        <f t="shared" ca="1" si="140"/>
        <v/>
      </c>
      <c r="R2281" s="158" t="str">
        <f t="shared" ca="1" si="141"/>
        <v/>
      </c>
      <c r="S2281" s="158" t="str">
        <f t="shared" ca="1" si="142"/>
        <v/>
      </c>
      <c r="T2281" s="158" t="str">
        <f t="shared" ca="1" si="143"/>
        <v/>
      </c>
    </row>
    <row r="2282" spans="17:20" x14ac:dyDescent="0.2">
      <c r="Q2282" s="158" t="str">
        <f t="shared" ca="1" si="140"/>
        <v/>
      </c>
      <c r="R2282" s="158" t="str">
        <f t="shared" ca="1" si="141"/>
        <v/>
      </c>
      <c r="S2282" s="158" t="str">
        <f t="shared" ca="1" si="142"/>
        <v/>
      </c>
      <c r="T2282" s="158" t="str">
        <f t="shared" ca="1" si="143"/>
        <v/>
      </c>
    </row>
    <row r="2283" spans="17:20" x14ac:dyDescent="0.2">
      <c r="Q2283" s="158" t="str">
        <f t="shared" ca="1" si="140"/>
        <v/>
      </c>
      <c r="R2283" s="158" t="str">
        <f t="shared" ca="1" si="141"/>
        <v/>
      </c>
      <c r="S2283" s="158" t="str">
        <f t="shared" ca="1" si="142"/>
        <v/>
      </c>
      <c r="T2283" s="158" t="str">
        <f t="shared" ca="1" si="143"/>
        <v/>
      </c>
    </row>
    <row r="2284" spans="17:20" x14ac:dyDescent="0.2">
      <c r="Q2284" s="158" t="str">
        <f t="shared" ca="1" si="140"/>
        <v/>
      </c>
      <c r="R2284" s="158" t="str">
        <f t="shared" ca="1" si="141"/>
        <v/>
      </c>
      <c r="S2284" s="158" t="str">
        <f t="shared" ca="1" si="142"/>
        <v/>
      </c>
      <c r="T2284" s="158" t="str">
        <f t="shared" ca="1" si="143"/>
        <v/>
      </c>
    </row>
    <row r="2285" spans="17:20" x14ac:dyDescent="0.2">
      <c r="Q2285" s="158" t="str">
        <f t="shared" ca="1" si="140"/>
        <v/>
      </c>
      <c r="R2285" s="158" t="str">
        <f t="shared" ca="1" si="141"/>
        <v/>
      </c>
      <c r="S2285" s="158" t="str">
        <f t="shared" ca="1" si="142"/>
        <v/>
      </c>
      <c r="T2285" s="158" t="str">
        <f t="shared" ca="1" si="143"/>
        <v/>
      </c>
    </row>
    <row r="2286" spans="17:20" x14ac:dyDescent="0.2">
      <c r="Q2286" s="158" t="str">
        <f t="shared" ca="1" si="140"/>
        <v/>
      </c>
      <c r="R2286" s="158" t="str">
        <f t="shared" ca="1" si="141"/>
        <v/>
      </c>
      <c r="S2286" s="158" t="str">
        <f t="shared" ca="1" si="142"/>
        <v/>
      </c>
      <c r="T2286" s="158" t="str">
        <f t="shared" ca="1" si="143"/>
        <v/>
      </c>
    </row>
    <row r="2287" spans="17:20" x14ac:dyDescent="0.2">
      <c r="Q2287" s="158" t="str">
        <f t="shared" ca="1" si="140"/>
        <v/>
      </c>
      <c r="R2287" s="158" t="str">
        <f t="shared" ca="1" si="141"/>
        <v/>
      </c>
      <c r="S2287" s="158" t="str">
        <f t="shared" ca="1" si="142"/>
        <v/>
      </c>
      <c r="T2287" s="158" t="str">
        <f t="shared" ca="1" si="143"/>
        <v/>
      </c>
    </row>
    <row r="2288" spans="17:20" x14ac:dyDescent="0.2">
      <c r="Q2288" s="158" t="str">
        <f t="shared" ca="1" si="140"/>
        <v/>
      </c>
      <c r="R2288" s="158" t="str">
        <f t="shared" ca="1" si="141"/>
        <v/>
      </c>
      <c r="S2288" s="158" t="str">
        <f t="shared" ca="1" si="142"/>
        <v/>
      </c>
      <c r="T2288" s="158" t="str">
        <f t="shared" ca="1" si="143"/>
        <v/>
      </c>
    </row>
    <row r="2289" spans="17:20" x14ac:dyDescent="0.2">
      <c r="Q2289" s="158" t="str">
        <f t="shared" ca="1" si="140"/>
        <v/>
      </c>
      <c r="R2289" s="158" t="str">
        <f t="shared" ca="1" si="141"/>
        <v/>
      </c>
      <c r="S2289" s="158" t="str">
        <f t="shared" ca="1" si="142"/>
        <v/>
      </c>
      <c r="T2289" s="158" t="str">
        <f t="shared" ca="1" si="143"/>
        <v/>
      </c>
    </row>
    <row r="2290" spans="17:20" x14ac:dyDescent="0.2">
      <c r="Q2290" s="158" t="str">
        <f t="shared" ca="1" si="140"/>
        <v/>
      </c>
      <c r="R2290" s="158" t="str">
        <f t="shared" ca="1" si="141"/>
        <v/>
      </c>
      <c r="S2290" s="158" t="str">
        <f t="shared" ca="1" si="142"/>
        <v/>
      </c>
      <c r="T2290" s="158" t="str">
        <f t="shared" ca="1" si="143"/>
        <v/>
      </c>
    </row>
    <row r="2291" spans="17:20" x14ac:dyDescent="0.2">
      <c r="Q2291" s="158" t="str">
        <f t="shared" ca="1" si="140"/>
        <v/>
      </c>
      <c r="R2291" s="158" t="str">
        <f t="shared" ca="1" si="141"/>
        <v/>
      </c>
      <c r="S2291" s="158" t="str">
        <f t="shared" ca="1" si="142"/>
        <v/>
      </c>
      <c r="T2291" s="158" t="str">
        <f t="shared" ca="1" si="143"/>
        <v/>
      </c>
    </row>
    <row r="2292" spans="17:20" x14ac:dyDescent="0.2">
      <c r="Q2292" s="158" t="str">
        <f t="shared" ca="1" si="140"/>
        <v/>
      </c>
      <c r="R2292" s="158" t="str">
        <f t="shared" ca="1" si="141"/>
        <v/>
      </c>
      <c r="S2292" s="158" t="str">
        <f t="shared" ca="1" si="142"/>
        <v/>
      </c>
      <c r="T2292" s="158" t="str">
        <f t="shared" ca="1" si="143"/>
        <v/>
      </c>
    </row>
    <row r="2293" spans="17:20" x14ac:dyDescent="0.2">
      <c r="Q2293" s="158" t="str">
        <f t="shared" ca="1" si="140"/>
        <v/>
      </c>
      <c r="R2293" s="158" t="str">
        <f t="shared" ca="1" si="141"/>
        <v/>
      </c>
      <c r="S2293" s="158" t="str">
        <f t="shared" ca="1" si="142"/>
        <v/>
      </c>
      <c r="T2293" s="158" t="str">
        <f t="shared" ca="1" si="143"/>
        <v/>
      </c>
    </row>
    <row r="2294" spans="17:20" x14ac:dyDescent="0.2">
      <c r="Q2294" s="158" t="str">
        <f t="shared" ca="1" si="140"/>
        <v/>
      </c>
      <c r="R2294" s="158" t="str">
        <f t="shared" ca="1" si="141"/>
        <v/>
      </c>
      <c r="S2294" s="158" t="str">
        <f t="shared" ca="1" si="142"/>
        <v/>
      </c>
      <c r="T2294" s="158" t="str">
        <f t="shared" ca="1" si="143"/>
        <v/>
      </c>
    </row>
    <row r="2295" spans="17:20" x14ac:dyDescent="0.2">
      <c r="Q2295" s="158" t="str">
        <f t="shared" ca="1" si="140"/>
        <v/>
      </c>
      <c r="R2295" s="158" t="str">
        <f t="shared" ca="1" si="141"/>
        <v/>
      </c>
      <c r="S2295" s="158" t="str">
        <f t="shared" ca="1" si="142"/>
        <v/>
      </c>
      <c r="T2295" s="158" t="str">
        <f t="shared" ca="1" si="143"/>
        <v/>
      </c>
    </row>
    <row r="2296" spans="17:20" x14ac:dyDescent="0.2">
      <c r="Q2296" s="158" t="str">
        <f t="shared" ca="1" si="140"/>
        <v/>
      </c>
      <c r="R2296" s="158" t="str">
        <f t="shared" ca="1" si="141"/>
        <v/>
      </c>
      <c r="S2296" s="158" t="str">
        <f t="shared" ca="1" si="142"/>
        <v/>
      </c>
      <c r="T2296" s="158" t="str">
        <f t="shared" ca="1" si="143"/>
        <v/>
      </c>
    </row>
    <row r="2297" spans="17:20" x14ac:dyDescent="0.2">
      <c r="Q2297" s="158" t="str">
        <f t="shared" ca="1" si="140"/>
        <v/>
      </c>
      <c r="R2297" s="158" t="str">
        <f t="shared" ca="1" si="141"/>
        <v/>
      </c>
      <c r="S2297" s="158" t="str">
        <f t="shared" ca="1" si="142"/>
        <v/>
      </c>
      <c r="T2297" s="158" t="str">
        <f t="shared" ca="1" si="143"/>
        <v/>
      </c>
    </row>
    <row r="2298" spans="17:20" x14ac:dyDescent="0.2">
      <c r="Q2298" s="158" t="str">
        <f t="shared" ca="1" si="140"/>
        <v/>
      </c>
      <c r="R2298" s="158" t="str">
        <f t="shared" ca="1" si="141"/>
        <v/>
      </c>
      <c r="S2298" s="158" t="str">
        <f t="shared" ca="1" si="142"/>
        <v/>
      </c>
      <c r="T2298" s="158" t="str">
        <f t="shared" ca="1" si="143"/>
        <v/>
      </c>
    </row>
    <row r="2299" spans="17:20" x14ac:dyDescent="0.2">
      <c r="Q2299" s="158" t="str">
        <f t="shared" ca="1" si="140"/>
        <v/>
      </c>
      <c r="R2299" s="158" t="str">
        <f t="shared" ca="1" si="141"/>
        <v/>
      </c>
      <c r="S2299" s="158" t="str">
        <f t="shared" ca="1" si="142"/>
        <v/>
      </c>
      <c r="T2299" s="158" t="str">
        <f t="shared" ca="1" si="143"/>
        <v/>
      </c>
    </row>
    <row r="2300" spans="17:20" x14ac:dyDescent="0.2">
      <c r="Q2300" s="158" t="str">
        <f t="shared" ca="1" si="140"/>
        <v/>
      </c>
      <c r="R2300" s="158" t="str">
        <f t="shared" ca="1" si="141"/>
        <v/>
      </c>
      <c r="S2300" s="158" t="str">
        <f t="shared" ca="1" si="142"/>
        <v/>
      </c>
      <c r="T2300" s="158" t="str">
        <f t="shared" ca="1" si="143"/>
        <v/>
      </c>
    </row>
    <row r="2301" spans="17:20" x14ac:dyDescent="0.2">
      <c r="Q2301" s="158" t="str">
        <f t="shared" ca="1" si="140"/>
        <v/>
      </c>
      <c r="R2301" s="158" t="str">
        <f t="shared" ca="1" si="141"/>
        <v/>
      </c>
      <c r="S2301" s="158" t="str">
        <f t="shared" ca="1" si="142"/>
        <v/>
      </c>
      <c r="T2301" s="158" t="str">
        <f t="shared" ca="1" si="143"/>
        <v/>
      </c>
    </row>
    <row r="2302" spans="17:20" x14ac:dyDescent="0.2">
      <c r="Q2302" s="158" t="str">
        <f t="shared" ca="1" si="140"/>
        <v/>
      </c>
      <c r="R2302" s="158" t="str">
        <f t="shared" ca="1" si="141"/>
        <v/>
      </c>
      <c r="S2302" s="158" t="str">
        <f t="shared" ca="1" si="142"/>
        <v/>
      </c>
      <c r="T2302" s="158" t="str">
        <f t="shared" ca="1" si="143"/>
        <v/>
      </c>
    </row>
    <row r="2303" spans="17:20" x14ac:dyDescent="0.2">
      <c r="Q2303" s="158" t="str">
        <f t="shared" ca="1" si="140"/>
        <v/>
      </c>
      <c r="R2303" s="158" t="str">
        <f t="shared" ca="1" si="141"/>
        <v/>
      </c>
      <c r="S2303" s="158" t="str">
        <f t="shared" ca="1" si="142"/>
        <v/>
      </c>
      <c r="T2303" s="158" t="str">
        <f t="shared" ca="1" si="143"/>
        <v/>
      </c>
    </row>
    <row r="2304" spans="17:20" x14ac:dyDescent="0.2">
      <c r="Q2304" s="158" t="str">
        <f t="shared" ca="1" si="140"/>
        <v/>
      </c>
      <c r="R2304" s="158" t="str">
        <f t="shared" ca="1" si="141"/>
        <v/>
      </c>
      <c r="S2304" s="158" t="str">
        <f t="shared" ca="1" si="142"/>
        <v/>
      </c>
      <c r="T2304" s="158" t="str">
        <f t="shared" ca="1" si="143"/>
        <v/>
      </c>
    </row>
    <row r="2305" spans="17:20" x14ac:dyDescent="0.2">
      <c r="Q2305" s="158" t="str">
        <f t="shared" ca="1" si="140"/>
        <v/>
      </c>
      <c r="R2305" s="158" t="str">
        <f t="shared" ca="1" si="141"/>
        <v/>
      </c>
      <c r="S2305" s="158" t="str">
        <f t="shared" ca="1" si="142"/>
        <v/>
      </c>
      <c r="T2305" s="158" t="str">
        <f t="shared" ca="1" si="143"/>
        <v/>
      </c>
    </row>
    <row r="2306" spans="17:20" x14ac:dyDescent="0.2">
      <c r="Q2306" s="158" t="str">
        <f t="shared" ca="1" si="140"/>
        <v/>
      </c>
      <c r="R2306" s="158" t="str">
        <f t="shared" ca="1" si="141"/>
        <v/>
      </c>
      <c r="S2306" s="158" t="str">
        <f t="shared" ca="1" si="142"/>
        <v/>
      </c>
      <c r="T2306" s="158" t="str">
        <f t="shared" ca="1" si="143"/>
        <v/>
      </c>
    </row>
    <row r="2307" spans="17:20" x14ac:dyDescent="0.2">
      <c r="Q2307" s="158" t="str">
        <f t="shared" ca="1" si="140"/>
        <v/>
      </c>
      <c r="R2307" s="158" t="str">
        <f t="shared" ca="1" si="141"/>
        <v/>
      </c>
      <c r="S2307" s="158" t="str">
        <f t="shared" ca="1" si="142"/>
        <v/>
      </c>
      <c r="T2307" s="158" t="str">
        <f t="shared" ca="1" si="143"/>
        <v/>
      </c>
    </row>
    <row r="2308" spans="17:20" x14ac:dyDescent="0.2">
      <c r="Q2308" s="158" t="str">
        <f t="shared" ca="1" si="140"/>
        <v/>
      </c>
      <c r="R2308" s="158" t="str">
        <f t="shared" ca="1" si="141"/>
        <v/>
      </c>
      <c r="S2308" s="158" t="str">
        <f t="shared" ca="1" si="142"/>
        <v/>
      </c>
      <c r="T2308" s="158" t="str">
        <f t="shared" ca="1" si="143"/>
        <v/>
      </c>
    </row>
    <row r="2309" spans="17:20" x14ac:dyDescent="0.2">
      <c r="Q2309" s="158" t="str">
        <f t="shared" ref="Q2309:Q2372" ca="1" si="144">LEFT(OFFSET(A2309,0,MATCH($Q$2,$3:$3,0)-1),3)</f>
        <v/>
      </c>
      <c r="R2309" s="158" t="str">
        <f t="shared" ref="R2309:R2372" ca="1" si="145">LEFT(OFFSET(A2309,0,MATCH($R$2,$3:$3,0)-1),3)</f>
        <v/>
      </c>
      <c r="S2309" s="158" t="str">
        <f t="shared" ref="S2309:S2372" ca="1" si="146">RIGHT(OFFSET(A2309,0,MATCH($S$2,$3:$3,0)-1),2)</f>
        <v/>
      </c>
      <c r="T2309" s="158" t="str">
        <f t="shared" ref="T2309:T2372" ca="1" si="147">RIGHT(OFFSET(A2309,0,MATCH($T$2,$3:$3,0)-1),2)</f>
        <v/>
      </c>
    </row>
    <row r="2310" spans="17:20" x14ac:dyDescent="0.2">
      <c r="Q2310" s="158" t="str">
        <f t="shared" ca="1" si="144"/>
        <v/>
      </c>
      <c r="R2310" s="158" t="str">
        <f t="shared" ca="1" si="145"/>
        <v/>
      </c>
      <c r="S2310" s="158" t="str">
        <f t="shared" ca="1" si="146"/>
        <v/>
      </c>
      <c r="T2310" s="158" t="str">
        <f t="shared" ca="1" si="147"/>
        <v/>
      </c>
    </row>
    <row r="2311" spans="17:20" x14ac:dyDescent="0.2">
      <c r="Q2311" s="158" t="str">
        <f t="shared" ca="1" si="144"/>
        <v/>
      </c>
      <c r="R2311" s="158" t="str">
        <f t="shared" ca="1" si="145"/>
        <v/>
      </c>
      <c r="S2311" s="158" t="str">
        <f t="shared" ca="1" si="146"/>
        <v/>
      </c>
      <c r="T2311" s="158" t="str">
        <f t="shared" ca="1" si="147"/>
        <v/>
      </c>
    </row>
    <row r="2312" spans="17:20" x14ac:dyDescent="0.2">
      <c r="Q2312" s="158" t="str">
        <f t="shared" ca="1" si="144"/>
        <v/>
      </c>
      <c r="R2312" s="158" t="str">
        <f t="shared" ca="1" si="145"/>
        <v/>
      </c>
      <c r="S2312" s="158" t="str">
        <f t="shared" ca="1" si="146"/>
        <v/>
      </c>
      <c r="T2312" s="158" t="str">
        <f t="shared" ca="1" si="147"/>
        <v/>
      </c>
    </row>
    <row r="2313" spans="17:20" x14ac:dyDescent="0.2">
      <c r="Q2313" s="158" t="str">
        <f t="shared" ca="1" si="144"/>
        <v/>
      </c>
      <c r="R2313" s="158" t="str">
        <f t="shared" ca="1" si="145"/>
        <v/>
      </c>
      <c r="S2313" s="158" t="str">
        <f t="shared" ca="1" si="146"/>
        <v/>
      </c>
      <c r="T2313" s="158" t="str">
        <f t="shared" ca="1" si="147"/>
        <v/>
      </c>
    </row>
    <row r="2314" spans="17:20" x14ac:dyDescent="0.2">
      <c r="Q2314" s="158" t="str">
        <f t="shared" ca="1" si="144"/>
        <v/>
      </c>
      <c r="R2314" s="158" t="str">
        <f t="shared" ca="1" si="145"/>
        <v/>
      </c>
      <c r="S2314" s="158" t="str">
        <f t="shared" ca="1" si="146"/>
        <v/>
      </c>
      <c r="T2314" s="158" t="str">
        <f t="shared" ca="1" si="147"/>
        <v/>
      </c>
    </row>
    <row r="2315" spans="17:20" x14ac:dyDescent="0.2">
      <c r="Q2315" s="158" t="str">
        <f t="shared" ca="1" si="144"/>
        <v/>
      </c>
      <c r="R2315" s="158" t="str">
        <f t="shared" ca="1" si="145"/>
        <v/>
      </c>
      <c r="S2315" s="158" t="str">
        <f t="shared" ca="1" si="146"/>
        <v/>
      </c>
      <c r="T2315" s="158" t="str">
        <f t="shared" ca="1" si="147"/>
        <v/>
      </c>
    </row>
    <row r="2316" spans="17:20" x14ac:dyDescent="0.2">
      <c r="Q2316" s="158" t="str">
        <f t="shared" ca="1" si="144"/>
        <v/>
      </c>
      <c r="R2316" s="158" t="str">
        <f t="shared" ca="1" si="145"/>
        <v/>
      </c>
      <c r="S2316" s="158" t="str">
        <f t="shared" ca="1" si="146"/>
        <v/>
      </c>
      <c r="T2316" s="158" t="str">
        <f t="shared" ca="1" si="147"/>
        <v/>
      </c>
    </row>
    <row r="2317" spans="17:20" x14ac:dyDescent="0.2">
      <c r="Q2317" s="158" t="str">
        <f t="shared" ca="1" si="144"/>
        <v/>
      </c>
      <c r="R2317" s="158" t="str">
        <f t="shared" ca="1" si="145"/>
        <v/>
      </c>
      <c r="S2317" s="158" t="str">
        <f t="shared" ca="1" si="146"/>
        <v/>
      </c>
      <c r="T2317" s="158" t="str">
        <f t="shared" ca="1" si="147"/>
        <v/>
      </c>
    </row>
    <row r="2318" spans="17:20" x14ac:dyDescent="0.2">
      <c r="Q2318" s="158" t="str">
        <f t="shared" ca="1" si="144"/>
        <v/>
      </c>
      <c r="R2318" s="158" t="str">
        <f t="shared" ca="1" si="145"/>
        <v/>
      </c>
      <c r="S2318" s="158" t="str">
        <f t="shared" ca="1" si="146"/>
        <v/>
      </c>
      <c r="T2318" s="158" t="str">
        <f t="shared" ca="1" si="147"/>
        <v/>
      </c>
    </row>
    <row r="2319" spans="17:20" x14ac:dyDescent="0.2">
      <c r="Q2319" s="158" t="str">
        <f t="shared" ca="1" si="144"/>
        <v/>
      </c>
      <c r="R2319" s="158" t="str">
        <f t="shared" ca="1" si="145"/>
        <v/>
      </c>
      <c r="S2319" s="158" t="str">
        <f t="shared" ca="1" si="146"/>
        <v/>
      </c>
      <c r="T2319" s="158" t="str">
        <f t="shared" ca="1" si="147"/>
        <v/>
      </c>
    </row>
    <row r="2320" spans="17:20" x14ac:dyDescent="0.2">
      <c r="Q2320" s="158" t="str">
        <f t="shared" ca="1" si="144"/>
        <v/>
      </c>
      <c r="R2320" s="158" t="str">
        <f t="shared" ca="1" si="145"/>
        <v/>
      </c>
      <c r="S2320" s="158" t="str">
        <f t="shared" ca="1" si="146"/>
        <v/>
      </c>
      <c r="T2320" s="158" t="str">
        <f t="shared" ca="1" si="147"/>
        <v/>
      </c>
    </row>
    <row r="2321" spans="17:20" x14ac:dyDescent="0.2">
      <c r="Q2321" s="158" t="str">
        <f t="shared" ca="1" si="144"/>
        <v/>
      </c>
      <c r="R2321" s="158" t="str">
        <f t="shared" ca="1" si="145"/>
        <v/>
      </c>
      <c r="S2321" s="158" t="str">
        <f t="shared" ca="1" si="146"/>
        <v/>
      </c>
      <c r="T2321" s="158" t="str">
        <f t="shared" ca="1" si="147"/>
        <v/>
      </c>
    </row>
    <row r="2322" spans="17:20" x14ac:dyDescent="0.2">
      <c r="Q2322" s="158" t="str">
        <f t="shared" ca="1" si="144"/>
        <v/>
      </c>
      <c r="R2322" s="158" t="str">
        <f t="shared" ca="1" si="145"/>
        <v/>
      </c>
      <c r="S2322" s="158" t="str">
        <f t="shared" ca="1" si="146"/>
        <v/>
      </c>
      <c r="T2322" s="158" t="str">
        <f t="shared" ca="1" si="147"/>
        <v/>
      </c>
    </row>
    <row r="2323" spans="17:20" x14ac:dyDescent="0.2">
      <c r="Q2323" s="158" t="str">
        <f t="shared" ca="1" si="144"/>
        <v/>
      </c>
      <c r="R2323" s="158" t="str">
        <f t="shared" ca="1" si="145"/>
        <v/>
      </c>
      <c r="S2323" s="158" t="str">
        <f t="shared" ca="1" si="146"/>
        <v/>
      </c>
      <c r="T2323" s="158" t="str">
        <f t="shared" ca="1" si="147"/>
        <v/>
      </c>
    </row>
    <row r="2324" spans="17:20" x14ac:dyDescent="0.2">
      <c r="Q2324" s="158" t="str">
        <f t="shared" ca="1" si="144"/>
        <v/>
      </c>
      <c r="R2324" s="158" t="str">
        <f t="shared" ca="1" si="145"/>
        <v/>
      </c>
      <c r="S2324" s="158" t="str">
        <f t="shared" ca="1" si="146"/>
        <v/>
      </c>
      <c r="T2324" s="158" t="str">
        <f t="shared" ca="1" si="147"/>
        <v/>
      </c>
    </row>
    <row r="2325" spans="17:20" x14ac:dyDescent="0.2">
      <c r="Q2325" s="158" t="str">
        <f t="shared" ca="1" si="144"/>
        <v/>
      </c>
      <c r="R2325" s="158" t="str">
        <f t="shared" ca="1" si="145"/>
        <v/>
      </c>
      <c r="S2325" s="158" t="str">
        <f t="shared" ca="1" si="146"/>
        <v/>
      </c>
      <c r="T2325" s="158" t="str">
        <f t="shared" ca="1" si="147"/>
        <v/>
      </c>
    </row>
    <row r="2326" spans="17:20" x14ac:dyDescent="0.2">
      <c r="Q2326" s="158" t="str">
        <f t="shared" ca="1" si="144"/>
        <v/>
      </c>
      <c r="R2326" s="158" t="str">
        <f t="shared" ca="1" si="145"/>
        <v/>
      </c>
      <c r="S2326" s="158" t="str">
        <f t="shared" ca="1" si="146"/>
        <v/>
      </c>
      <c r="T2326" s="158" t="str">
        <f t="shared" ca="1" si="147"/>
        <v/>
      </c>
    </row>
    <row r="2327" spans="17:20" x14ac:dyDescent="0.2">
      <c r="Q2327" s="158" t="str">
        <f t="shared" ca="1" si="144"/>
        <v/>
      </c>
      <c r="R2327" s="158" t="str">
        <f t="shared" ca="1" si="145"/>
        <v/>
      </c>
      <c r="S2327" s="158" t="str">
        <f t="shared" ca="1" si="146"/>
        <v/>
      </c>
      <c r="T2327" s="158" t="str">
        <f t="shared" ca="1" si="147"/>
        <v/>
      </c>
    </row>
    <row r="2328" spans="17:20" x14ac:dyDescent="0.2">
      <c r="Q2328" s="158" t="str">
        <f t="shared" ca="1" si="144"/>
        <v/>
      </c>
      <c r="R2328" s="158" t="str">
        <f t="shared" ca="1" si="145"/>
        <v/>
      </c>
      <c r="S2328" s="158" t="str">
        <f t="shared" ca="1" si="146"/>
        <v/>
      </c>
      <c r="T2328" s="158" t="str">
        <f t="shared" ca="1" si="147"/>
        <v/>
      </c>
    </row>
    <row r="2329" spans="17:20" x14ac:dyDescent="0.2">
      <c r="Q2329" s="158" t="str">
        <f t="shared" ca="1" si="144"/>
        <v/>
      </c>
      <c r="R2329" s="158" t="str">
        <f t="shared" ca="1" si="145"/>
        <v/>
      </c>
      <c r="S2329" s="158" t="str">
        <f t="shared" ca="1" si="146"/>
        <v/>
      </c>
      <c r="T2329" s="158" t="str">
        <f t="shared" ca="1" si="147"/>
        <v/>
      </c>
    </row>
    <row r="2330" spans="17:20" x14ac:dyDescent="0.2">
      <c r="Q2330" s="158" t="str">
        <f t="shared" ca="1" si="144"/>
        <v/>
      </c>
      <c r="R2330" s="158" t="str">
        <f t="shared" ca="1" si="145"/>
        <v/>
      </c>
      <c r="S2330" s="158" t="str">
        <f t="shared" ca="1" si="146"/>
        <v/>
      </c>
      <c r="T2330" s="158" t="str">
        <f t="shared" ca="1" si="147"/>
        <v/>
      </c>
    </row>
    <row r="2331" spans="17:20" x14ac:dyDescent="0.2">
      <c r="Q2331" s="158" t="str">
        <f t="shared" ca="1" si="144"/>
        <v/>
      </c>
      <c r="R2331" s="158" t="str">
        <f t="shared" ca="1" si="145"/>
        <v/>
      </c>
      <c r="S2331" s="158" t="str">
        <f t="shared" ca="1" si="146"/>
        <v/>
      </c>
      <c r="T2331" s="158" t="str">
        <f t="shared" ca="1" si="147"/>
        <v/>
      </c>
    </row>
    <row r="2332" spans="17:20" x14ac:dyDescent="0.2">
      <c r="Q2332" s="158" t="str">
        <f t="shared" ca="1" si="144"/>
        <v/>
      </c>
      <c r="R2332" s="158" t="str">
        <f t="shared" ca="1" si="145"/>
        <v/>
      </c>
      <c r="S2332" s="158" t="str">
        <f t="shared" ca="1" si="146"/>
        <v/>
      </c>
      <c r="T2332" s="158" t="str">
        <f t="shared" ca="1" si="147"/>
        <v/>
      </c>
    </row>
    <row r="2333" spans="17:20" x14ac:dyDescent="0.2">
      <c r="Q2333" s="158" t="str">
        <f t="shared" ca="1" si="144"/>
        <v/>
      </c>
      <c r="R2333" s="158" t="str">
        <f t="shared" ca="1" si="145"/>
        <v/>
      </c>
      <c r="S2333" s="158" t="str">
        <f t="shared" ca="1" si="146"/>
        <v/>
      </c>
      <c r="T2333" s="158" t="str">
        <f t="shared" ca="1" si="147"/>
        <v/>
      </c>
    </row>
    <row r="2334" spans="17:20" x14ac:dyDescent="0.2">
      <c r="Q2334" s="158" t="str">
        <f t="shared" ca="1" si="144"/>
        <v/>
      </c>
      <c r="R2334" s="158" t="str">
        <f t="shared" ca="1" si="145"/>
        <v/>
      </c>
      <c r="S2334" s="158" t="str">
        <f t="shared" ca="1" si="146"/>
        <v/>
      </c>
      <c r="T2334" s="158" t="str">
        <f t="shared" ca="1" si="147"/>
        <v/>
      </c>
    </row>
    <row r="2335" spans="17:20" x14ac:dyDescent="0.2">
      <c r="Q2335" s="158" t="str">
        <f t="shared" ca="1" si="144"/>
        <v/>
      </c>
      <c r="R2335" s="158" t="str">
        <f t="shared" ca="1" si="145"/>
        <v/>
      </c>
      <c r="S2335" s="158" t="str">
        <f t="shared" ca="1" si="146"/>
        <v/>
      </c>
      <c r="T2335" s="158" t="str">
        <f t="shared" ca="1" si="147"/>
        <v/>
      </c>
    </row>
    <row r="2336" spans="17:20" x14ac:dyDescent="0.2">
      <c r="Q2336" s="158" t="str">
        <f t="shared" ca="1" si="144"/>
        <v/>
      </c>
      <c r="R2336" s="158" t="str">
        <f t="shared" ca="1" si="145"/>
        <v/>
      </c>
      <c r="S2336" s="158" t="str">
        <f t="shared" ca="1" si="146"/>
        <v/>
      </c>
      <c r="T2336" s="158" t="str">
        <f t="shared" ca="1" si="147"/>
        <v/>
      </c>
    </row>
    <row r="2337" spans="17:20" x14ac:dyDescent="0.2">
      <c r="Q2337" s="158" t="str">
        <f t="shared" ca="1" si="144"/>
        <v/>
      </c>
      <c r="R2337" s="158" t="str">
        <f t="shared" ca="1" si="145"/>
        <v/>
      </c>
      <c r="S2337" s="158" t="str">
        <f t="shared" ca="1" si="146"/>
        <v/>
      </c>
      <c r="T2337" s="158" t="str">
        <f t="shared" ca="1" si="147"/>
        <v/>
      </c>
    </row>
    <row r="2338" spans="17:20" x14ac:dyDescent="0.2">
      <c r="Q2338" s="158" t="str">
        <f t="shared" ca="1" si="144"/>
        <v/>
      </c>
      <c r="R2338" s="158" t="str">
        <f t="shared" ca="1" si="145"/>
        <v/>
      </c>
      <c r="S2338" s="158" t="str">
        <f t="shared" ca="1" si="146"/>
        <v/>
      </c>
      <c r="T2338" s="158" t="str">
        <f t="shared" ca="1" si="147"/>
        <v/>
      </c>
    </row>
    <row r="2339" spans="17:20" x14ac:dyDescent="0.2">
      <c r="Q2339" s="158" t="str">
        <f t="shared" ca="1" si="144"/>
        <v/>
      </c>
      <c r="R2339" s="158" t="str">
        <f t="shared" ca="1" si="145"/>
        <v/>
      </c>
      <c r="S2339" s="158" t="str">
        <f t="shared" ca="1" si="146"/>
        <v/>
      </c>
      <c r="T2339" s="158" t="str">
        <f t="shared" ca="1" si="147"/>
        <v/>
      </c>
    </row>
    <row r="2340" spans="17:20" x14ac:dyDescent="0.2">
      <c r="Q2340" s="158" t="str">
        <f t="shared" ca="1" si="144"/>
        <v/>
      </c>
      <c r="R2340" s="158" t="str">
        <f t="shared" ca="1" si="145"/>
        <v/>
      </c>
      <c r="S2340" s="158" t="str">
        <f t="shared" ca="1" si="146"/>
        <v/>
      </c>
      <c r="T2340" s="158" t="str">
        <f t="shared" ca="1" si="147"/>
        <v/>
      </c>
    </row>
    <row r="2341" spans="17:20" x14ac:dyDescent="0.2">
      <c r="Q2341" s="158" t="str">
        <f t="shared" ca="1" si="144"/>
        <v/>
      </c>
      <c r="R2341" s="158" t="str">
        <f t="shared" ca="1" si="145"/>
        <v/>
      </c>
      <c r="S2341" s="158" t="str">
        <f t="shared" ca="1" si="146"/>
        <v/>
      </c>
      <c r="T2341" s="158" t="str">
        <f t="shared" ca="1" si="147"/>
        <v/>
      </c>
    </row>
    <row r="2342" spans="17:20" x14ac:dyDescent="0.2">
      <c r="Q2342" s="158" t="str">
        <f t="shared" ca="1" si="144"/>
        <v/>
      </c>
      <c r="R2342" s="158" t="str">
        <f t="shared" ca="1" si="145"/>
        <v/>
      </c>
      <c r="S2342" s="158" t="str">
        <f t="shared" ca="1" si="146"/>
        <v/>
      </c>
      <c r="T2342" s="158" t="str">
        <f t="shared" ca="1" si="147"/>
        <v/>
      </c>
    </row>
    <row r="2343" spans="17:20" x14ac:dyDescent="0.2">
      <c r="Q2343" s="158" t="str">
        <f t="shared" ca="1" si="144"/>
        <v/>
      </c>
      <c r="R2343" s="158" t="str">
        <f t="shared" ca="1" si="145"/>
        <v/>
      </c>
      <c r="S2343" s="158" t="str">
        <f t="shared" ca="1" si="146"/>
        <v/>
      </c>
      <c r="T2343" s="158" t="str">
        <f t="shared" ca="1" si="147"/>
        <v/>
      </c>
    </row>
    <row r="2344" spans="17:20" x14ac:dyDescent="0.2">
      <c r="Q2344" s="158" t="str">
        <f t="shared" ca="1" si="144"/>
        <v/>
      </c>
      <c r="R2344" s="158" t="str">
        <f t="shared" ca="1" si="145"/>
        <v/>
      </c>
      <c r="S2344" s="158" t="str">
        <f t="shared" ca="1" si="146"/>
        <v/>
      </c>
      <c r="T2344" s="158" t="str">
        <f t="shared" ca="1" si="147"/>
        <v/>
      </c>
    </row>
    <row r="2345" spans="17:20" x14ac:dyDescent="0.2">
      <c r="Q2345" s="158" t="str">
        <f t="shared" ca="1" si="144"/>
        <v/>
      </c>
      <c r="R2345" s="158" t="str">
        <f t="shared" ca="1" si="145"/>
        <v/>
      </c>
      <c r="S2345" s="158" t="str">
        <f t="shared" ca="1" si="146"/>
        <v/>
      </c>
      <c r="T2345" s="158" t="str">
        <f t="shared" ca="1" si="147"/>
        <v/>
      </c>
    </row>
    <row r="2346" spans="17:20" x14ac:dyDescent="0.2">
      <c r="Q2346" s="158" t="str">
        <f t="shared" ca="1" si="144"/>
        <v/>
      </c>
      <c r="R2346" s="158" t="str">
        <f t="shared" ca="1" si="145"/>
        <v/>
      </c>
      <c r="S2346" s="158" t="str">
        <f t="shared" ca="1" si="146"/>
        <v/>
      </c>
      <c r="T2346" s="158" t="str">
        <f t="shared" ca="1" si="147"/>
        <v/>
      </c>
    </row>
    <row r="2347" spans="17:20" x14ac:dyDescent="0.2">
      <c r="Q2347" s="158" t="str">
        <f t="shared" ca="1" si="144"/>
        <v/>
      </c>
      <c r="R2347" s="158" t="str">
        <f t="shared" ca="1" si="145"/>
        <v/>
      </c>
      <c r="S2347" s="158" t="str">
        <f t="shared" ca="1" si="146"/>
        <v/>
      </c>
      <c r="T2347" s="158" t="str">
        <f t="shared" ca="1" si="147"/>
        <v/>
      </c>
    </row>
    <row r="2348" spans="17:20" x14ac:dyDescent="0.2">
      <c r="Q2348" s="158" t="str">
        <f t="shared" ca="1" si="144"/>
        <v/>
      </c>
      <c r="R2348" s="158" t="str">
        <f t="shared" ca="1" si="145"/>
        <v/>
      </c>
      <c r="S2348" s="158" t="str">
        <f t="shared" ca="1" si="146"/>
        <v/>
      </c>
      <c r="T2348" s="158" t="str">
        <f t="shared" ca="1" si="147"/>
        <v/>
      </c>
    </row>
    <row r="2349" spans="17:20" x14ac:dyDescent="0.2">
      <c r="Q2349" s="158" t="str">
        <f t="shared" ca="1" si="144"/>
        <v/>
      </c>
      <c r="R2349" s="158" t="str">
        <f t="shared" ca="1" si="145"/>
        <v/>
      </c>
      <c r="S2349" s="158" t="str">
        <f t="shared" ca="1" si="146"/>
        <v/>
      </c>
      <c r="T2349" s="158" t="str">
        <f t="shared" ca="1" si="147"/>
        <v/>
      </c>
    </row>
    <row r="2350" spans="17:20" x14ac:dyDescent="0.2">
      <c r="Q2350" s="158" t="str">
        <f t="shared" ca="1" si="144"/>
        <v/>
      </c>
      <c r="R2350" s="158" t="str">
        <f t="shared" ca="1" si="145"/>
        <v/>
      </c>
      <c r="S2350" s="158" t="str">
        <f t="shared" ca="1" si="146"/>
        <v/>
      </c>
      <c r="T2350" s="158" t="str">
        <f t="shared" ca="1" si="147"/>
        <v/>
      </c>
    </row>
    <row r="2351" spans="17:20" x14ac:dyDescent="0.2">
      <c r="Q2351" s="158" t="str">
        <f t="shared" ca="1" si="144"/>
        <v/>
      </c>
      <c r="R2351" s="158" t="str">
        <f t="shared" ca="1" si="145"/>
        <v/>
      </c>
      <c r="S2351" s="158" t="str">
        <f t="shared" ca="1" si="146"/>
        <v/>
      </c>
      <c r="T2351" s="158" t="str">
        <f t="shared" ca="1" si="147"/>
        <v/>
      </c>
    </row>
    <row r="2352" spans="17:20" x14ac:dyDescent="0.2">
      <c r="Q2352" s="158" t="str">
        <f t="shared" ca="1" si="144"/>
        <v/>
      </c>
      <c r="R2352" s="158" t="str">
        <f t="shared" ca="1" si="145"/>
        <v/>
      </c>
      <c r="S2352" s="158" t="str">
        <f t="shared" ca="1" si="146"/>
        <v/>
      </c>
      <c r="T2352" s="158" t="str">
        <f t="shared" ca="1" si="147"/>
        <v/>
      </c>
    </row>
    <row r="2353" spans="17:20" x14ac:dyDescent="0.2">
      <c r="Q2353" s="158" t="str">
        <f t="shared" ca="1" si="144"/>
        <v/>
      </c>
      <c r="R2353" s="158" t="str">
        <f t="shared" ca="1" si="145"/>
        <v/>
      </c>
      <c r="S2353" s="158" t="str">
        <f t="shared" ca="1" si="146"/>
        <v/>
      </c>
      <c r="T2353" s="158" t="str">
        <f t="shared" ca="1" si="147"/>
        <v/>
      </c>
    </row>
    <row r="2354" spans="17:20" x14ac:dyDescent="0.2">
      <c r="Q2354" s="158" t="str">
        <f t="shared" ca="1" si="144"/>
        <v/>
      </c>
      <c r="R2354" s="158" t="str">
        <f t="shared" ca="1" si="145"/>
        <v/>
      </c>
      <c r="S2354" s="158" t="str">
        <f t="shared" ca="1" si="146"/>
        <v/>
      </c>
      <c r="T2354" s="158" t="str">
        <f t="shared" ca="1" si="147"/>
        <v/>
      </c>
    </row>
    <row r="2355" spans="17:20" x14ac:dyDescent="0.2">
      <c r="Q2355" s="158" t="str">
        <f t="shared" ca="1" si="144"/>
        <v/>
      </c>
      <c r="R2355" s="158" t="str">
        <f t="shared" ca="1" si="145"/>
        <v/>
      </c>
      <c r="S2355" s="158" t="str">
        <f t="shared" ca="1" si="146"/>
        <v/>
      </c>
      <c r="T2355" s="158" t="str">
        <f t="shared" ca="1" si="147"/>
        <v/>
      </c>
    </row>
    <row r="2356" spans="17:20" x14ac:dyDescent="0.2">
      <c r="Q2356" s="158" t="str">
        <f t="shared" ca="1" si="144"/>
        <v/>
      </c>
      <c r="R2356" s="158" t="str">
        <f t="shared" ca="1" si="145"/>
        <v/>
      </c>
      <c r="S2356" s="158" t="str">
        <f t="shared" ca="1" si="146"/>
        <v/>
      </c>
      <c r="T2356" s="158" t="str">
        <f t="shared" ca="1" si="147"/>
        <v/>
      </c>
    </row>
    <row r="2357" spans="17:20" x14ac:dyDescent="0.2">
      <c r="Q2357" s="158" t="str">
        <f t="shared" ca="1" si="144"/>
        <v/>
      </c>
      <c r="R2357" s="158" t="str">
        <f t="shared" ca="1" si="145"/>
        <v/>
      </c>
      <c r="S2357" s="158" t="str">
        <f t="shared" ca="1" si="146"/>
        <v/>
      </c>
      <c r="T2357" s="158" t="str">
        <f t="shared" ca="1" si="147"/>
        <v/>
      </c>
    </row>
    <row r="2358" spans="17:20" x14ac:dyDescent="0.2">
      <c r="Q2358" s="158" t="str">
        <f t="shared" ca="1" si="144"/>
        <v/>
      </c>
      <c r="R2358" s="158" t="str">
        <f t="shared" ca="1" si="145"/>
        <v/>
      </c>
      <c r="S2358" s="158" t="str">
        <f t="shared" ca="1" si="146"/>
        <v/>
      </c>
      <c r="T2358" s="158" t="str">
        <f t="shared" ca="1" si="147"/>
        <v/>
      </c>
    </row>
    <row r="2359" spans="17:20" x14ac:dyDescent="0.2">
      <c r="Q2359" s="158" t="str">
        <f t="shared" ca="1" si="144"/>
        <v/>
      </c>
      <c r="R2359" s="158" t="str">
        <f t="shared" ca="1" si="145"/>
        <v/>
      </c>
      <c r="S2359" s="158" t="str">
        <f t="shared" ca="1" si="146"/>
        <v/>
      </c>
      <c r="T2359" s="158" t="str">
        <f t="shared" ca="1" si="147"/>
        <v/>
      </c>
    </row>
    <row r="2360" spans="17:20" x14ac:dyDescent="0.2">
      <c r="Q2360" s="158" t="str">
        <f t="shared" ca="1" si="144"/>
        <v/>
      </c>
      <c r="R2360" s="158" t="str">
        <f t="shared" ca="1" si="145"/>
        <v/>
      </c>
      <c r="S2360" s="158" t="str">
        <f t="shared" ca="1" si="146"/>
        <v/>
      </c>
      <c r="T2360" s="158" t="str">
        <f t="shared" ca="1" si="147"/>
        <v/>
      </c>
    </row>
    <row r="2361" spans="17:20" x14ac:dyDescent="0.2">
      <c r="Q2361" s="158" t="str">
        <f t="shared" ca="1" si="144"/>
        <v/>
      </c>
      <c r="R2361" s="158" t="str">
        <f t="shared" ca="1" si="145"/>
        <v/>
      </c>
      <c r="S2361" s="158" t="str">
        <f t="shared" ca="1" si="146"/>
        <v/>
      </c>
      <c r="T2361" s="158" t="str">
        <f t="shared" ca="1" si="147"/>
        <v/>
      </c>
    </row>
    <row r="2362" spans="17:20" x14ac:dyDescent="0.2">
      <c r="Q2362" s="158" t="str">
        <f t="shared" ca="1" si="144"/>
        <v/>
      </c>
      <c r="R2362" s="158" t="str">
        <f t="shared" ca="1" si="145"/>
        <v/>
      </c>
      <c r="S2362" s="158" t="str">
        <f t="shared" ca="1" si="146"/>
        <v/>
      </c>
      <c r="T2362" s="158" t="str">
        <f t="shared" ca="1" si="147"/>
        <v/>
      </c>
    </row>
    <row r="2363" spans="17:20" x14ac:dyDescent="0.2">
      <c r="Q2363" s="158" t="str">
        <f t="shared" ca="1" si="144"/>
        <v/>
      </c>
      <c r="R2363" s="158" t="str">
        <f t="shared" ca="1" si="145"/>
        <v/>
      </c>
      <c r="S2363" s="158" t="str">
        <f t="shared" ca="1" si="146"/>
        <v/>
      </c>
      <c r="T2363" s="158" t="str">
        <f t="shared" ca="1" si="147"/>
        <v/>
      </c>
    </row>
    <row r="2364" spans="17:20" x14ac:dyDescent="0.2">
      <c r="Q2364" s="158" t="str">
        <f t="shared" ca="1" si="144"/>
        <v/>
      </c>
      <c r="R2364" s="158" t="str">
        <f t="shared" ca="1" si="145"/>
        <v/>
      </c>
      <c r="S2364" s="158" t="str">
        <f t="shared" ca="1" si="146"/>
        <v/>
      </c>
      <c r="T2364" s="158" t="str">
        <f t="shared" ca="1" si="147"/>
        <v/>
      </c>
    </row>
    <row r="2365" spans="17:20" x14ac:dyDescent="0.2">
      <c r="Q2365" s="158" t="str">
        <f t="shared" ca="1" si="144"/>
        <v/>
      </c>
      <c r="R2365" s="158" t="str">
        <f t="shared" ca="1" si="145"/>
        <v/>
      </c>
      <c r="S2365" s="158" t="str">
        <f t="shared" ca="1" si="146"/>
        <v/>
      </c>
      <c r="T2365" s="158" t="str">
        <f t="shared" ca="1" si="147"/>
        <v/>
      </c>
    </row>
    <row r="2366" spans="17:20" x14ac:dyDescent="0.2">
      <c r="Q2366" s="158" t="str">
        <f t="shared" ca="1" si="144"/>
        <v/>
      </c>
      <c r="R2366" s="158" t="str">
        <f t="shared" ca="1" si="145"/>
        <v/>
      </c>
      <c r="S2366" s="158" t="str">
        <f t="shared" ca="1" si="146"/>
        <v/>
      </c>
      <c r="T2366" s="158" t="str">
        <f t="shared" ca="1" si="147"/>
        <v/>
      </c>
    </row>
    <row r="2367" spans="17:20" x14ac:dyDescent="0.2">
      <c r="Q2367" s="158" t="str">
        <f t="shared" ca="1" si="144"/>
        <v/>
      </c>
      <c r="R2367" s="158" t="str">
        <f t="shared" ca="1" si="145"/>
        <v/>
      </c>
      <c r="S2367" s="158" t="str">
        <f t="shared" ca="1" si="146"/>
        <v/>
      </c>
      <c r="T2367" s="158" t="str">
        <f t="shared" ca="1" si="147"/>
        <v/>
      </c>
    </row>
    <row r="2368" spans="17:20" x14ac:dyDescent="0.2">
      <c r="Q2368" s="158" t="str">
        <f t="shared" ca="1" si="144"/>
        <v/>
      </c>
      <c r="R2368" s="158" t="str">
        <f t="shared" ca="1" si="145"/>
        <v/>
      </c>
      <c r="S2368" s="158" t="str">
        <f t="shared" ca="1" si="146"/>
        <v/>
      </c>
      <c r="T2368" s="158" t="str">
        <f t="shared" ca="1" si="147"/>
        <v/>
      </c>
    </row>
    <row r="2369" spans="17:20" x14ac:dyDescent="0.2">
      <c r="Q2369" s="158" t="str">
        <f t="shared" ca="1" si="144"/>
        <v/>
      </c>
      <c r="R2369" s="158" t="str">
        <f t="shared" ca="1" si="145"/>
        <v/>
      </c>
      <c r="S2369" s="158" t="str">
        <f t="shared" ca="1" si="146"/>
        <v/>
      </c>
      <c r="T2369" s="158" t="str">
        <f t="shared" ca="1" si="147"/>
        <v/>
      </c>
    </row>
    <row r="2370" spans="17:20" x14ac:dyDescent="0.2">
      <c r="Q2370" s="158" t="str">
        <f t="shared" ca="1" si="144"/>
        <v/>
      </c>
      <c r="R2370" s="158" t="str">
        <f t="shared" ca="1" si="145"/>
        <v/>
      </c>
      <c r="S2370" s="158" t="str">
        <f t="shared" ca="1" si="146"/>
        <v/>
      </c>
      <c r="T2370" s="158" t="str">
        <f t="shared" ca="1" si="147"/>
        <v/>
      </c>
    </row>
    <row r="2371" spans="17:20" x14ac:dyDescent="0.2">
      <c r="Q2371" s="158" t="str">
        <f t="shared" ca="1" si="144"/>
        <v/>
      </c>
      <c r="R2371" s="158" t="str">
        <f t="shared" ca="1" si="145"/>
        <v/>
      </c>
      <c r="S2371" s="158" t="str">
        <f t="shared" ca="1" si="146"/>
        <v/>
      </c>
      <c r="T2371" s="158" t="str">
        <f t="shared" ca="1" si="147"/>
        <v/>
      </c>
    </row>
    <row r="2372" spans="17:20" x14ac:dyDescent="0.2">
      <c r="Q2372" s="158" t="str">
        <f t="shared" ca="1" si="144"/>
        <v/>
      </c>
      <c r="R2372" s="158" t="str">
        <f t="shared" ca="1" si="145"/>
        <v/>
      </c>
      <c r="S2372" s="158" t="str">
        <f t="shared" ca="1" si="146"/>
        <v/>
      </c>
      <c r="T2372" s="158" t="str">
        <f t="shared" ca="1" si="147"/>
        <v/>
      </c>
    </row>
    <row r="2373" spans="17:20" x14ac:dyDescent="0.2">
      <c r="Q2373" s="158" t="str">
        <f t="shared" ref="Q2373:Q2436" ca="1" si="148">LEFT(OFFSET(A2373,0,MATCH($Q$2,$3:$3,0)-1),3)</f>
        <v/>
      </c>
      <c r="R2373" s="158" t="str">
        <f t="shared" ref="R2373:R2436" ca="1" si="149">LEFT(OFFSET(A2373,0,MATCH($R$2,$3:$3,0)-1),3)</f>
        <v/>
      </c>
      <c r="S2373" s="158" t="str">
        <f t="shared" ref="S2373:S2436" ca="1" si="150">RIGHT(OFFSET(A2373,0,MATCH($S$2,$3:$3,0)-1),2)</f>
        <v/>
      </c>
      <c r="T2373" s="158" t="str">
        <f t="shared" ref="T2373:T2436" ca="1" si="151">RIGHT(OFFSET(A2373,0,MATCH($T$2,$3:$3,0)-1),2)</f>
        <v/>
      </c>
    </row>
    <row r="2374" spans="17:20" x14ac:dyDescent="0.2">
      <c r="Q2374" s="158" t="str">
        <f t="shared" ca="1" si="148"/>
        <v/>
      </c>
      <c r="R2374" s="158" t="str">
        <f t="shared" ca="1" si="149"/>
        <v/>
      </c>
      <c r="S2374" s="158" t="str">
        <f t="shared" ca="1" si="150"/>
        <v/>
      </c>
      <c r="T2374" s="158" t="str">
        <f t="shared" ca="1" si="151"/>
        <v/>
      </c>
    </row>
    <row r="2375" spans="17:20" x14ac:dyDescent="0.2">
      <c r="Q2375" s="158" t="str">
        <f t="shared" ca="1" si="148"/>
        <v/>
      </c>
      <c r="R2375" s="158" t="str">
        <f t="shared" ca="1" si="149"/>
        <v/>
      </c>
      <c r="S2375" s="158" t="str">
        <f t="shared" ca="1" si="150"/>
        <v/>
      </c>
      <c r="T2375" s="158" t="str">
        <f t="shared" ca="1" si="151"/>
        <v/>
      </c>
    </row>
    <row r="2376" spans="17:20" x14ac:dyDescent="0.2">
      <c r="Q2376" s="158" t="str">
        <f t="shared" ca="1" si="148"/>
        <v/>
      </c>
      <c r="R2376" s="158" t="str">
        <f t="shared" ca="1" si="149"/>
        <v/>
      </c>
      <c r="S2376" s="158" t="str">
        <f t="shared" ca="1" si="150"/>
        <v/>
      </c>
      <c r="T2376" s="158" t="str">
        <f t="shared" ca="1" si="151"/>
        <v/>
      </c>
    </row>
    <row r="2377" spans="17:20" x14ac:dyDescent="0.2">
      <c r="Q2377" s="158" t="str">
        <f t="shared" ca="1" si="148"/>
        <v/>
      </c>
      <c r="R2377" s="158" t="str">
        <f t="shared" ca="1" si="149"/>
        <v/>
      </c>
      <c r="S2377" s="158" t="str">
        <f t="shared" ca="1" si="150"/>
        <v/>
      </c>
      <c r="T2377" s="158" t="str">
        <f t="shared" ca="1" si="151"/>
        <v/>
      </c>
    </row>
    <row r="2378" spans="17:20" x14ac:dyDescent="0.2">
      <c r="Q2378" s="158" t="str">
        <f t="shared" ca="1" si="148"/>
        <v/>
      </c>
      <c r="R2378" s="158" t="str">
        <f t="shared" ca="1" si="149"/>
        <v/>
      </c>
      <c r="S2378" s="158" t="str">
        <f t="shared" ca="1" si="150"/>
        <v/>
      </c>
      <c r="T2378" s="158" t="str">
        <f t="shared" ca="1" si="151"/>
        <v/>
      </c>
    </row>
    <row r="2379" spans="17:20" x14ac:dyDescent="0.2">
      <c r="Q2379" s="158" t="str">
        <f t="shared" ca="1" si="148"/>
        <v/>
      </c>
      <c r="R2379" s="158" t="str">
        <f t="shared" ca="1" si="149"/>
        <v/>
      </c>
      <c r="S2379" s="158" t="str">
        <f t="shared" ca="1" si="150"/>
        <v/>
      </c>
      <c r="T2379" s="158" t="str">
        <f t="shared" ca="1" si="151"/>
        <v/>
      </c>
    </row>
    <row r="2380" spans="17:20" x14ac:dyDescent="0.2">
      <c r="Q2380" s="158" t="str">
        <f t="shared" ca="1" si="148"/>
        <v/>
      </c>
      <c r="R2380" s="158" t="str">
        <f t="shared" ca="1" si="149"/>
        <v/>
      </c>
      <c r="S2380" s="158" t="str">
        <f t="shared" ca="1" si="150"/>
        <v/>
      </c>
      <c r="T2380" s="158" t="str">
        <f t="shared" ca="1" si="151"/>
        <v/>
      </c>
    </row>
    <row r="2381" spans="17:20" x14ac:dyDescent="0.2">
      <c r="Q2381" s="158" t="str">
        <f t="shared" ca="1" si="148"/>
        <v/>
      </c>
      <c r="R2381" s="158" t="str">
        <f t="shared" ca="1" si="149"/>
        <v/>
      </c>
      <c r="S2381" s="158" t="str">
        <f t="shared" ca="1" si="150"/>
        <v/>
      </c>
      <c r="T2381" s="158" t="str">
        <f t="shared" ca="1" si="151"/>
        <v/>
      </c>
    </row>
    <row r="2382" spans="17:20" x14ac:dyDescent="0.2">
      <c r="Q2382" s="158" t="str">
        <f t="shared" ca="1" si="148"/>
        <v/>
      </c>
      <c r="R2382" s="158" t="str">
        <f t="shared" ca="1" si="149"/>
        <v/>
      </c>
      <c r="S2382" s="158" t="str">
        <f t="shared" ca="1" si="150"/>
        <v/>
      </c>
      <c r="T2382" s="158" t="str">
        <f t="shared" ca="1" si="151"/>
        <v/>
      </c>
    </row>
    <row r="2383" spans="17:20" x14ac:dyDescent="0.2">
      <c r="Q2383" s="158" t="str">
        <f t="shared" ca="1" si="148"/>
        <v/>
      </c>
      <c r="R2383" s="158" t="str">
        <f t="shared" ca="1" si="149"/>
        <v/>
      </c>
      <c r="S2383" s="158" t="str">
        <f t="shared" ca="1" si="150"/>
        <v/>
      </c>
      <c r="T2383" s="158" t="str">
        <f t="shared" ca="1" si="151"/>
        <v/>
      </c>
    </row>
    <row r="2384" spans="17:20" x14ac:dyDescent="0.2">
      <c r="Q2384" s="158" t="str">
        <f t="shared" ca="1" si="148"/>
        <v/>
      </c>
      <c r="R2384" s="158" t="str">
        <f t="shared" ca="1" si="149"/>
        <v/>
      </c>
      <c r="S2384" s="158" t="str">
        <f t="shared" ca="1" si="150"/>
        <v/>
      </c>
      <c r="T2384" s="158" t="str">
        <f t="shared" ca="1" si="151"/>
        <v/>
      </c>
    </row>
    <row r="2385" spans="17:20" x14ac:dyDescent="0.2">
      <c r="Q2385" s="158" t="str">
        <f t="shared" ca="1" si="148"/>
        <v/>
      </c>
      <c r="R2385" s="158" t="str">
        <f t="shared" ca="1" si="149"/>
        <v/>
      </c>
      <c r="S2385" s="158" t="str">
        <f t="shared" ca="1" si="150"/>
        <v/>
      </c>
      <c r="T2385" s="158" t="str">
        <f t="shared" ca="1" si="151"/>
        <v/>
      </c>
    </row>
    <row r="2386" spans="17:20" x14ac:dyDescent="0.2">
      <c r="Q2386" s="158" t="str">
        <f t="shared" ca="1" si="148"/>
        <v/>
      </c>
      <c r="R2386" s="158" t="str">
        <f t="shared" ca="1" si="149"/>
        <v/>
      </c>
      <c r="S2386" s="158" t="str">
        <f t="shared" ca="1" si="150"/>
        <v/>
      </c>
      <c r="T2386" s="158" t="str">
        <f t="shared" ca="1" si="151"/>
        <v/>
      </c>
    </row>
    <row r="2387" spans="17:20" x14ac:dyDescent="0.2">
      <c r="Q2387" s="158" t="str">
        <f t="shared" ca="1" si="148"/>
        <v/>
      </c>
      <c r="R2387" s="158" t="str">
        <f t="shared" ca="1" si="149"/>
        <v/>
      </c>
      <c r="S2387" s="158" t="str">
        <f t="shared" ca="1" si="150"/>
        <v/>
      </c>
      <c r="T2387" s="158" t="str">
        <f t="shared" ca="1" si="151"/>
        <v/>
      </c>
    </row>
    <row r="2388" spans="17:20" x14ac:dyDescent="0.2">
      <c r="Q2388" s="158" t="str">
        <f t="shared" ca="1" si="148"/>
        <v/>
      </c>
      <c r="R2388" s="158" t="str">
        <f t="shared" ca="1" si="149"/>
        <v/>
      </c>
      <c r="S2388" s="158" t="str">
        <f t="shared" ca="1" si="150"/>
        <v/>
      </c>
      <c r="T2388" s="158" t="str">
        <f t="shared" ca="1" si="151"/>
        <v/>
      </c>
    </row>
    <row r="2389" spans="17:20" x14ac:dyDescent="0.2">
      <c r="Q2389" s="158" t="str">
        <f t="shared" ca="1" si="148"/>
        <v/>
      </c>
      <c r="R2389" s="158" t="str">
        <f t="shared" ca="1" si="149"/>
        <v/>
      </c>
      <c r="S2389" s="158" t="str">
        <f t="shared" ca="1" si="150"/>
        <v/>
      </c>
      <c r="T2389" s="158" t="str">
        <f t="shared" ca="1" si="151"/>
        <v/>
      </c>
    </row>
    <row r="2390" spans="17:20" x14ac:dyDescent="0.2">
      <c r="Q2390" s="158" t="str">
        <f t="shared" ca="1" si="148"/>
        <v/>
      </c>
      <c r="R2390" s="158" t="str">
        <f t="shared" ca="1" si="149"/>
        <v/>
      </c>
      <c r="S2390" s="158" t="str">
        <f t="shared" ca="1" si="150"/>
        <v/>
      </c>
      <c r="T2390" s="158" t="str">
        <f t="shared" ca="1" si="151"/>
        <v/>
      </c>
    </row>
    <row r="2391" spans="17:20" x14ac:dyDescent="0.2">
      <c r="Q2391" s="158" t="str">
        <f t="shared" ca="1" si="148"/>
        <v/>
      </c>
      <c r="R2391" s="158" t="str">
        <f t="shared" ca="1" si="149"/>
        <v/>
      </c>
      <c r="S2391" s="158" t="str">
        <f t="shared" ca="1" si="150"/>
        <v/>
      </c>
      <c r="T2391" s="158" t="str">
        <f t="shared" ca="1" si="151"/>
        <v/>
      </c>
    </row>
    <row r="2392" spans="17:20" x14ac:dyDescent="0.2">
      <c r="Q2392" s="158" t="str">
        <f t="shared" ca="1" si="148"/>
        <v/>
      </c>
      <c r="R2392" s="158" t="str">
        <f t="shared" ca="1" si="149"/>
        <v/>
      </c>
      <c r="S2392" s="158" t="str">
        <f t="shared" ca="1" si="150"/>
        <v/>
      </c>
      <c r="T2392" s="158" t="str">
        <f t="shared" ca="1" si="151"/>
        <v/>
      </c>
    </row>
    <row r="2393" spans="17:20" x14ac:dyDescent="0.2">
      <c r="Q2393" s="158" t="str">
        <f t="shared" ca="1" si="148"/>
        <v/>
      </c>
      <c r="R2393" s="158" t="str">
        <f t="shared" ca="1" si="149"/>
        <v/>
      </c>
      <c r="S2393" s="158" t="str">
        <f t="shared" ca="1" si="150"/>
        <v/>
      </c>
      <c r="T2393" s="158" t="str">
        <f t="shared" ca="1" si="151"/>
        <v/>
      </c>
    </row>
    <row r="2394" spans="17:20" x14ac:dyDescent="0.2">
      <c r="Q2394" s="158" t="str">
        <f t="shared" ca="1" si="148"/>
        <v/>
      </c>
      <c r="R2394" s="158" t="str">
        <f t="shared" ca="1" si="149"/>
        <v/>
      </c>
      <c r="S2394" s="158" t="str">
        <f t="shared" ca="1" si="150"/>
        <v/>
      </c>
      <c r="T2394" s="158" t="str">
        <f t="shared" ca="1" si="151"/>
        <v/>
      </c>
    </row>
    <row r="2395" spans="17:20" x14ac:dyDescent="0.2">
      <c r="Q2395" s="158" t="str">
        <f t="shared" ca="1" si="148"/>
        <v/>
      </c>
      <c r="R2395" s="158" t="str">
        <f t="shared" ca="1" si="149"/>
        <v/>
      </c>
      <c r="S2395" s="158" t="str">
        <f t="shared" ca="1" si="150"/>
        <v/>
      </c>
      <c r="T2395" s="158" t="str">
        <f t="shared" ca="1" si="151"/>
        <v/>
      </c>
    </row>
    <row r="2396" spans="17:20" x14ac:dyDescent="0.2">
      <c r="Q2396" s="158" t="str">
        <f t="shared" ca="1" si="148"/>
        <v/>
      </c>
      <c r="R2396" s="158" t="str">
        <f t="shared" ca="1" si="149"/>
        <v/>
      </c>
      <c r="S2396" s="158" t="str">
        <f t="shared" ca="1" si="150"/>
        <v/>
      </c>
      <c r="T2396" s="158" t="str">
        <f t="shared" ca="1" si="151"/>
        <v/>
      </c>
    </row>
    <row r="2397" spans="17:20" x14ac:dyDescent="0.2">
      <c r="Q2397" s="158" t="str">
        <f t="shared" ca="1" si="148"/>
        <v/>
      </c>
      <c r="R2397" s="158" t="str">
        <f t="shared" ca="1" si="149"/>
        <v/>
      </c>
      <c r="S2397" s="158" t="str">
        <f t="shared" ca="1" si="150"/>
        <v/>
      </c>
      <c r="T2397" s="158" t="str">
        <f t="shared" ca="1" si="151"/>
        <v/>
      </c>
    </row>
    <row r="2398" spans="17:20" x14ac:dyDescent="0.2">
      <c r="Q2398" s="158" t="str">
        <f t="shared" ca="1" si="148"/>
        <v/>
      </c>
      <c r="R2398" s="158" t="str">
        <f t="shared" ca="1" si="149"/>
        <v/>
      </c>
      <c r="S2398" s="158" t="str">
        <f t="shared" ca="1" si="150"/>
        <v/>
      </c>
      <c r="T2398" s="158" t="str">
        <f t="shared" ca="1" si="151"/>
        <v/>
      </c>
    </row>
    <row r="2399" spans="17:20" x14ac:dyDescent="0.2">
      <c r="Q2399" s="158" t="str">
        <f t="shared" ca="1" si="148"/>
        <v/>
      </c>
      <c r="R2399" s="158" t="str">
        <f t="shared" ca="1" si="149"/>
        <v/>
      </c>
      <c r="S2399" s="158" t="str">
        <f t="shared" ca="1" si="150"/>
        <v/>
      </c>
      <c r="T2399" s="158" t="str">
        <f t="shared" ca="1" si="151"/>
        <v/>
      </c>
    </row>
    <row r="2400" spans="17:20" x14ac:dyDescent="0.2">
      <c r="Q2400" s="158" t="str">
        <f t="shared" ca="1" si="148"/>
        <v/>
      </c>
      <c r="R2400" s="158" t="str">
        <f t="shared" ca="1" si="149"/>
        <v/>
      </c>
      <c r="S2400" s="158" t="str">
        <f t="shared" ca="1" si="150"/>
        <v/>
      </c>
      <c r="T2400" s="158" t="str">
        <f t="shared" ca="1" si="151"/>
        <v/>
      </c>
    </row>
    <row r="2401" spans="17:20" x14ac:dyDescent="0.2">
      <c r="Q2401" s="158" t="str">
        <f t="shared" ca="1" si="148"/>
        <v/>
      </c>
      <c r="R2401" s="158" t="str">
        <f t="shared" ca="1" si="149"/>
        <v/>
      </c>
      <c r="S2401" s="158" t="str">
        <f t="shared" ca="1" si="150"/>
        <v/>
      </c>
      <c r="T2401" s="158" t="str">
        <f t="shared" ca="1" si="151"/>
        <v/>
      </c>
    </row>
    <row r="2402" spans="17:20" x14ac:dyDescent="0.2">
      <c r="Q2402" s="158" t="str">
        <f t="shared" ca="1" si="148"/>
        <v/>
      </c>
      <c r="R2402" s="158" t="str">
        <f t="shared" ca="1" si="149"/>
        <v/>
      </c>
      <c r="S2402" s="158" t="str">
        <f t="shared" ca="1" si="150"/>
        <v/>
      </c>
      <c r="T2402" s="158" t="str">
        <f t="shared" ca="1" si="151"/>
        <v/>
      </c>
    </row>
    <row r="2403" spans="17:20" x14ac:dyDescent="0.2">
      <c r="Q2403" s="158" t="str">
        <f t="shared" ca="1" si="148"/>
        <v/>
      </c>
      <c r="R2403" s="158" t="str">
        <f t="shared" ca="1" si="149"/>
        <v/>
      </c>
      <c r="S2403" s="158" t="str">
        <f t="shared" ca="1" si="150"/>
        <v/>
      </c>
      <c r="T2403" s="158" t="str">
        <f t="shared" ca="1" si="151"/>
        <v/>
      </c>
    </row>
    <row r="2404" spans="17:20" x14ac:dyDescent="0.2">
      <c r="Q2404" s="158" t="str">
        <f t="shared" ca="1" si="148"/>
        <v/>
      </c>
      <c r="R2404" s="158" t="str">
        <f t="shared" ca="1" si="149"/>
        <v/>
      </c>
      <c r="S2404" s="158" t="str">
        <f t="shared" ca="1" si="150"/>
        <v/>
      </c>
      <c r="T2404" s="158" t="str">
        <f t="shared" ca="1" si="151"/>
        <v/>
      </c>
    </row>
    <row r="2405" spans="17:20" x14ac:dyDescent="0.2">
      <c r="Q2405" s="158" t="str">
        <f t="shared" ca="1" si="148"/>
        <v/>
      </c>
      <c r="R2405" s="158" t="str">
        <f t="shared" ca="1" si="149"/>
        <v/>
      </c>
      <c r="S2405" s="158" t="str">
        <f t="shared" ca="1" si="150"/>
        <v/>
      </c>
      <c r="T2405" s="158" t="str">
        <f t="shared" ca="1" si="151"/>
        <v/>
      </c>
    </row>
    <row r="2406" spans="17:20" x14ac:dyDescent="0.2">
      <c r="Q2406" s="158" t="str">
        <f t="shared" ca="1" si="148"/>
        <v/>
      </c>
      <c r="R2406" s="158" t="str">
        <f t="shared" ca="1" si="149"/>
        <v/>
      </c>
      <c r="S2406" s="158" t="str">
        <f t="shared" ca="1" si="150"/>
        <v/>
      </c>
      <c r="T2406" s="158" t="str">
        <f t="shared" ca="1" si="151"/>
        <v/>
      </c>
    </row>
    <row r="2407" spans="17:20" x14ac:dyDescent="0.2">
      <c r="Q2407" s="158" t="str">
        <f t="shared" ca="1" si="148"/>
        <v/>
      </c>
      <c r="R2407" s="158" t="str">
        <f t="shared" ca="1" si="149"/>
        <v/>
      </c>
      <c r="S2407" s="158" t="str">
        <f t="shared" ca="1" si="150"/>
        <v/>
      </c>
      <c r="T2407" s="158" t="str">
        <f t="shared" ca="1" si="151"/>
        <v/>
      </c>
    </row>
    <row r="2408" spans="17:20" x14ac:dyDescent="0.2">
      <c r="Q2408" s="158" t="str">
        <f t="shared" ca="1" si="148"/>
        <v/>
      </c>
      <c r="R2408" s="158" t="str">
        <f t="shared" ca="1" si="149"/>
        <v/>
      </c>
      <c r="S2408" s="158" t="str">
        <f t="shared" ca="1" si="150"/>
        <v/>
      </c>
      <c r="T2408" s="158" t="str">
        <f t="shared" ca="1" si="151"/>
        <v/>
      </c>
    </row>
    <row r="2409" spans="17:20" x14ac:dyDescent="0.2">
      <c r="Q2409" s="158" t="str">
        <f t="shared" ca="1" si="148"/>
        <v/>
      </c>
      <c r="R2409" s="158" t="str">
        <f t="shared" ca="1" si="149"/>
        <v/>
      </c>
      <c r="S2409" s="158" t="str">
        <f t="shared" ca="1" si="150"/>
        <v/>
      </c>
      <c r="T2409" s="158" t="str">
        <f t="shared" ca="1" si="151"/>
        <v/>
      </c>
    </row>
    <row r="2410" spans="17:20" x14ac:dyDescent="0.2">
      <c r="Q2410" s="158" t="str">
        <f t="shared" ca="1" si="148"/>
        <v/>
      </c>
      <c r="R2410" s="158" t="str">
        <f t="shared" ca="1" si="149"/>
        <v/>
      </c>
      <c r="S2410" s="158" t="str">
        <f t="shared" ca="1" si="150"/>
        <v/>
      </c>
      <c r="T2410" s="158" t="str">
        <f t="shared" ca="1" si="151"/>
        <v/>
      </c>
    </row>
    <row r="2411" spans="17:20" x14ac:dyDescent="0.2">
      <c r="Q2411" s="158" t="str">
        <f t="shared" ca="1" si="148"/>
        <v/>
      </c>
      <c r="R2411" s="158" t="str">
        <f t="shared" ca="1" si="149"/>
        <v/>
      </c>
      <c r="S2411" s="158" t="str">
        <f t="shared" ca="1" si="150"/>
        <v/>
      </c>
      <c r="T2411" s="158" t="str">
        <f t="shared" ca="1" si="151"/>
        <v/>
      </c>
    </row>
    <row r="2412" spans="17:20" x14ac:dyDescent="0.2">
      <c r="Q2412" s="158" t="str">
        <f t="shared" ca="1" si="148"/>
        <v/>
      </c>
      <c r="R2412" s="158" t="str">
        <f t="shared" ca="1" si="149"/>
        <v/>
      </c>
      <c r="S2412" s="158" t="str">
        <f t="shared" ca="1" si="150"/>
        <v/>
      </c>
      <c r="T2412" s="158" t="str">
        <f t="shared" ca="1" si="151"/>
        <v/>
      </c>
    </row>
    <row r="2413" spans="17:20" x14ac:dyDescent="0.2">
      <c r="Q2413" s="158" t="str">
        <f t="shared" ca="1" si="148"/>
        <v/>
      </c>
      <c r="R2413" s="158" t="str">
        <f t="shared" ca="1" si="149"/>
        <v/>
      </c>
      <c r="S2413" s="158" t="str">
        <f t="shared" ca="1" si="150"/>
        <v/>
      </c>
      <c r="T2413" s="158" t="str">
        <f t="shared" ca="1" si="151"/>
        <v/>
      </c>
    </row>
    <row r="2414" spans="17:20" x14ac:dyDescent="0.2">
      <c r="Q2414" s="158" t="str">
        <f t="shared" ca="1" si="148"/>
        <v/>
      </c>
      <c r="R2414" s="158" t="str">
        <f t="shared" ca="1" si="149"/>
        <v/>
      </c>
      <c r="S2414" s="158" t="str">
        <f t="shared" ca="1" si="150"/>
        <v/>
      </c>
      <c r="T2414" s="158" t="str">
        <f t="shared" ca="1" si="151"/>
        <v/>
      </c>
    </row>
    <row r="2415" spans="17:20" x14ac:dyDescent="0.2">
      <c r="Q2415" s="158" t="str">
        <f t="shared" ca="1" si="148"/>
        <v/>
      </c>
      <c r="R2415" s="158" t="str">
        <f t="shared" ca="1" si="149"/>
        <v/>
      </c>
      <c r="S2415" s="158" t="str">
        <f t="shared" ca="1" si="150"/>
        <v/>
      </c>
      <c r="T2415" s="158" t="str">
        <f t="shared" ca="1" si="151"/>
        <v/>
      </c>
    </row>
    <row r="2416" spans="17:20" x14ac:dyDescent="0.2">
      <c r="Q2416" s="158" t="str">
        <f t="shared" ca="1" si="148"/>
        <v/>
      </c>
      <c r="R2416" s="158" t="str">
        <f t="shared" ca="1" si="149"/>
        <v/>
      </c>
      <c r="S2416" s="158" t="str">
        <f t="shared" ca="1" si="150"/>
        <v/>
      </c>
      <c r="T2416" s="158" t="str">
        <f t="shared" ca="1" si="151"/>
        <v/>
      </c>
    </row>
    <row r="2417" spans="17:20" x14ac:dyDescent="0.2">
      <c r="Q2417" s="158" t="str">
        <f t="shared" ca="1" si="148"/>
        <v/>
      </c>
      <c r="R2417" s="158" t="str">
        <f t="shared" ca="1" si="149"/>
        <v/>
      </c>
      <c r="S2417" s="158" t="str">
        <f t="shared" ca="1" si="150"/>
        <v/>
      </c>
      <c r="T2417" s="158" t="str">
        <f t="shared" ca="1" si="151"/>
        <v/>
      </c>
    </row>
    <row r="2418" spans="17:20" x14ac:dyDescent="0.2">
      <c r="Q2418" s="158" t="str">
        <f t="shared" ca="1" si="148"/>
        <v/>
      </c>
      <c r="R2418" s="158" t="str">
        <f t="shared" ca="1" si="149"/>
        <v/>
      </c>
      <c r="S2418" s="158" t="str">
        <f t="shared" ca="1" si="150"/>
        <v/>
      </c>
      <c r="T2418" s="158" t="str">
        <f t="shared" ca="1" si="151"/>
        <v/>
      </c>
    </row>
    <row r="2419" spans="17:20" x14ac:dyDescent="0.2">
      <c r="Q2419" s="158" t="str">
        <f t="shared" ca="1" si="148"/>
        <v/>
      </c>
      <c r="R2419" s="158" t="str">
        <f t="shared" ca="1" si="149"/>
        <v/>
      </c>
      <c r="S2419" s="158" t="str">
        <f t="shared" ca="1" si="150"/>
        <v/>
      </c>
      <c r="T2419" s="158" t="str">
        <f t="shared" ca="1" si="151"/>
        <v/>
      </c>
    </row>
    <row r="2420" spans="17:20" x14ac:dyDescent="0.2">
      <c r="Q2420" s="158" t="str">
        <f t="shared" ca="1" si="148"/>
        <v/>
      </c>
      <c r="R2420" s="158" t="str">
        <f t="shared" ca="1" si="149"/>
        <v/>
      </c>
      <c r="S2420" s="158" t="str">
        <f t="shared" ca="1" si="150"/>
        <v/>
      </c>
      <c r="T2420" s="158" t="str">
        <f t="shared" ca="1" si="151"/>
        <v/>
      </c>
    </row>
    <row r="2421" spans="17:20" x14ac:dyDescent="0.2">
      <c r="Q2421" s="158" t="str">
        <f t="shared" ca="1" si="148"/>
        <v/>
      </c>
      <c r="R2421" s="158" t="str">
        <f t="shared" ca="1" si="149"/>
        <v/>
      </c>
      <c r="S2421" s="158" t="str">
        <f t="shared" ca="1" si="150"/>
        <v/>
      </c>
      <c r="T2421" s="158" t="str">
        <f t="shared" ca="1" si="151"/>
        <v/>
      </c>
    </row>
    <row r="2422" spans="17:20" x14ac:dyDescent="0.2">
      <c r="Q2422" s="158" t="str">
        <f t="shared" ca="1" si="148"/>
        <v/>
      </c>
      <c r="R2422" s="158" t="str">
        <f t="shared" ca="1" si="149"/>
        <v/>
      </c>
      <c r="S2422" s="158" t="str">
        <f t="shared" ca="1" si="150"/>
        <v/>
      </c>
      <c r="T2422" s="158" t="str">
        <f t="shared" ca="1" si="151"/>
        <v/>
      </c>
    </row>
    <row r="2423" spans="17:20" x14ac:dyDescent="0.2">
      <c r="Q2423" s="158" t="str">
        <f t="shared" ca="1" si="148"/>
        <v/>
      </c>
      <c r="R2423" s="158" t="str">
        <f t="shared" ca="1" si="149"/>
        <v/>
      </c>
      <c r="S2423" s="158" t="str">
        <f t="shared" ca="1" si="150"/>
        <v/>
      </c>
      <c r="T2423" s="158" t="str">
        <f t="shared" ca="1" si="151"/>
        <v/>
      </c>
    </row>
    <row r="2424" spans="17:20" x14ac:dyDescent="0.2">
      <c r="Q2424" s="158" t="str">
        <f t="shared" ca="1" si="148"/>
        <v/>
      </c>
      <c r="R2424" s="158" t="str">
        <f t="shared" ca="1" si="149"/>
        <v/>
      </c>
      <c r="S2424" s="158" t="str">
        <f t="shared" ca="1" si="150"/>
        <v/>
      </c>
      <c r="T2424" s="158" t="str">
        <f t="shared" ca="1" si="151"/>
        <v/>
      </c>
    </row>
    <row r="2425" spans="17:20" x14ac:dyDescent="0.2">
      <c r="Q2425" s="158" t="str">
        <f t="shared" ca="1" si="148"/>
        <v/>
      </c>
      <c r="R2425" s="158" t="str">
        <f t="shared" ca="1" si="149"/>
        <v/>
      </c>
      <c r="S2425" s="158" t="str">
        <f t="shared" ca="1" si="150"/>
        <v/>
      </c>
      <c r="T2425" s="158" t="str">
        <f t="shared" ca="1" si="151"/>
        <v/>
      </c>
    </row>
    <row r="2426" spans="17:20" x14ac:dyDescent="0.2">
      <c r="Q2426" s="158" t="str">
        <f t="shared" ca="1" si="148"/>
        <v/>
      </c>
      <c r="R2426" s="158" t="str">
        <f t="shared" ca="1" si="149"/>
        <v/>
      </c>
      <c r="S2426" s="158" t="str">
        <f t="shared" ca="1" si="150"/>
        <v/>
      </c>
      <c r="T2426" s="158" t="str">
        <f t="shared" ca="1" si="151"/>
        <v/>
      </c>
    </row>
    <row r="2427" spans="17:20" x14ac:dyDescent="0.2">
      <c r="Q2427" s="158" t="str">
        <f t="shared" ca="1" si="148"/>
        <v/>
      </c>
      <c r="R2427" s="158" t="str">
        <f t="shared" ca="1" si="149"/>
        <v/>
      </c>
      <c r="S2427" s="158" t="str">
        <f t="shared" ca="1" si="150"/>
        <v/>
      </c>
      <c r="T2427" s="158" t="str">
        <f t="shared" ca="1" si="151"/>
        <v/>
      </c>
    </row>
    <row r="2428" spans="17:20" x14ac:dyDescent="0.2">
      <c r="Q2428" s="158" t="str">
        <f t="shared" ca="1" si="148"/>
        <v/>
      </c>
      <c r="R2428" s="158" t="str">
        <f t="shared" ca="1" si="149"/>
        <v/>
      </c>
      <c r="S2428" s="158" t="str">
        <f t="shared" ca="1" si="150"/>
        <v/>
      </c>
      <c r="T2428" s="158" t="str">
        <f t="shared" ca="1" si="151"/>
        <v/>
      </c>
    </row>
    <row r="2429" spans="17:20" x14ac:dyDescent="0.2">
      <c r="Q2429" s="158" t="str">
        <f t="shared" ca="1" si="148"/>
        <v/>
      </c>
      <c r="R2429" s="158" t="str">
        <f t="shared" ca="1" si="149"/>
        <v/>
      </c>
      <c r="S2429" s="158" t="str">
        <f t="shared" ca="1" si="150"/>
        <v/>
      </c>
      <c r="T2429" s="158" t="str">
        <f t="shared" ca="1" si="151"/>
        <v/>
      </c>
    </row>
    <row r="2430" spans="17:20" x14ac:dyDescent="0.2">
      <c r="Q2430" s="158" t="str">
        <f t="shared" ca="1" si="148"/>
        <v/>
      </c>
      <c r="R2430" s="158" t="str">
        <f t="shared" ca="1" si="149"/>
        <v/>
      </c>
      <c r="S2430" s="158" t="str">
        <f t="shared" ca="1" si="150"/>
        <v/>
      </c>
      <c r="T2430" s="158" t="str">
        <f t="shared" ca="1" si="151"/>
        <v/>
      </c>
    </row>
    <row r="2431" spans="17:20" x14ac:dyDescent="0.2">
      <c r="Q2431" s="158" t="str">
        <f t="shared" ca="1" si="148"/>
        <v/>
      </c>
      <c r="R2431" s="158" t="str">
        <f t="shared" ca="1" si="149"/>
        <v/>
      </c>
      <c r="S2431" s="158" t="str">
        <f t="shared" ca="1" si="150"/>
        <v/>
      </c>
      <c r="T2431" s="158" t="str">
        <f t="shared" ca="1" si="151"/>
        <v/>
      </c>
    </row>
    <row r="2432" spans="17:20" x14ac:dyDescent="0.2">
      <c r="Q2432" s="158" t="str">
        <f t="shared" ca="1" si="148"/>
        <v/>
      </c>
      <c r="R2432" s="158" t="str">
        <f t="shared" ca="1" si="149"/>
        <v/>
      </c>
      <c r="S2432" s="158" t="str">
        <f t="shared" ca="1" si="150"/>
        <v/>
      </c>
      <c r="T2432" s="158" t="str">
        <f t="shared" ca="1" si="151"/>
        <v/>
      </c>
    </row>
    <row r="2433" spans="17:20" x14ac:dyDescent="0.2">
      <c r="Q2433" s="158" t="str">
        <f t="shared" ca="1" si="148"/>
        <v/>
      </c>
      <c r="R2433" s="158" t="str">
        <f t="shared" ca="1" si="149"/>
        <v/>
      </c>
      <c r="S2433" s="158" t="str">
        <f t="shared" ca="1" si="150"/>
        <v/>
      </c>
      <c r="T2433" s="158" t="str">
        <f t="shared" ca="1" si="151"/>
        <v/>
      </c>
    </row>
    <row r="2434" spans="17:20" x14ac:dyDescent="0.2">
      <c r="Q2434" s="158" t="str">
        <f t="shared" ca="1" si="148"/>
        <v/>
      </c>
      <c r="R2434" s="158" t="str">
        <f t="shared" ca="1" si="149"/>
        <v/>
      </c>
      <c r="S2434" s="158" t="str">
        <f t="shared" ca="1" si="150"/>
        <v/>
      </c>
      <c r="T2434" s="158" t="str">
        <f t="shared" ca="1" si="151"/>
        <v/>
      </c>
    </row>
    <row r="2435" spans="17:20" x14ac:dyDescent="0.2">
      <c r="Q2435" s="158" t="str">
        <f t="shared" ca="1" si="148"/>
        <v/>
      </c>
      <c r="R2435" s="158" t="str">
        <f t="shared" ca="1" si="149"/>
        <v/>
      </c>
      <c r="S2435" s="158" t="str">
        <f t="shared" ca="1" si="150"/>
        <v/>
      </c>
      <c r="T2435" s="158" t="str">
        <f t="shared" ca="1" si="151"/>
        <v/>
      </c>
    </row>
    <row r="2436" spans="17:20" x14ac:dyDescent="0.2">
      <c r="Q2436" s="158" t="str">
        <f t="shared" ca="1" si="148"/>
        <v/>
      </c>
      <c r="R2436" s="158" t="str">
        <f t="shared" ca="1" si="149"/>
        <v/>
      </c>
      <c r="S2436" s="158" t="str">
        <f t="shared" ca="1" si="150"/>
        <v/>
      </c>
      <c r="T2436" s="158" t="str">
        <f t="shared" ca="1" si="151"/>
        <v/>
      </c>
    </row>
    <row r="2437" spans="17:20" x14ac:dyDescent="0.2">
      <c r="Q2437" s="158" t="str">
        <f t="shared" ref="Q2437:Q2500" ca="1" si="152">LEFT(OFFSET(A2437,0,MATCH($Q$2,$3:$3,0)-1),3)</f>
        <v/>
      </c>
      <c r="R2437" s="158" t="str">
        <f t="shared" ref="R2437:R2500" ca="1" si="153">LEFT(OFFSET(A2437,0,MATCH($R$2,$3:$3,0)-1),3)</f>
        <v/>
      </c>
      <c r="S2437" s="158" t="str">
        <f t="shared" ref="S2437:S2500" ca="1" si="154">RIGHT(OFFSET(A2437,0,MATCH($S$2,$3:$3,0)-1),2)</f>
        <v/>
      </c>
      <c r="T2437" s="158" t="str">
        <f t="shared" ref="T2437:T2500" ca="1" si="155">RIGHT(OFFSET(A2437,0,MATCH($T$2,$3:$3,0)-1),2)</f>
        <v/>
      </c>
    </row>
    <row r="2438" spans="17:20" x14ac:dyDescent="0.2">
      <c r="Q2438" s="158" t="str">
        <f t="shared" ca="1" si="152"/>
        <v/>
      </c>
      <c r="R2438" s="158" t="str">
        <f t="shared" ca="1" si="153"/>
        <v/>
      </c>
      <c r="S2438" s="158" t="str">
        <f t="shared" ca="1" si="154"/>
        <v/>
      </c>
      <c r="T2438" s="158" t="str">
        <f t="shared" ca="1" si="155"/>
        <v/>
      </c>
    </row>
    <row r="2439" spans="17:20" x14ac:dyDescent="0.2">
      <c r="Q2439" s="158" t="str">
        <f t="shared" ca="1" si="152"/>
        <v/>
      </c>
      <c r="R2439" s="158" t="str">
        <f t="shared" ca="1" si="153"/>
        <v/>
      </c>
      <c r="S2439" s="158" t="str">
        <f t="shared" ca="1" si="154"/>
        <v/>
      </c>
      <c r="T2439" s="158" t="str">
        <f t="shared" ca="1" si="155"/>
        <v/>
      </c>
    </row>
    <row r="2440" spans="17:20" x14ac:dyDescent="0.2">
      <c r="Q2440" s="158" t="str">
        <f t="shared" ca="1" si="152"/>
        <v/>
      </c>
      <c r="R2440" s="158" t="str">
        <f t="shared" ca="1" si="153"/>
        <v/>
      </c>
      <c r="S2440" s="158" t="str">
        <f t="shared" ca="1" si="154"/>
        <v/>
      </c>
      <c r="T2440" s="158" t="str">
        <f t="shared" ca="1" si="155"/>
        <v/>
      </c>
    </row>
    <row r="2441" spans="17:20" x14ac:dyDescent="0.2">
      <c r="Q2441" s="158" t="str">
        <f t="shared" ca="1" si="152"/>
        <v/>
      </c>
      <c r="R2441" s="158" t="str">
        <f t="shared" ca="1" si="153"/>
        <v/>
      </c>
      <c r="S2441" s="158" t="str">
        <f t="shared" ca="1" si="154"/>
        <v/>
      </c>
      <c r="T2441" s="158" t="str">
        <f t="shared" ca="1" si="155"/>
        <v/>
      </c>
    </row>
    <row r="2442" spans="17:20" x14ac:dyDescent="0.2">
      <c r="Q2442" s="158" t="str">
        <f t="shared" ca="1" si="152"/>
        <v/>
      </c>
      <c r="R2442" s="158" t="str">
        <f t="shared" ca="1" si="153"/>
        <v/>
      </c>
      <c r="S2442" s="158" t="str">
        <f t="shared" ca="1" si="154"/>
        <v/>
      </c>
      <c r="T2442" s="158" t="str">
        <f t="shared" ca="1" si="155"/>
        <v/>
      </c>
    </row>
    <row r="2443" spans="17:20" x14ac:dyDescent="0.2">
      <c r="Q2443" s="158" t="str">
        <f t="shared" ca="1" si="152"/>
        <v/>
      </c>
      <c r="R2443" s="158" t="str">
        <f t="shared" ca="1" si="153"/>
        <v/>
      </c>
      <c r="S2443" s="158" t="str">
        <f t="shared" ca="1" si="154"/>
        <v/>
      </c>
      <c r="T2443" s="158" t="str">
        <f t="shared" ca="1" si="155"/>
        <v/>
      </c>
    </row>
    <row r="2444" spans="17:20" x14ac:dyDescent="0.2">
      <c r="Q2444" s="158" t="str">
        <f t="shared" ca="1" si="152"/>
        <v/>
      </c>
      <c r="R2444" s="158" t="str">
        <f t="shared" ca="1" si="153"/>
        <v/>
      </c>
      <c r="S2444" s="158" t="str">
        <f t="shared" ca="1" si="154"/>
        <v/>
      </c>
      <c r="T2444" s="158" t="str">
        <f t="shared" ca="1" si="155"/>
        <v/>
      </c>
    </row>
    <row r="2445" spans="17:20" x14ac:dyDescent="0.2">
      <c r="Q2445" s="158" t="str">
        <f t="shared" ca="1" si="152"/>
        <v/>
      </c>
      <c r="R2445" s="158" t="str">
        <f t="shared" ca="1" si="153"/>
        <v/>
      </c>
      <c r="S2445" s="158" t="str">
        <f t="shared" ca="1" si="154"/>
        <v/>
      </c>
      <c r="T2445" s="158" t="str">
        <f t="shared" ca="1" si="155"/>
        <v/>
      </c>
    </row>
    <row r="2446" spans="17:20" x14ac:dyDescent="0.2">
      <c r="Q2446" s="158" t="str">
        <f t="shared" ca="1" si="152"/>
        <v/>
      </c>
      <c r="R2446" s="158" t="str">
        <f t="shared" ca="1" si="153"/>
        <v/>
      </c>
      <c r="S2446" s="158" t="str">
        <f t="shared" ca="1" si="154"/>
        <v/>
      </c>
      <c r="T2446" s="158" t="str">
        <f t="shared" ca="1" si="155"/>
        <v/>
      </c>
    </row>
    <row r="2447" spans="17:20" x14ac:dyDescent="0.2">
      <c r="Q2447" s="158" t="str">
        <f t="shared" ca="1" si="152"/>
        <v/>
      </c>
      <c r="R2447" s="158" t="str">
        <f t="shared" ca="1" si="153"/>
        <v/>
      </c>
      <c r="S2447" s="158" t="str">
        <f t="shared" ca="1" si="154"/>
        <v/>
      </c>
      <c r="T2447" s="158" t="str">
        <f t="shared" ca="1" si="155"/>
        <v/>
      </c>
    </row>
    <row r="2448" spans="17:20" x14ac:dyDescent="0.2">
      <c r="Q2448" s="158" t="str">
        <f t="shared" ca="1" si="152"/>
        <v/>
      </c>
      <c r="R2448" s="158" t="str">
        <f t="shared" ca="1" si="153"/>
        <v/>
      </c>
      <c r="S2448" s="158" t="str">
        <f t="shared" ca="1" si="154"/>
        <v/>
      </c>
      <c r="T2448" s="158" t="str">
        <f t="shared" ca="1" si="155"/>
        <v/>
      </c>
    </row>
    <row r="2449" spans="17:20" x14ac:dyDescent="0.2">
      <c r="Q2449" s="158" t="str">
        <f t="shared" ca="1" si="152"/>
        <v/>
      </c>
      <c r="R2449" s="158" t="str">
        <f t="shared" ca="1" si="153"/>
        <v/>
      </c>
      <c r="S2449" s="158" t="str">
        <f t="shared" ca="1" si="154"/>
        <v/>
      </c>
      <c r="T2449" s="158" t="str">
        <f t="shared" ca="1" si="155"/>
        <v/>
      </c>
    </row>
    <row r="2450" spans="17:20" x14ac:dyDescent="0.2">
      <c r="Q2450" s="158" t="str">
        <f t="shared" ca="1" si="152"/>
        <v/>
      </c>
      <c r="R2450" s="158" t="str">
        <f t="shared" ca="1" si="153"/>
        <v/>
      </c>
      <c r="S2450" s="158" t="str">
        <f t="shared" ca="1" si="154"/>
        <v/>
      </c>
      <c r="T2450" s="158" t="str">
        <f t="shared" ca="1" si="155"/>
        <v/>
      </c>
    </row>
    <row r="2451" spans="17:20" x14ac:dyDescent="0.2">
      <c r="Q2451" s="158" t="str">
        <f t="shared" ca="1" si="152"/>
        <v/>
      </c>
      <c r="R2451" s="158" t="str">
        <f t="shared" ca="1" si="153"/>
        <v/>
      </c>
      <c r="S2451" s="158" t="str">
        <f t="shared" ca="1" si="154"/>
        <v/>
      </c>
      <c r="T2451" s="158" t="str">
        <f t="shared" ca="1" si="155"/>
        <v/>
      </c>
    </row>
    <row r="2452" spans="17:20" x14ac:dyDescent="0.2">
      <c r="Q2452" s="158" t="str">
        <f t="shared" ca="1" si="152"/>
        <v/>
      </c>
      <c r="R2452" s="158" t="str">
        <f t="shared" ca="1" si="153"/>
        <v/>
      </c>
      <c r="S2452" s="158" t="str">
        <f t="shared" ca="1" si="154"/>
        <v/>
      </c>
      <c r="T2452" s="158" t="str">
        <f t="shared" ca="1" si="155"/>
        <v/>
      </c>
    </row>
    <row r="2453" spans="17:20" x14ac:dyDescent="0.2">
      <c r="Q2453" s="158" t="str">
        <f t="shared" ca="1" si="152"/>
        <v/>
      </c>
      <c r="R2453" s="158" t="str">
        <f t="shared" ca="1" si="153"/>
        <v/>
      </c>
      <c r="S2453" s="158" t="str">
        <f t="shared" ca="1" si="154"/>
        <v/>
      </c>
      <c r="T2453" s="158" t="str">
        <f t="shared" ca="1" si="155"/>
        <v/>
      </c>
    </row>
    <row r="2454" spans="17:20" x14ac:dyDescent="0.2">
      <c r="Q2454" s="158" t="str">
        <f t="shared" ca="1" si="152"/>
        <v/>
      </c>
      <c r="R2454" s="158" t="str">
        <f t="shared" ca="1" si="153"/>
        <v/>
      </c>
      <c r="S2454" s="158" t="str">
        <f t="shared" ca="1" si="154"/>
        <v/>
      </c>
      <c r="T2454" s="158" t="str">
        <f t="shared" ca="1" si="155"/>
        <v/>
      </c>
    </row>
    <row r="2455" spans="17:20" x14ac:dyDescent="0.2">
      <c r="Q2455" s="158" t="str">
        <f t="shared" ca="1" si="152"/>
        <v/>
      </c>
      <c r="R2455" s="158" t="str">
        <f t="shared" ca="1" si="153"/>
        <v/>
      </c>
      <c r="S2455" s="158" t="str">
        <f t="shared" ca="1" si="154"/>
        <v/>
      </c>
      <c r="T2455" s="158" t="str">
        <f t="shared" ca="1" si="155"/>
        <v/>
      </c>
    </row>
    <row r="2456" spans="17:20" x14ac:dyDescent="0.2">
      <c r="Q2456" s="158" t="str">
        <f t="shared" ca="1" si="152"/>
        <v/>
      </c>
      <c r="R2456" s="158" t="str">
        <f t="shared" ca="1" si="153"/>
        <v/>
      </c>
      <c r="S2456" s="158" t="str">
        <f t="shared" ca="1" si="154"/>
        <v/>
      </c>
      <c r="T2456" s="158" t="str">
        <f t="shared" ca="1" si="155"/>
        <v/>
      </c>
    </row>
    <row r="2457" spans="17:20" x14ac:dyDescent="0.2">
      <c r="Q2457" s="158" t="str">
        <f t="shared" ca="1" si="152"/>
        <v/>
      </c>
      <c r="R2457" s="158" t="str">
        <f t="shared" ca="1" si="153"/>
        <v/>
      </c>
      <c r="S2457" s="158" t="str">
        <f t="shared" ca="1" si="154"/>
        <v/>
      </c>
      <c r="T2457" s="158" t="str">
        <f t="shared" ca="1" si="155"/>
        <v/>
      </c>
    </row>
    <row r="2458" spans="17:20" x14ac:dyDescent="0.2">
      <c r="Q2458" s="158" t="str">
        <f t="shared" ca="1" si="152"/>
        <v/>
      </c>
      <c r="R2458" s="158" t="str">
        <f t="shared" ca="1" si="153"/>
        <v/>
      </c>
      <c r="S2458" s="158" t="str">
        <f t="shared" ca="1" si="154"/>
        <v/>
      </c>
      <c r="T2458" s="158" t="str">
        <f t="shared" ca="1" si="155"/>
        <v/>
      </c>
    </row>
    <row r="2459" spans="17:20" x14ac:dyDescent="0.2">
      <c r="Q2459" s="158" t="str">
        <f t="shared" ca="1" si="152"/>
        <v/>
      </c>
      <c r="R2459" s="158" t="str">
        <f t="shared" ca="1" si="153"/>
        <v/>
      </c>
      <c r="S2459" s="158" t="str">
        <f t="shared" ca="1" si="154"/>
        <v/>
      </c>
      <c r="T2459" s="158" t="str">
        <f t="shared" ca="1" si="155"/>
        <v/>
      </c>
    </row>
    <row r="2460" spans="17:20" x14ac:dyDescent="0.2">
      <c r="Q2460" s="158" t="str">
        <f t="shared" ca="1" si="152"/>
        <v/>
      </c>
      <c r="R2460" s="158" t="str">
        <f t="shared" ca="1" si="153"/>
        <v/>
      </c>
      <c r="S2460" s="158" t="str">
        <f t="shared" ca="1" si="154"/>
        <v/>
      </c>
      <c r="T2460" s="158" t="str">
        <f t="shared" ca="1" si="155"/>
        <v/>
      </c>
    </row>
    <row r="2461" spans="17:20" x14ac:dyDescent="0.2">
      <c r="Q2461" s="158" t="str">
        <f t="shared" ca="1" si="152"/>
        <v/>
      </c>
      <c r="R2461" s="158" t="str">
        <f t="shared" ca="1" si="153"/>
        <v/>
      </c>
      <c r="S2461" s="158" t="str">
        <f t="shared" ca="1" si="154"/>
        <v/>
      </c>
      <c r="T2461" s="158" t="str">
        <f t="shared" ca="1" si="155"/>
        <v/>
      </c>
    </row>
    <row r="2462" spans="17:20" x14ac:dyDescent="0.2">
      <c r="Q2462" s="158" t="str">
        <f t="shared" ca="1" si="152"/>
        <v/>
      </c>
      <c r="R2462" s="158" t="str">
        <f t="shared" ca="1" si="153"/>
        <v/>
      </c>
      <c r="S2462" s="158" t="str">
        <f t="shared" ca="1" si="154"/>
        <v/>
      </c>
      <c r="T2462" s="158" t="str">
        <f t="shared" ca="1" si="155"/>
        <v/>
      </c>
    </row>
    <row r="2463" spans="17:20" x14ac:dyDescent="0.2">
      <c r="Q2463" s="158" t="str">
        <f t="shared" ca="1" si="152"/>
        <v/>
      </c>
      <c r="R2463" s="158" t="str">
        <f t="shared" ca="1" si="153"/>
        <v/>
      </c>
      <c r="S2463" s="158" t="str">
        <f t="shared" ca="1" si="154"/>
        <v/>
      </c>
      <c r="T2463" s="158" t="str">
        <f t="shared" ca="1" si="155"/>
        <v/>
      </c>
    </row>
    <row r="2464" spans="17:20" x14ac:dyDescent="0.2">
      <c r="Q2464" s="158" t="str">
        <f t="shared" ca="1" si="152"/>
        <v/>
      </c>
      <c r="R2464" s="158" t="str">
        <f t="shared" ca="1" si="153"/>
        <v/>
      </c>
      <c r="S2464" s="158" t="str">
        <f t="shared" ca="1" si="154"/>
        <v/>
      </c>
      <c r="T2464" s="158" t="str">
        <f t="shared" ca="1" si="155"/>
        <v/>
      </c>
    </row>
    <row r="2465" spans="17:20" x14ac:dyDescent="0.2">
      <c r="Q2465" s="158" t="str">
        <f t="shared" ca="1" si="152"/>
        <v/>
      </c>
      <c r="R2465" s="158" t="str">
        <f t="shared" ca="1" si="153"/>
        <v/>
      </c>
      <c r="S2465" s="158" t="str">
        <f t="shared" ca="1" si="154"/>
        <v/>
      </c>
      <c r="T2465" s="158" t="str">
        <f t="shared" ca="1" si="155"/>
        <v/>
      </c>
    </row>
    <row r="2466" spans="17:20" x14ac:dyDescent="0.2">
      <c r="Q2466" s="158" t="str">
        <f t="shared" ca="1" si="152"/>
        <v/>
      </c>
      <c r="R2466" s="158" t="str">
        <f t="shared" ca="1" si="153"/>
        <v/>
      </c>
      <c r="S2466" s="158" t="str">
        <f t="shared" ca="1" si="154"/>
        <v/>
      </c>
      <c r="T2466" s="158" t="str">
        <f t="shared" ca="1" si="155"/>
        <v/>
      </c>
    </row>
    <row r="2467" spans="17:20" x14ac:dyDescent="0.2">
      <c r="Q2467" s="158" t="str">
        <f t="shared" ca="1" si="152"/>
        <v/>
      </c>
      <c r="R2467" s="158" t="str">
        <f t="shared" ca="1" si="153"/>
        <v/>
      </c>
      <c r="S2467" s="158" t="str">
        <f t="shared" ca="1" si="154"/>
        <v/>
      </c>
      <c r="T2467" s="158" t="str">
        <f t="shared" ca="1" si="155"/>
        <v/>
      </c>
    </row>
    <row r="2468" spans="17:20" x14ac:dyDescent="0.2">
      <c r="Q2468" s="158" t="str">
        <f t="shared" ca="1" si="152"/>
        <v/>
      </c>
      <c r="R2468" s="158" t="str">
        <f t="shared" ca="1" si="153"/>
        <v/>
      </c>
      <c r="S2468" s="158" t="str">
        <f t="shared" ca="1" si="154"/>
        <v/>
      </c>
      <c r="T2468" s="158" t="str">
        <f t="shared" ca="1" si="155"/>
        <v/>
      </c>
    </row>
    <row r="2469" spans="17:20" x14ac:dyDescent="0.2">
      <c r="Q2469" s="158" t="str">
        <f t="shared" ca="1" si="152"/>
        <v/>
      </c>
      <c r="R2469" s="158" t="str">
        <f t="shared" ca="1" si="153"/>
        <v/>
      </c>
      <c r="S2469" s="158" t="str">
        <f t="shared" ca="1" si="154"/>
        <v/>
      </c>
      <c r="T2469" s="158" t="str">
        <f t="shared" ca="1" si="155"/>
        <v/>
      </c>
    </row>
    <row r="2470" spans="17:20" x14ac:dyDescent="0.2">
      <c r="Q2470" s="158" t="str">
        <f t="shared" ca="1" si="152"/>
        <v/>
      </c>
      <c r="R2470" s="158" t="str">
        <f t="shared" ca="1" si="153"/>
        <v/>
      </c>
      <c r="S2470" s="158" t="str">
        <f t="shared" ca="1" si="154"/>
        <v/>
      </c>
      <c r="T2470" s="158" t="str">
        <f t="shared" ca="1" si="155"/>
        <v/>
      </c>
    </row>
    <row r="2471" spans="17:20" x14ac:dyDescent="0.2">
      <c r="Q2471" s="158" t="str">
        <f t="shared" ca="1" si="152"/>
        <v/>
      </c>
      <c r="R2471" s="158" t="str">
        <f t="shared" ca="1" si="153"/>
        <v/>
      </c>
      <c r="S2471" s="158" t="str">
        <f t="shared" ca="1" si="154"/>
        <v/>
      </c>
      <c r="T2471" s="158" t="str">
        <f t="shared" ca="1" si="155"/>
        <v/>
      </c>
    </row>
    <row r="2472" spans="17:20" x14ac:dyDescent="0.2">
      <c r="Q2472" s="158" t="str">
        <f t="shared" ca="1" si="152"/>
        <v/>
      </c>
      <c r="R2472" s="158" t="str">
        <f t="shared" ca="1" si="153"/>
        <v/>
      </c>
      <c r="S2472" s="158" t="str">
        <f t="shared" ca="1" si="154"/>
        <v/>
      </c>
      <c r="T2472" s="158" t="str">
        <f t="shared" ca="1" si="155"/>
        <v/>
      </c>
    </row>
    <row r="2473" spans="17:20" x14ac:dyDescent="0.2">
      <c r="Q2473" s="158" t="str">
        <f t="shared" ca="1" si="152"/>
        <v/>
      </c>
      <c r="R2473" s="158" t="str">
        <f t="shared" ca="1" si="153"/>
        <v/>
      </c>
      <c r="S2473" s="158" t="str">
        <f t="shared" ca="1" si="154"/>
        <v/>
      </c>
      <c r="T2473" s="158" t="str">
        <f t="shared" ca="1" si="155"/>
        <v/>
      </c>
    </row>
    <row r="2474" spans="17:20" x14ac:dyDescent="0.2">
      <c r="Q2474" s="158" t="str">
        <f t="shared" ca="1" si="152"/>
        <v/>
      </c>
      <c r="R2474" s="158" t="str">
        <f t="shared" ca="1" si="153"/>
        <v/>
      </c>
      <c r="S2474" s="158" t="str">
        <f t="shared" ca="1" si="154"/>
        <v/>
      </c>
      <c r="T2474" s="158" t="str">
        <f t="shared" ca="1" si="155"/>
        <v/>
      </c>
    </row>
    <row r="2475" spans="17:20" x14ac:dyDescent="0.2">
      <c r="Q2475" s="158" t="str">
        <f t="shared" ca="1" si="152"/>
        <v/>
      </c>
      <c r="R2475" s="158" t="str">
        <f t="shared" ca="1" si="153"/>
        <v/>
      </c>
      <c r="S2475" s="158" t="str">
        <f t="shared" ca="1" si="154"/>
        <v/>
      </c>
      <c r="T2475" s="158" t="str">
        <f t="shared" ca="1" si="155"/>
        <v/>
      </c>
    </row>
    <row r="2476" spans="17:20" x14ac:dyDescent="0.2">
      <c r="Q2476" s="158" t="str">
        <f t="shared" ca="1" si="152"/>
        <v/>
      </c>
      <c r="R2476" s="158" t="str">
        <f t="shared" ca="1" si="153"/>
        <v/>
      </c>
      <c r="S2476" s="158" t="str">
        <f t="shared" ca="1" si="154"/>
        <v/>
      </c>
      <c r="T2476" s="158" t="str">
        <f t="shared" ca="1" si="155"/>
        <v/>
      </c>
    </row>
    <row r="2477" spans="17:20" x14ac:dyDescent="0.2">
      <c r="Q2477" s="158" t="str">
        <f t="shared" ca="1" si="152"/>
        <v/>
      </c>
      <c r="R2477" s="158" t="str">
        <f t="shared" ca="1" si="153"/>
        <v/>
      </c>
      <c r="S2477" s="158" t="str">
        <f t="shared" ca="1" si="154"/>
        <v/>
      </c>
      <c r="T2477" s="158" t="str">
        <f t="shared" ca="1" si="155"/>
        <v/>
      </c>
    </row>
    <row r="2478" spans="17:20" x14ac:dyDescent="0.2">
      <c r="Q2478" s="158" t="str">
        <f t="shared" ca="1" si="152"/>
        <v/>
      </c>
      <c r="R2478" s="158" t="str">
        <f t="shared" ca="1" si="153"/>
        <v/>
      </c>
      <c r="S2478" s="158" t="str">
        <f t="shared" ca="1" si="154"/>
        <v/>
      </c>
      <c r="T2478" s="158" t="str">
        <f t="shared" ca="1" si="155"/>
        <v/>
      </c>
    </row>
    <row r="2479" spans="17:20" x14ac:dyDescent="0.2">
      <c r="Q2479" s="158" t="str">
        <f t="shared" ca="1" si="152"/>
        <v/>
      </c>
      <c r="R2479" s="158" t="str">
        <f t="shared" ca="1" si="153"/>
        <v/>
      </c>
      <c r="S2479" s="158" t="str">
        <f t="shared" ca="1" si="154"/>
        <v/>
      </c>
      <c r="T2479" s="158" t="str">
        <f t="shared" ca="1" si="155"/>
        <v/>
      </c>
    </row>
    <row r="2480" spans="17:20" x14ac:dyDescent="0.2">
      <c r="Q2480" s="158" t="str">
        <f t="shared" ca="1" si="152"/>
        <v/>
      </c>
      <c r="R2480" s="158" t="str">
        <f t="shared" ca="1" si="153"/>
        <v/>
      </c>
      <c r="S2480" s="158" t="str">
        <f t="shared" ca="1" si="154"/>
        <v/>
      </c>
      <c r="T2480" s="158" t="str">
        <f t="shared" ca="1" si="155"/>
        <v/>
      </c>
    </row>
    <row r="2481" spans="17:20" x14ac:dyDescent="0.2">
      <c r="Q2481" s="158" t="str">
        <f t="shared" ca="1" si="152"/>
        <v/>
      </c>
      <c r="R2481" s="158" t="str">
        <f t="shared" ca="1" si="153"/>
        <v/>
      </c>
      <c r="S2481" s="158" t="str">
        <f t="shared" ca="1" si="154"/>
        <v/>
      </c>
      <c r="T2481" s="158" t="str">
        <f t="shared" ca="1" si="155"/>
        <v/>
      </c>
    </row>
    <row r="2482" spans="17:20" x14ac:dyDescent="0.2">
      <c r="Q2482" s="158" t="str">
        <f t="shared" ca="1" si="152"/>
        <v/>
      </c>
      <c r="R2482" s="158" t="str">
        <f t="shared" ca="1" si="153"/>
        <v/>
      </c>
      <c r="S2482" s="158" t="str">
        <f t="shared" ca="1" si="154"/>
        <v/>
      </c>
      <c r="T2482" s="158" t="str">
        <f t="shared" ca="1" si="155"/>
        <v/>
      </c>
    </row>
    <row r="2483" spans="17:20" x14ac:dyDescent="0.2">
      <c r="Q2483" s="158" t="str">
        <f t="shared" ca="1" si="152"/>
        <v/>
      </c>
      <c r="R2483" s="158" t="str">
        <f t="shared" ca="1" si="153"/>
        <v/>
      </c>
      <c r="S2483" s="158" t="str">
        <f t="shared" ca="1" si="154"/>
        <v/>
      </c>
      <c r="T2483" s="158" t="str">
        <f t="shared" ca="1" si="155"/>
        <v/>
      </c>
    </row>
    <row r="2484" spans="17:20" x14ac:dyDescent="0.2">
      <c r="Q2484" s="158" t="str">
        <f t="shared" ca="1" si="152"/>
        <v/>
      </c>
      <c r="R2484" s="158" t="str">
        <f t="shared" ca="1" si="153"/>
        <v/>
      </c>
      <c r="S2484" s="158" t="str">
        <f t="shared" ca="1" si="154"/>
        <v/>
      </c>
      <c r="T2484" s="158" t="str">
        <f t="shared" ca="1" si="155"/>
        <v/>
      </c>
    </row>
    <row r="2485" spans="17:20" x14ac:dyDescent="0.2">
      <c r="Q2485" s="158" t="str">
        <f t="shared" ca="1" si="152"/>
        <v/>
      </c>
      <c r="R2485" s="158" t="str">
        <f t="shared" ca="1" si="153"/>
        <v/>
      </c>
      <c r="S2485" s="158" t="str">
        <f t="shared" ca="1" si="154"/>
        <v/>
      </c>
      <c r="T2485" s="158" t="str">
        <f t="shared" ca="1" si="155"/>
        <v/>
      </c>
    </row>
    <row r="2486" spans="17:20" x14ac:dyDescent="0.2">
      <c r="Q2486" s="158" t="str">
        <f t="shared" ca="1" si="152"/>
        <v/>
      </c>
      <c r="R2486" s="158" t="str">
        <f t="shared" ca="1" si="153"/>
        <v/>
      </c>
      <c r="S2486" s="158" t="str">
        <f t="shared" ca="1" si="154"/>
        <v/>
      </c>
      <c r="T2486" s="158" t="str">
        <f t="shared" ca="1" si="155"/>
        <v/>
      </c>
    </row>
    <row r="2487" spans="17:20" x14ac:dyDescent="0.2">
      <c r="Q2487" s="158" t="str">
        <f t="shared" ca="1" si="152"/>
        <v/>
      </c>
      <c r="R2487" s="158" t="str">
        <f t="shared" ca="1" si="153"/>
        <v/>
      </c>
      <c r="S2487" s="158" t="str">
        <f t="shared" ca="1" si="154"/>
        <v/>
      </c>
      <c r="T2487" s="158" t="str">
        <f t="shared" ca="1" si="155"/>
        <v/>
      </c>
    </row>
    <row r="2488" spans="17:20" x14ac:dyDescent="0.2">
      <c r="Q2488" s="158" t="str">
        <f t="shared" ca="1" si="152"/>
        <v/>
      </c>
      <c r="R2488" s="158" t="str">
        <f t="shared" ca="1" si="153"/>
        <v/>
      </c>
      <c r="S2488" s="158" t="str">
        <f t="shared" ca="1" si="154"/>
        <v/>
      </c>
      <c r="T2488" s="158" t="str">
        <f t="shared" ca="1" si="155"/>
        <v/>
      </c>
    </row>
    <row r="2489" spans="17:20" x14ac:dyDescent="0.2">
      <c r="Q2489" s="158" t="str">
        <f t="shared" ca="1" si="152"/>
        <v/>
      </c>
      <c r="R2489" s="158" t="str">
        <f t="shared" ca="1" si="153"/>
        <v/>
      </c>
      <c r="S2489" s="158" t="str">
        <f t="shared" ca="1" si="154"/>
        <v/>
      </c>
      <c r="T2489" s="158" t="str">
        <f t="shared" ca="1" si="155"/>
        <v/>
      </c>
    </row>
    <row r="2490" spans="17:20" x14ac:dyDescent="0.2">
      <c r="Q2490" s="158" t="str">
        <f t="shared" ca="1" si="152"/>
        <v/>
      </c>
      <c r="R2490" s="158" t="str">
        <f t="shared" ca="1" si="153"/>
        <v/>
      </c>
      <c r="S2490" s="158" t="str">
        <f t="shared" ca="1" si="154"/>
        <v/>
      </c>
      <c r="T2490" s="158" t="str">
        <f t="shared" ca="1" si="155"/>
        <v/>
      </c>
    </row>
    <row r="2491" spans="17:20" x14ac:dyDescent="0.2">
      <c r="Q2491" s="158" t="str">
        <f t="shared" ca="1" si="152"/>
        <v/>
      </c>
      <c r="R2491" s="158" t="str">
        <f t="shared" ca="1" si="153"/>
        <v/>
      </c>
      <c r="S2491" s="158" t="str">
        <f t="shared" ca="1" si="154"/>
        <v/>
      </c>
      <c r="T2491" s="158" t="str">
        <f t="shared" ca="1" si="155"/>
        <v/>
      </c>
    </row>
    <row r="2492" spans="17:20" x14ac:dyDescent="0.2">
      <c r="Q2492" s="158" t="str">
        <f t="shared" ca="1" si="152"/>
        <v/>
      </c>
      <c r="R2492" s="158" t="str">
        <f t="shared" ca="1" si="153"/>
        <v/>
      </c>
      <c r="S2492" s="158" t="str">
        <f t="shared" ca="1" si="154"/>
        <v/>
      </c>
      <c r="T2492" s="158" t="str">
        <f t="shared" ca="1" si="155"/>
        <v/>
      </c>
    </row>
    <row r="2493" spans="17:20" x14ac:dyDescent="0.2">
      <c r="Q2493" s="158" t="str">
        <f t="shared" ca="1" si="152"/>
        <v/>
      </c>
      <c r="R2493" s="158" t="str">
        <f t="shared" ca="1" si="153"/>
        <v/>
      </c>
      <c r="S2493" s="158" t="str">
        <f t="shared" ca="1" si="154"/>
        <v/>
      </c>
      <c r="T2493" s="158" t="str">
        <f t="shared" ca="1" si="155"/>
        <v/>
      </c>
    </row>
    <row r="2494" spans="17:20" x14ac:dyDescent="0.2">
      <c r="Q2494" s="158" t="str">
        <f t="shared" ca="1" si="152"/>
        <v/>
      </c>
      <c r="R2494" s="158" t="str">
        <f t="shared" ca="1" si="153"/>
        <v/>
      </c>
      <c r="S2494" s="158" t="str">
        <f t="shared" ca="1" si="154"/>
        <v/>
      </c>
      <c r="T2494" s="158" t="str">
        <f t="shared" ca="1" si="155"/>
        <v/>
      </c>
    </row>
    <row r="2495" spans="17:20" x14ac:dyDescent="0.2">
      <c r="Q2495" s="158" t="str">
        <f t="shared" ca="1" si="152"/>
        <v/>
      </c>
      <c r="R2495" s="158" t="str">
        <f t="shared" ca="1" si="153"/>
        <v/>
      </c>
      <c r="S2495" s="158" t="str">
        <f t="shared" ca="1" si="154"/>
        <v/>
      </c>
      <c r="T2495" s="158" t="str">
        <f t="shared" ca="1" si="155"/>
        <v/>
      </c>
    </row>
    <row r="2496" spans="17:20" x14ac:dyDescent="0.2">
      <c r="Q2496" s="158" t="str">
        <f t="shared" ca="1" si="152"/>
        <v/>
      </c>
      <c r="R2496" s="158" t="str">
        <f t="shared" ca="1" si="153"/>
        <v/>
      </c>
      <c r="S2496" s="158" t="str">
        <f t="shared" ca="1" si="154"/>
        <v/>
      </c>
      <c r="T2496" s="158" t="str">
        <f t="shared" ca="1" si="155"/>
        <v/>
      </c>
    </row>
    <row r="2497" spans="17:20" x14ac:dyDescent="0.2">
      <c r="Q2497" s="158" t="str">
        <f t="shared" ca="1" si="152"/>
        <v/>
      </c>
      <c r="R2497" s="158" t="str">
        <f t="shared" ca="1" si="153"/>
        <v/>
      </c>
      <c r="S2497" s="158" t="str">
        <f t="shared" ca="1" si="154"/>
        <v/>
      </c>
      <c r="T2497" s="158" t="str">
        <f t="shared" ca="1" si="155"/>
        <v/>
      </c>
    </row>
    <row r="2498" spans="17:20" x14ac:dyDescent="0.2">
      <c r="Q2498" s="158" t="str">
        <f t="shared" ca="1" si="152"/>
        <v/>
      </c>
      <c r="R2498" s="158" t="str">
        <f t="shared" ca="1" si="153"/>
        <v/>
      </c>
      <c r="S2498" s="158" t="str">
        <f t="shared" ca="1" si="154"/>
        <v/>
      </c>
      <c r="T2498" s="158" t="str">
        <f t="shared" ca="1" si="155"/>
        <v/>
      </c>
    </row>
    <row r="2499" spans="17:20" x14ac:dyDescent="0.2">
      <c r="Q2499" s="158" t="str">
        <f t="shared" ca="1" si="152"/>
        <v/>
      </c>
      <c r="R2499" s="158" t="str">
        <f t="shared" ca="1" si="153"/>
        <v/>
      </c>
      <c r="S2499" s="158" t="str">
        <f t="shared" ca="1" si="154"/>
        <v/>
      </c>
      <c r="T2499" s="158" t="str">
        <f t="shared" ca="1" si="155"/>
        <v/>
      </c>
    </row>
    <row r="2500" spans="17:20" x14ac:dyDescent="0.2">
      <c r="Q2500" s="158" t="str">
        <f t="shared" ca="1" si="152"/>
        <v/>
      </c>
      <c r="R2500" s="158" t="str">
        <f t="shared" ca="1" si="153"/>
        <v/>
      </c>
      <c r="S2500" s="158" t="str">
        <f t="shared" ca="1" si="154"/>
        <v/>
      </c>
      <c r="T2500" s="158" t="str">
        <f t="shared" ca="1" si="155"/>
        <v/>
      </c>
    </row>
  </sheetData>
  <conditionalFormatting sqref="A3">
    <cfRule type="containsText" dxfId="254" priority="17" operator="containsText" text="LEG">
      <formula>NOT(ISERROR(SEARCH("LEG",A3)))</formula>
    </cfRule>
  </conditionalFormatting>
  <conditionalFormatting sqref="A3:XFD3">
    <cfRule type="cellIs" dxfId="253" priority="19" operator="equal">
      <formula>"Void"</formula>
    </cfRule>
  </conditionalFormatting>
  <conditionalFormatting sqref="B3">
    <cfRule type="containsText" dxfId="252" priority="16" operator="containsText" text="OPOL">
      <formula>NOT(ISERROR(SEARCH("OPOL",B3)))</formula>
    </cfRule>
  </conditionalFormatting>
  <conditionalFormatting sqref="C3">
    <cfRule type="containsText" dxfId="251" priority="15" operator="containsText" text="POL">
      <formula>NOT(ISERROR(SEARCH("POL",C3)))</formula>
    </cfRule>
  </conditionalFormatting>
  <conditionalFormatting sqref="D3">
    <cfRule type="containsText" dxfId="250" priority="14" operator="containsText" text="POD">
      <formula>NOT(ISERROR(SEARCH("POD",D3)))</formula>
    </cfRule>
  </conditionalFormatting>
  <conditionalFormatting sqref="E3">
    <cfRule type="containsText" dxfId="249" priority="13" operator="containsText" text="FPOD">
      <formula>NOT(ISERROR(SEARCH("FPOD",E3)))</formula>
    </cfRule>
  </conditionalFormatting>
  <conditionalFormatting sqref="F3">
    <cfRule type="containsText" dxfId="248" priority="12" operator="containsText" text="ACCOUNT">
      <formula>NOT(ISERROR(SEARCH("ACCOUNT",F3)))</formula>
    </cfRule>
  </conditionalFormatting>
  <conditionalFormatting sqref="G3">
    <cfRule type="containsText" dxfId="247" priority="11" operator="containsText" text="SHIPPER">
      <formula>NOT(ISERROR(SEARCH("SHIPPER",G3)))</formula>
    </cfRule>
  </conditionalFormatting>
  <conditionalFormatting sqref="H3">
    <cfRule type="containsText" dxfId="246" priority="10" operator="containsText" text="QTY">
      <formula>NOT(ISERROR(SEARCH("QTY",H3)))</formula>
    </cfRule>
  </conditionalFormatting>
  <conditionalFormatting sqref="I3">
    <cfRule type="containsText" dxfId="245" priority="9" operator="containsText" text="TYPE">
      <formula>NOT(ISERROR(SEARCH("TYPE",I3)))</formula>
    </cfRule>
  </conditionalFormatting>
  <conditionalFormatting sqref="J3">
    <cfRule type="containsText" dxfId="244" priority="8" operator="containsText" text="TYPE 2">
      <formula>NOT(ISERROR(SEARCH("TYPE 2",J3)))</formula>
    </cfRule>
  </conditionalFormatting>
  <conditionalFormatting sqref="K3">
    <cfRule type="containsText" dxfId="243" priority="7" operator="containsText" text="CARGO / MODEL">
      <formula>NOT(ISERROR(SEARCH("CARGO / MODEL",K3)))</formula>
    </cfRule>
  </conditionalFormatting>
  <conditionalFormatting sqref="L3">
    <cfRule type="containsText" dxfId="242" priority="6" operator="containsText" text="L">
      <formula>NOT(ISERROR(SEARCH("L",L3)))</formula>
    </cfRule>
  </conditionalFormatting>
  <conditionalFormatting sqref="M3">
    <cfRule type="containsText" dxfId="241" priority="5" operator="containsText" text="W">
      <formula>NOT(ISERROR(SEARCH("W",M3)))</formula>
    </cfRule>
  </conditionalFormatting>
  <conditionalFormatting sqref="N3">
    <cfRule type="containsText" dxfId="240" priority="4" operator="containsText" text="H">
      <formula>NOT(ISERROR(SEARCH("H",N3)))</formula>
    </cfRule>
  </conditionalFormatting>
  <conditionalFormatting sqref="O3">
    <cfRule type="containsText" dxfId="239" priority="3" operator="containsText" text="M/T UNIT">
      <formula>NOT(ISERROR(SEARCH("M/T UNIT",O3)))</formula>
    </cfRule>
  </conditionalFormatting>
  <conditionalFormatting sqref="P3">
    <cfRule type="containsText" dxfId="238" priority="2" operator="containsText" text="TTL TONS">
      <formula>NOT(ISERROR(SEARCH("TTL TONS",P3)))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" id="{789444AB-63B8-4611-9D13-738D1B9C13A0}">
            <xm:f>'VOY Params'!$P$6="MSX"</xm:f>
            <x14:dxf>
              <font>
                <color theme="0" tint="-0.34998626667073579"/>
              </font>
              <fill>
                <patternFill>
                  <bgColor theme="2" tint="-0.499984740745262"/>
                </patternFill>
              </fill>
              <border>
                <left/>
                <right/>
                <top/>
                <bottom/>
              </border>
            </x14:dxf>
          </x14:cfRule>
          <xm:sqref>A1:A2000</xm:sqref>
        </x14:conditionalFormatting>
      </x14:conditionalFormatting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27D0AB-3FEF-431A-BC7E-BCD28B485FA3}">
  <sheetPr>
    <tabColor theme="1" tint="0.14999847407452621"/>
  </sheetPr>
  <dimension ref="A1:AB500"/>
  <sheetViews>
    <sheetView showGridLines="0" topLeftCell="H1" zoomScaleNormal="100" workbookViewId="0">
      <pane ySplit="7" topLeftCell="A8" activePane="bottomLeft" state="frozen"/>
      <selection pane="bottomLeft" activeCell="V24" sqref="V24"/>
    </sheetView>
  </sheetViews>
  <sheetFormatPr defaultRowHeight="12.75" x14ac:dyDescent="0.2"/>
  <cols>
    <col min="1" max="1" width="14.7109375" customWidth="1"/>
    <col min="2" max="2" width="15.42578125" customWidth="1"/>
    <col min="3" max="3" width="10" style="77" customWidth="1"/>
    <col min="4" max="4" width="7" customWidth="1"/>
    <col min="5" max="5" width="11.5703125" customWidth="1"/>
    <col min="6" max="6" width="12.85546875" style="77" customWidth="1"/>
    <col min="7" max="7" width="6.85546875" customWidth="1"/>
    <col min="9" max="9" width="19.85546875" customWidth="1"/>
    <col min="10" max="10" width="6.28515625" customWidth="1"/>
    <col min="11" max="11" width="15" customWidth="1"/>
    <col min="12" max="12" width="8.5703125" customWidth="1"/>
    <col min="13" max="13" width="6.28515625" customWidth="1"/>
    <col min="14" max="14" width="12.5703125" customWidth="1"/>
    <col min="15" max="15" width="17.28515625" customWidth="1"/>
    <col min="16" max="16" width="10.28515625" customWidth="1"/>
    <col min="17" max="17" width="7.140625" customWidth="1"/>
    <col min="18" max="18" width="28.85546875" style="195" customWidth="1"/>
    <col min="19" max="19" width="16" customWidth="1"/>
    <col min="20" max="20" width="15.42578125" customWidth="1"/>
  </cols>
  <sheetData>
    <row r="1" spans="1:28" ht="48" customHeight="1" thickBot="1" x14ac:dyDescent="0.25">
      <c r="A1" s="182"/>
      <c r="B1" s="183" t="s">
        <v>544</v>
      </c>
      <c r="C1" s="184"/>
      <c r="D1" s="182"/>
      <c r="E1" s="182"/>
      <c r="F1" s="184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248"/>
      <c r="S1" s="182"/>
      <c r="T1" s="182"/>
      <c r="U1" s="182"/>
      <c r="V1" s="26"/>
      <c r="W1" s="26"/>
      <c r="X1" s="26"/>
      <c r="Y1" s="26"/>
      <c r="Z1" s="26"/>
      <c r="AA1" s="26"/>
      <c r="AB1" s="26"/>
    </row>
    <row r="2" spans="1:28" ht="8.25" customHeight="1" thickTop="1" x14ac:dyDescent="0.2">
      <c r="A2" s="185"/>
      <c r="B2" s="185"/>
      <c r="C2" s="186"/>
      <c r="D2" s="185"/>
      <c r="E2" s="185"/>
      <c r="F2" s="186"/>
      <c r="G2" s="185"/>
      <c r="H2" s="185"/>
      <c r="I2" s="185"/>
      <c r="J2" s="185"/>
      <c r="K2" s="185"/>
      <c r="L2" s="185"/>
      <c r="M2" s="185"/>
      <c r="N2" s="185"/>
      <c r="O2" s="185"/>
      <c r="P2" s="185"/>
      <c r="Q2" s="185"/>
      <c r="R2" s="249"/>
      <c r="S2" s="185"/>
      <c r="T2" s="185"/>
      <c r="U2" s="185"/>
      <c r="V2" s="26"/>
      <c r="W2" s="26"/>
      <c r="X2" s="26"/>
      <c r="Y2" s="26"/>
      <c r="Z2" s="26"/>
      <c r="AA2" s="26"/>
      <c r="AB2" s="26"/>
    </row>
    <row r="3" spans="1:28" x14ac:dyDescent="0.2">
      <c r="A3" s="26"/>
      <c r="B3" s="26"/>
      <c r="C3" s="74"/>
      <c r="D3" s="26"/>
      <c r="E3" s="26"/>
      <c r="F3" s="74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47"/>
      <c r="S3" s="26"/>
      <c r="T3" s="26"/>
      <c r="U3" s="26"/>
      <c r="V3" s="26"/>
      <c r="W3" s="26"/>
      <c r="X3" s="26"/>
      <c r="Y3" s="26"/>
      <c r="Z3" s="26"/>
      <c r="AA3" s="26"/>
      <c r="AB3" s="26"/>
    </row>
    <row r="4" spans="1:28" x14ac:dyDescent="0.2">
      <c r="A4" s="26"/>
      <c r="B4" s="26"/>
      <c r="C4" s="74"/>
      <c r="D4" s="26"/>
      <c r="E4" s="26"/>
      <c r="F4" s="74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47"/>
      <c r="S4" s="26"/>
      <c r="T4" s="26"/>
      <c r="U4" s="26"/>
      <c r="V4" s="26"/>
      <c r="W4" s="26"/>
      <c r="X4" s="26"/>
      <c r="Y4" s="26"/>
      <c r="Z4" s="26"/>
      <c r="AA4" s="26"/>
      <c r="AB4" s="26"/>
    </row>
    <row r="5" spans="1:28" x14ac:dyDescent="0.2">
      <c r="A5" s="31" t="s">
        <v>539</v>
      </c>
      <c r="B5" s="32"/>
      <c r="C5" s="75"/>
      <c r="D5" s="26"/>
      <c r="E5" s="31" t="s">
        <v>540</v>
      </c>
      <c r="F5" s="75"/>
      <c r="G5" s="26"/>
      <c r="H5" s="31" t="s">
        <v>541</v>
      </c>
      <c r="I5" s="32"/>
      <c r="J5" s="26"/>
      <c r="K5" s="31" t="s">
        <v>647</v>
      </c>
      <c r="L5" s="31"/>
      <c r="M5" s="26"/>
      <c r="N5" s="31" t="s">
        <v>649</v>
      </c>
      <c r="O5" s="31"/>
      <c r="P5" s="32"/>
      <c r="Q5" s="26"/>
      <c r="R5" s="304" t="s">
        <v>967</v>
      </c>
      <c r="S5" s="99"/>
      <c r="T5" s="99"/>
      <c r="U5" s="26"/>
      <c r="V5" s="26"/>
      <c r="W5" s="26"/>
      <c r="X5" s="26"/>
      <c r="Y5" s="26"/>
      <c r="Z5" s="26"/>
      <c r="AA5" s="26"/>
      <c r="AB5" s="26"/>
    </row>
    <row r="6" spans="1:28" x14ac:dyDescent="0.2">
      <c r="A6" s="32"/>
      <c r="B6" s="32"/>
      <c r="C6" s="75"/>
      <c r="D6" s="26"/>
      <c r="E6" s="32"/>
      <c r="F6" s="75"/>
      <c r="G6" s="26"/>
      <c r="H6" s="32"/>
      <c r="I6" s="32"/>
      <c r="J6" s="26"/>
      <c r="K6" s="32"/>
      <c r="L6" s="32"/>
      <c r="M6" s="26"/>
      <c r="N6" s="32"/>
      <c r="O6" s="32"/>
      <c r="P6" s="32"/>
      <c r="Q6" s="26"/>
      <c r="R6" s="47"/>
      <c r="S6" s="26"/>
      <c r="T6" s="26"/>
      <c r="U6" s="26"/>
      <c r="V6" s="26"/>
      <c r="W6" s="26"/>
      <c r="X6" s="26"/>
      <c r="Y6" s="26"/>
      <c r="Z6" s="26"/>
      <c r="AA6" s="26"/>
      <c r="AB6" s="26"/>
    </row>
    <row r="7" spans="1:28" x14ac:dyDescent="0.2">
      <c r="A7" s="30" t="s">
        <v>300</v>
      </c>
      <c r="B7" s="30" t="s">
        <v>539</v>
      </c>
      <c r="C7" s="76" t="s">
        <v>301</v>
      </c>
      <c r="D7" s="26"/>
      <c r="E7" s="30" t="s">
        <v>300</v>
      </c>
      <c r="F7" s="76" t="s">
        <v>301</v>
      </c>
      <c r="G7" s="26"/>
      <c r="H7" s="30" t="s">
        <v>300</v>
      </c>
      <c r="I7" s="30" t="s">
        <v>542</v>
      </c>
      <c r="J7" s="26"/>
      <c r="K7" s="30" t="s">
        <v>653</v>
      </c>
      <c r="L7" s="30" t="s">
        <v>652</v>
      </c>
      <c r="M7" s="26"/>
      <c r="N7" s="30" t="s">
        <v>650</v>
      </c>
      <c r="O7" s="30" t="s">
        <v>651</v>
      </c>
      <c r="P7" s="30" t="s">
        <v>652</v>
      </c>
      <c r="Q7" s="78"/>
      <c r="R7" s="106" t="s">
        <v>755</v>
      </c>
      <c r="S7" s="104"/>
      <c r="T7" s="105" t="s">
        <v>756</v>
      </c>
      <c r="U7" s="26"/>
      <c r="V7" s="26"/>
      <c r="W7" s="26"/>
      <c r="X7" s="26"/>
      <c r="Y7" s="26"/>
      <c r="Z7" s="26"/>
      <c r="AA7" s="26"/>
      <c r="AB7" s="26"/>
    </row>
    <row r="8" spans="1:28" x14ac:dyDescent="0.2">
      <c r="A8" s="308" t="s">
        <v>231</v>
      </c>
      <c r="B8" s="307" t="s">
        <v>17</v>
      </c>
      <c r="C8" s="164">
        <v>4.1666666666666664E-2</v>
      </c>
      <c r="D8" s="26"/>
      <c r="E8" s="309" t="s">
        <v>27</v>
      </c>
      <c r="F8" s="164">
        <v>8.3333333333333329E-2</v>
      </c>
      <c r="G8" s="26"/>
      <c r="H8" s="309" t="s">
        <v>231</v>
      </c>
      <c r="I8" s="129">
        <v>50</v>
      </c>
      <c r="J8" s="26"/>
      <c r="K8" s="165">
        <v>13</v>
      </c>
      <c r="L8" s="165">
        <v>13</v>
      </c>
      <c r="M8" s="26"/>
      <c r="N8" s="292" t="str">
        <f>IF('VOY Params'!C12&lt;&gt;"",'VOY Params'!C12,"")</f>
        <v>SAI</v>
      </c>
      <c r="O8" s="293" t="str">
        <f>IF('VOY Params'!C14&lt;&gt;"",'VOY Params'!C14,"")</f>
        <v>RIO</v>
      </c>
      <c r="P8" s="95">
        <f>SUMIFS(BASE_TOM_MIRRORING!C:C,BASE_TOM_MIRRORING!A:A,Registry!N8,BASE_TOM_MIRRORING!B:B,Registry!O8)</f>
        <v>0</v>
      </c>
      <c r="Q8" s="26"/>
      <c r="R8" s="99" t="s">
        <v>548</v>
      </c>
      <c r="S8" s="99" t="s">
        <v>754</v>
      </c>
      <c r="T8" s="99" t="s">
        <v>754</v>
      </c>
      <c r="U8" s="26"/>
      <c r="V8" s="26"/>
      <c r="W8" s="26"/>
      <c r="X8" s="26"/>
      <c r="Y8" s="26"/>
      <c r="Z8" s="26"/>
      <c r="AA8" s="26"/>
      <c r="AB8" s="26"/>
    </row>
    <row r="9" spans="1:28" x14ac:dyDescent="0.2">
      <c r="A9" s="308" t="s">
        <v>231</v>
      </c>
      <c r="B9" s="301" t="s">
        <v>19</v>
      </c>
      <c r="C9" s="164">
        <v>8.3333333333333329E-2</v>
      </c>
      <c r="D9" s="26"/>
      <c r="E9" s="309" t="s">
        <v>27</v>
      </c>
      <c r="F9" s="164">
        <v>0.33333333333333331</v>
      </c>
      <c r="G9" s="26"/>
      <c r="H9" s="309" t="s">
        <v>27</v>
      </c>
      <c r="I9" s="129">
        <v>110</v>
      </c>
      <c r="J9" s="26"/>
      <c r="K9" s="165">
        <v>16</v>
      </c>
      <c r="L9" s="165">
        <v>16</v>
      </c>
      <c r="M9" s="26"/>
      <c r="N9" s="296" t="str">
        <f>IF('VOY Params'!C14&lt;&gt;"",'VOY Params'!C14,"")</f>
        <v>RIO</v>
      </c>
      <c r="O9" s="297" t="str">
        <f>IF('VOY Params'!C16&lt;&gt;"",'VOY Params'!C16,"")</f>
        <v>VIX</v>
      </c>
      <c r="P9" s="96">
        <f>SUMIFS(BASE_TOM_MIRRORING!C:C,BASE_TOM_MIRRORING!A:A,Registry!N9,BASE_TOM_MIRRORING!B:B,Registry!O9)</f>
        <v>0</v>
      </c>
      <c r="Q9" s="26"/>
      <c r="R9" s="305" t="s">
        <v>692</v>
      </c>
      <c r="S9" s="305" t="s">
        <v>693</v>
      </c>
      <c r="T9" s="306" t="s">
        <v>22</v>
      </c>
      <c r="U9" s="26"/>
      <c r="V9" s="26"/>
      <c r="W9" s="26"/>
      <c r="X9" s="26"/>
      <c r="Y9" s="26"/>
      <c r="Z9" s="26"/>
      <c r="AA9" s="26"/>
      <c r="AB9" s="26"/>
    </row>
    <row r="10" spans="1:28" x14ac:dyDescent="0.2">
      <c r="A10" s="308" t="s">
        <v>27</v>
      </c>
      <c r="B10" s="301" t="s">
        <v>17</v>
      </c>
      <c r="C10" s="164">
        <v>4.1666666666666664E-2</v>
      </c>
      <c r="D10" s="26"/>
      <c r="E10" s="309" t="s">
        <v>27</v>
      </c>
      <c r="F10" s="164">
        <v>0.58333333333333337</v>
      </c>
      <c r="G10" s="26"/>
      <c r="H10" s="309" t="s">
        <v>23</v>
      </c>
      <c r="I10" s="129">
        <v>80</v>
      </c>
      <c r="J10" s="26"/>
      <c r="K10" s="165">
        <v>18</v>
      </c>
      <c r="L10" s="165">
        <v>19</v>
      </c>
      <c r="M10" s="26"/>
      <c r="N10" s="294" t="str">
        <f>IF('VOY Params'!C16&lt;&gt;"",'VOY Params'!C16,"")</f>
        <v>VIX</v>
      </c>
      <c r="O10" s="295" t="str">
        <f>IF('VOY Params'!C18&lt;&gt;"",'VOY Params'!C18,"")</f>
        <v>SUA</v>
      </c>
      <c r="P10" s="96">
        <f>SUMIFS(BASE_TOM_MIRRORING!C:C,BASE_TOM_MIRRORING!A:A,Registry!N10,BASE_TOM_MIRRORING!B:B,Registry!O10)</f>
        <v>0</v>
      </c>
      <c r="Q10" s="26"/>
      <c r="R10" s="305" t="s">
        <v>702</v>
      </c>
      <c r="S10" s="305" t="s">
        <v>703</v>
      </c>
      <c r="T10" s="306" t="s">
        <v>6</v>
      </c>
      <c r="U10" s="26"/>
      <c r="V10" s="26"/>
      <c r="W10" s="26"/>
      <c r="X10" s="26"/>
      <c r="Y10" s="26"/>
      <c r="Z10" s="26"/>
      <c r="AA10" s="26"/>
      <c r="AB10" s="26"/>
    </row>
    <row r="11" spans="1:28" x14ac:dyDescent="0.2">
      <c r="A11" s="308" t="s">
        <v>27</v>
      </c>
      <c r="B11" s="301" t="s">
        <v>19</v>
      </c>
      <c r="C11" s="164">
        <v>8.3333333333333329E-2</v>
      </c>
      <c r="D11" s="26"/>
      <c r="E11" s="309" t="s">
        <v>27</v>
      </c>
      <c r="F11" s="164">
        <v>0.83333333333333337</v>
      </c>
      <c r="G11" s="26"/>
      <c r="H11" s="309" t="s">
        <v>232</v>
      </c>
      <c r="I11" s="129">
        <v>80</v>
      </c>
      <c r="J11" s="26"/>
      <c r="K11" s="165"/>
      <c r="L11" s="165"/>
      <c r="M11" s="26"/>
      <c r="N11" s="296" t="str">
        <f>IF('VOY Params'!C18&lt;&gt;"",'VOY Params'!C18,"")</f>
        <v>SUA</v>
      </c>
      <c r="O11" s="297" t="str">
        <f>IF('VOY Params'!C20&lt;&gt;"",'VOY Params'!C20,"")</f>
        <v/>
      </c>
      <c r="P11" s="96">
        <f>SUMIFS(BASE_TOM_MIRRORING!C:C,BASE_TOM_MIRRORING!A:A,Registry!N11,BASE_TOM_MIRRORING!B:B,Registry!O11)</f>
        <v>0</v>
      </c>
      <c r="Q11" s="26"/>
      <c r="R11" s="305" t="s">
        <v>707</v>
      </c>
      <c r="S11" s="305" t="s">
        <v>708</v>
      </c>
      <c r="T11" s="306" t="s">
        <v>20</v>
      </c>
      <c r="U11" s="26"/>
      <c r="V11" s="26"/>
      <c r="W11" s="26"/>
      <c r="X11" s="26"/>
      <c r="Y11" s="26"/>
      <c r="Z11" s="26"/>
      <c r="AA11" s="26"/>
      <c r="AB11" s="26"/>
    </row>
    <row r="12" spans="1:28" x14ac:dyDescent="0.2">
      <c r="A12" s="308" t="s">
        <v>23</v>
      </c>
      <c r="B12" s="301" t="s">
        <v>17</v>
      </c>
      <c r="C12" s="164">
        <v>8.3333333333333329E-2</v>
      </c>
      <c r="D12" s="26"/>
      <c r="E12" s="309" t="s">
        <v>23</v>
      </c>
      <c r="F12" s="164">
        <v>4.1666666666666664E-2</v>
      </c>
      <c r="G12" s="26"/>
      <c r="H12" s="309" t="s">
        <v>64</v>
      </c>
      <c r="I12" s="129">
        <v>100</v>
      </c>
      <c r="J12" s="26"/>
      <c r="K12" s="165"/>
      <c r="L12" s="165"/>
      <c r="M12" s="26"/>
      <c r="N12" s="294" t="str">
        <f>IF('VOY Params'!C20&lt;&gt;"",'VOY Params'!C20,"")</f>
        <v/>
      </c>
      <c r="O12" s="295" t="str">
        <f>IF('VOY Params'!C22&lt;&gt;"",'VOY Params'!C22,"")</f>
        <v/>
      </c>
      <c r="P12" s="96">
        <f>SUMIFS(BASE_TOM_MIRRORING!C:C,BASE_TOM_MIRRORING!A:A,Registry!N12,BASE_TOM_MIRRORING!B:B,Registry!O12)</f>
        <v>0</v>
      </c>
      <c r="Q12" s="26"/>
      <c r="R12" s="305" t="s">
        <v>713</v>
      </c>
      <c r="S12" s="305" t="s">
        <v>714</v>
      </c>
      <c r="T12" s="306" t="s">
        <v>562</v>
      </c>
      <c r="U12" s="26"/>
      <c r="V12" s="26"/>
      <c r="W12" s="26"/>
      <c r="X12" s="26"/>
      <c r="Y12" s="26"/>
      <c r="Z12" s="26"/>
      <c r="AA12" s="26"/>
      <c r="AB12" s="26"/>
    </row>
    <row r="13" spans="1:28" x14ac:dyDescent="0.2">
      <c r="A13" s="308" t="s">
        <v>23</v>
      </c>
      <c r="B13" s="301" t="s">
        <v>19</v>
      </c>
      <c r="C13" s="164">
        <v>8.3333333333333329E-2</v>
      </c>
      <c r="D13" s="26"/>
      <c r="E13" s="309" t="s">
        <v>23</v>
      </c>
      <c r="F13" s="164">
        <v>0.29166666666666669</v>
      </c>
      <c r="G13" s="26"/>
      <c r="H13" s="309" t="s">
        <v>6</v>
      </c>
      <c r="I13" s="129">
        <v>100</v>
      </c>
      <c r="J13" s="26"/>
      <c r="K13" s="165"/>
      <c r="L13" s="165"/>
      <c r="M13" s="26"/>
      <c r="N13" s="296" t="str">
        <f>IF('VOY Params'!C22&lt;&gt;"",'VOY Params'!C22,"")</f>
        <v/>
      </c>
      <c r="O13" s="297" t="str">
        <f>IF('VOY Params'!C24&lt;&gt;"",'VOY Params'!C24,"")</f>
        <v/>
      </c>
      <c r="P13" s="96">
        <f>SUMIFS(BASE_TOM_MIRRORING!C:C,BASE_TOM_MIRRORING!A:A,Registry!N13,BASE_TOM_MIRRORING!B:B,Registry!O13)</f>
        <v>0</v>
      </c>
      <c r="Q13" s="26"/>
      <c r="R13" s="305" t="s">
        <v>718</v>
      </c>
      <c r="S13" s="305" t="s">
        <v>719</v>
      </c>
      <c r="T13" s="306" t="s">
        <v>588</v>
      </c>
      <c r="U13" s="26"/>
      <c r="V13" s="26"/>
      <c r="W13" s="26"/>
      <c r="X13" s="26"/>
      <c r="Y13" s="26"/>
      <c r="Z13" s="26"/>
      <c r="AA13" s="26"/>
      <c r="AB13" s="26"/>
    </row>
    <row r="14" spans="1:28" x14ac:dyDescent="0.2">
      <c r="A14" s="308" t="s">
        <v>232</v>
      </c>
      <c r="B14" s="301" t="s">
        <v>17</v>
      </c>
      <c r="C14" s="164">
        <v>4.1666666666666664E-2</v>
      </c>
      <c r="D14" s="26"/>
      <c r="E14" s="309" t="s">
        <v>23</v>
      </c>
      <c r="F14" s="164">
        <v>0.54166666666666663</v>
      </c>
      <c r="G14" s="26"/>
      <c r="H14" s="309" t="s">
        <v>65</v>
      </c>
      <c r="I14" s="129">
        <v>80</v>
      </c>
      <c r="J14" s="26"/>
      <c r="K14" s="165"/>
      <c r="L14" s="165"/>
      <c r="M14" s="26"/>
      <c r="N14" s="294" t="str">
        <f>IF('VOY Params'!C24&lt;&gt;"",'VOY Params'!C24,"")</f>
        <v/>
      </c>
      <c r="O14" s="295" t="str">
        <f>IF('VOY Params'!C26&lt;&gt;"",'VOY Params'!C26,"")</f>
        <v/>
      </c>
      <c r="P14" s="96">
        <f>SUMIFS(BASE_TOM_MIRRORING!C:C,BASE_TOM_MIRRORING!A:A,Registry!N14,BASE_TOM_MIRRORING!B:B,Registry!O14)</f>
        <v>0</v>
      </c>
      <c r="Q14" s="26"/>
      <c r="R14" s="305" t="s">
        <v>723</v>
      </c>
      <c r="S14" s="305" t="s">
        <v>724</v>
      </c>
      <c r="T14" s="305"/>
      <c r="U14" s="26"/>
      <c r="V14" s="26"/>
      <c r="W14" s="26"/>
      <c r="X14" s="26"/>
      <c r="Y14" s="26"/>
      <c r="Z14" s="26"/>
      <c r="AA14" s="26"/>
      <c r="AB14" s="26"/>
    </row>
    <row r="15" spans="1:28" x14ac:dyDescent="0.2">
      <c r="A15" s="308" t="s">
        <v>232</v>
      </c>
      <c r="B15" s="301" t="s">
        <v>19</v>
      </c>
      <c r="C15" s="164">
        <v>8.3333333333333329E-2</v>
      </c>
      <c r="D15" s="26"/>
      <c r="E15" s="309" t="s">
        <v>23</v>
      </c>
      <c r="F15" s="164">
        <v>0.79166666666666663</v>
      </c>
      <c r="G15" s="26"/>
      <c r="H15" s="309" t="s">
        <v>22</v>
      </c>
      <c r="I15" s="129">
        <v>70</v>
      </c>
      <c r="J15" s="26"/>
      <c r="K15" s="165"/>
      <c r="L15" s="165"/>
      <c r="M15" s="26"/>
      <c r="N15" s="296" t="str">
        <f>IF('VOY Params'!C26&lt;&gt;"",'VOY Params'!C26,"")</f>
        <v/>
      </c>
      <c r="O15" s="297" t="str">
        <f>IF('VOY Params'!C28&lt;&gt;"",'VOY Params'!C28,"")</f>
        <v/>
      </c>
      <c r="P15" s="96">
        <f>SUMIFS(BASE_TOM_MIRRORING!C:C,BASE_TOM_MIRRORING!A:A,Registry!N15,BASE_TOM_MIRRORING!B:B,Registry!O15)</f>
        <v>0</v>
      </c>
      <c r="Q15" s="26"/>
      <c r="R15" s="305" t="s">
        <v>729</v>
      </c>
      <c r="S15" s="305" t="s">
        <v>730</v>
      </c>
      <c r="T15" s="306" t="s">
        <v>130</v>
      </c>
      <c r="U15" s="26"/>
      <c r="V15" s="26"/>
      <c r="W15" s="26"/>
      <c r="X15" s="26"/>
      <c r="Y15" s="26"/>
      <c r="Z15" s="26"/>
      <c r="AA15" s="26"/>
      <c r="AB15" s="26"/>
    </row>
    <row r="16" spans="1:28" x14ac:dyDescent="0.2">
      <c r="A16" s="308" t="s">
        <v>64</v>
      </c>
      <c r="B16" s="301" t="s">
        <v>17</v>
      </c>
      <c r="C16" s="164">
        <v>8.3333333333333329E-2</v>
      </c>
      <c r="D16" s="26"/>
      <c r="E16" s="309" t="s">
        <v>20</v>
      </c>
      <c r="F16" s="164">
        <v>4.1666666666666664E-2</v>
      </c>
      <c r="G16" s="26"/>
      <c r="H16" s="309" t="s">
        <v>60</v>
      </c>
      <c r="I16" s="129">
        <v>80</v>
      </c>
      <c r="J16" s="26"/>
      <c r="K16" s="165"/>
      <c r="L16" s="165"/>
      <c r="M16" s="26"/>
      <c r="N16" s="294" t="str">
        <f>IF('VOY Params'!C28&lt;&gt;"",'VOY Params'!C28,"")</f>
        <v/>
      </c>
      <c r="O16" s="295" t="str">
        <f>IF('VOY Params'!C30&lt;&gt;"",'VOY Params'!C30,"")</f>
        <v/>
      </c>
      <c r="P16" s="96">
        <f>SUMIFS(BASE_TOM_MIRRORING!C:C,BASE_TOM_MIRRORING!A:A,Registry!N16,BASE_TOM_MIRRORING!B:B,Registry!O16)</f>
        <v>0</v>
      </c>
      <c r="Q16" s="26"/>
      <c r="R16" s="305" t="s">
        <v>739</v>
      </c>
      <c r="S16" s="305" t="s">
        <v>740</v>
      </c>
      <c r="T16" s="306" t="s">
        <v>23</v>
      </c>
      <c r="U16" s="26"/>
      <c r="V16" s="26"/>
      <c r="W16" s="26"/>
      <c r="X16" s="26"/>
      <c r="Y16" s="26"/>
      <c r="Z16" s="26"/>
      <c r="AA16" s="26"/>
      <c r="AB16" s="26"/>
    </row>
    <row r="17" spans="1:28" x14ac:dyDescent="0.2">
      <c r="A17" s="308" t="s">
        <v>64</v>
      </c>
      <c r="B17" s="301" t="s">
        <v>19</v>
      </c>
      <c r="C17" s="164">
        <v>8.3333333333333329E-2</v>
      </c>
      <c r="D17" s="26"/>
      <c r="E17" s="309" t="s">
        <v>20</v>
      </c>
      <c r="F17" s="164">
        <v>0.29166666666666669</v>
      </c>
      <c r="G17" s="26"/>
      <c r="H17" s="309" t="s">
        <v>26</v>
      </c>
      <c r="I17" s="129">
        <v>80</v>
      </c>
      <c r="J17" s="26"/>
      <c r="K17" s="165"/>
      <c r="L17" s="165"/>
      <c r="M17" s="26"/>
      <c r="N17" s="298"/>
      <c r="O17" s="299"/>
      <c r="P17" s="97">
        <f>SUMIFS(BASE_TOM_MIRRORING!C:C,BASE_TOM_MIRRORING!A:A,Registry!N17,BASE_TOM_MIRRORING!B:B,Registry!O17)</f>
        <v>0</v>
      </c>
      <c r="Q17" s="26"/>
      <c r="R17" s="305"/>
      <c r="S17" s="305"/>
      <c r="T17" s="306"/>
      <c r="U17" s="26"/>
      <c r="V17" s="26"/>
      <c r="W17" s="26"/>
      <c r="X17" s="26"/>
      <c r="Y17" s="26"/>
      <c r="Z17" s="26"/>
      <c r="AA17" s="26"/>
      <c r="AB17" s="26"/>
    </row>
    <row r="18" spans="1:28" x14ac:dyDescent="0.2">
      <c r="A18" s="308" t="s">
        <v>6</v>
      </c>
      <c r="B18" s="301" t="s">
        <v>17</v>
      </c>
      <c r="C18" s="164">
        <v>4.1666666666666664E-2</v>
      </c>
      <c r="D18" s="26"/>
      <c r="E18" s="309" t="s">
        <v>20</v>
      </c>
      <c r="F18" s="164">
        <v>0.54166666666666663</v>
      </c>
      <c r="G18" s="26"/>
      <c r="H18" s="309"/>
      <c r="I18" s="129"/>
      <c r="J18" s="26"/>
      <c r="K18" s="26"/>
      <c r="L18" s="26"/>
      <c r="M18" s="26"/>
      <c r="N18" s="167" t="str">
        <f>IF('VOY Params'!P12&lt;&gt;"",'VOY Params'!P12,"")</f>
        <v/>
      </c>
      <c r="O18" s="168" t="str">
        <f>IF('VOY Params'!P14&lt;&gt;"",'VOY Params'!P14,"")</f>
        <v/>
      </c>
      <c r="P18" s="96">
        <f>SUMIFS(BASE_TOM_MIRRORING!C:C,BASE_TOM_MIRRORING!A:A,Registry!N18,BASE_TOM_MIRRORING!B:B,Registry!O18)</f>
        <v>0</v>
      </c>
      <c r="Q18" s="26"/>
      <c r="R18" s="305"/>
      <c r="S18" s="305"/>
      <c r="T18" s="306"/>
      <c r="U18" s="26"/>
      <c r="V18" s="26"/>
      <c r="W18" s="26"/>
      <c r="X18" s="26"/>
      <c r="Y18" s="26"/>
      <c r="Z18" s="26"/>
      <c r="AA18" s="26"/>
      <c r="AB18" s="26"/>
    </row>
    <row r="19" spans="1:28" x14ac:dyDescent="0.2">
      <c r="A19" s="308" t="s">
        <v>6</v>
      </c>
      <c r="B19" s="301" t="s">
        <v>19</v>
      </c>
      <c r="C19" s="164">
        <v>8.3333333333333329E-2</v>
      </c>
      <c r="D19" s="26"/>
      <c r="E19" s="309" t="s">
        <v>20</v>
      </c>
      <c r="F19" s="164">
        <v>0.79166666666666663</v>
      </c>
      <c r="G19" s="26"/>
      <c r="H19" s="309"/>
      <c r="I19" s="129"/>
      <c r="J19" s="26"/>
      <c r="K19" s="26"/>
      <c r="L19" s="26"/>
      <c r="M19" s="26"/>
      <c r="N19" s="300" t="str">
        <f>IF('VOY Params'!P14&lt;&gt;"",'VOY Params'!P14,"")</f>
        <v/>
      </c>
      <c r="O19" s="301" t="str">
        <f>IF('VOY Params'!P16&lt;&gt;"",'VOY Params'!P16,"")</f>
        <v/>
      </c>
      <c r="P19" s="96">
        <f>SUMIFS(BASE_TOM_MIRRORING!C:C,BASE_TOM_MIRRORING!A:A,Registry!N19,BASE_TOM_MIRRORING!B:B,Registry!O19)</f>
        <v>0</v>
      </c>
      <c r="Q19" s="26"/>
      <c r="R19" s="305"/>
      <c r="S19" s="305"/>
      <c r="T19" s="306"/>
      <c r="U19" s="26"/>
      <c r="V19" s="26"/>
      <c r="W19" s="26"/>
      <c r="X19" s="26"/>
      <c r="Y19" s="26"/>
      <c r="Z19" s="26"/>
      <c r="AA19" s="26"/>
      <c r="AB19" s="26"/>
    </row>
    <row r="20" spans="1:28" x14ac:dyDescent="0.2">
      <c r="A20" s="308" t="s">
        <v>65</v>
      </c>
      <c r="B20" s="301" t="s">
        <v>17</v>
      </c>
      <c r="C20" s="164">
        <v>4.1666666666666664E-2</v>
      </c>
      <c r="D20" s="26"/>
      <c r="E20" s="309" t="s">
        <v>6</v>
      </c>
      <c r="F20" s="164">
        <v>4.1666666666666664E-2</v>
      </c>
      <c r="G20" s="26"/>
      <c r="H20" s="309"/>
      <c r="I20" s="129"/>
      <c r="J20" s="26"/>
      <c r="K20" s="26"/>
      <c r="L20" s="26"/>
      <c r="M20" s="26"/>
      <c r="N20" s="167" t="str">
        <f>IF('VOY Params'!P16&lt;&gt;"",'VOY Params'!P16,"")</f>
        <v/>
      </c>
      <c r="O20" s="168" t="str">
        <f>IF('VOY Params'!P18&lt;&gt;"",'VOY Params'!P18,"")</f>
        <v/>
      </c>
      <c r="P20" s="96">
        <f>SUMIFS(BASE_TOM_MIRRORING!C:C,BASE_TOM_MIRRORING!A:A,Registry!N20,BASE_TOM_MIRRORING!B:B,Registry!O20)</f>
        <v>0</v>
      </c>
      <c r="Q20" s="26"/>
      <c r="R20" s="305"/>
      <c r="S20" s="305"/>
      <c r="T20" s="306"/>
      <c r="U20" s="26"/>
      <c r="V20" s="26"/>
      <c r="W20" s="26"/>
      <c r="X20" s="26"/>
      <c r="Y20" s="26"/>
      <c r="Z20" s="26"/>
      <c r="AA20" s="26"/>
      <c r="AB20" s="26"/>
    </row>
    <row r="21" spans="1:28" x14ac:dyDescent="0.2">
      <c r="A21" s="308" t="s">
        <v>65</v>
      </c>
      <c r="B21" s="301" t="s">
        <v>19</v>
      </c>
      <c r="C21" s="164">
        <v>8.3333333333333329E-2</v>
      </c>
      <c r="D21" s="26"/>
      <c r="E21" s="309" t="s">
        <v>6</v>
      </c>
      <c r="F21" s="164">
        <v>0.29166666666666669</v>
      </c>
      <c r="G21" s="26"/>
      <c r="H21" s="309"/>
      <c r="I21" s="129"/>
      <c r="J21" s="26"/>
      <c r="K21" s="26"/>
      <c r="L21" s="26"/>
      <c r="M21" s="26"/>
      <c r="N21" s="300" t="str">
        <f>IF('VOY Params'!P18&lt;&gt;"",'VOY Params'!P18,"")</f>
        <v/>
      </c>
      <c r="O21" s="301" t="str">
        <f>IF('VOY Params'!P20&lt;&gt;"",'VOY Params'!P20,"")</f>
        <v/>
      </c>
      <c r="P21" s="96">
        <f>SUMIFS(BASE_TOM_MIRRORING!C:C,BASE_TOM_MIRRORING!A:A,Registry!N21,BASE_TOM_MIRRORING!B:B,Registry!O21)</f>
        <v>0</v>
      </c>
      <c r="Q21" s="26"/>
      <c r="R21" s="305"/>
      <c r="S21" s="305"/>
      <c r="T21" s="305"/>
      <c r="U21" s="26"/>
      <c r="V21" s="26"/>
      <c r="W21" s="26"/>
      <c r="X21" s="26"/>
      <c r="Y21" s="26"/>
      <c r="Z21" s="26"/>
      <c r="AA21" s="26"/>
      <c r="AB21" s="26"/>
    </row>
    <row r="22" spans="1:28" x14ac:dyDescent="0.2">
      <c r="A22" s="308" t="s">
        <v>22</v>
      </c>
      <c r="B22" s="301" t="s">
        <v>17</v>
      </c>
      <c r="C22" s="164">
        <v>8.3333333333333329E-2</v>
      </c>
      <c r="D22" s="26"/>
      <c r="E22" s="309" t="s">
        <v>6</v>
      </c>
      <c r="F22" s="164">
        <v>0.54166666666666663</v>
      </c>
      <c r="G22" s="26"/>
      <c r="H22" s="309"/>
      <c r="I22" s="129"/>
      <c r="J22" s="26"/>
      <c r="K22" s="26"/>
      <c r="L22" s="26"/>
      <c r="M22" s="26"/>
      <c r="N22" s="167" t="str">
        <f>IF('VOY Params'!P20&lt;&gt;"",'VOY Params'!P20,"")</f>
        <v/>
      </c>
      <c r="O22" s="168" t="str">
        <f>IF('VOY Params'!P22&lt;&gt;"",'VOY Params'!P22,"")</f>
        <v/>
      </c>
      <c r="P22" s="96">
        <f>SUMIFS(BASE_TOM_MIRRORING!C:C,BASE_TOM_MIRRORING!A:A,Registry!N22,BASE_TOM_MIRRORING!B:B,Registry!O22)</f>
        <v>0</v>
      </c>
      <c r="Q22" s="26"/>
      <c r="R22" s="305"/>
      <c r="S22" s="305"/>
      <c r="T22" s="305"/>
      <c r="U22" s="26"/>
      <c r="V22" s="26"/>
      <c r="W22" s="26"/>
      <c r="X22" s="26"/>
      <c r="Y22" s="26"/>
      <c r="Z22" s="26"/>
      <c r="AA22" s="26"/>
      <c r="AB22" s="26"/>
    </row>
    <row r="23" spans="1:28" x14ac:dyDescent="0.2">
      <c r="A23" s="308" t="s">
        <v>22</v>
      </c>
      <c r="B23" s="301" t="s">
        <v>19</v>
      </c>
      <c r="C23" s="164">
        <v>8.3333333333333329E-2</v>
      </c>
      <c r="D23" s="26"/>
      <c r="E23" s="309" t="s">
        <v>6</v>
      </c>
      <c r="F23" s="164">
        <v>0.79166666666666663</v>
      </c>
      <c r="G23" s="26"/>
      <c r="H23" s="309"/>
      <c r="I23" s="129"/>
      <c r="J23" s="26"/>
      <c r="K23" s="26"/>
      <c r="L23" s="26"/>
      <c r="M23" s="26"/>
      <c r="N23" s="300" t="str">
        <f>IF('VOY Params'!P22&lt;&gt;"",'VOY Params'!P22,"")</f>
        <v/>
      </c>
      <c r="O23" s="301" t="str">
        <f>IF('VOY Params'!P24&lt;&gt;"",'VOY Params'!P24,"")</f>
        <v/>
      </c>
      <c r="P23" s="96">
        <f>SUMIFS(BASE_TOM_MIRRORING!C:C,BASE_TOM_MIRRORING!A:A,Registry!N23,BASE_TOM_MIRRORING!B:B,Registry!O23)</f>
        <v>0</v>
      </c>
      <c r="Q23" s="26"/>
      <c r="R23" s="305"/>
      <c r="S23" s="305"/>
      <c r="T23" s="305"/>
      <c r="U23" s="26"/>
      <c r="V23" s="26"/>
      <c r="W23" s="26"/>
      <c r="X23" s="26"/>
      <c r="Y23" s="26"/>
      <c r="Z23" s="26"/>
      <c r="AA23" s="26"/>
      <c r="AB23" s="26"/>
    </row>
    <row r="24" spans="1:28" x14ac:dyDescent="0.2">
      <c r="A24" s="308" t="s">
        <v>233</v>
      </c>
      <c r="B24" s="301" t="s">
        <v>19</v>
      </c>
      <c r="C24" s="164">
        <v>0.66666666666666663</v>
      </c>
      <c r="D24" s="26"/>
      <c r="E24" s="309" t="s">
        <v>232</v>
      </c>
      <c r="F24" s="164">
        <v>4.1666666666666664E-2</v>
      </c>
      <c r="G24" s="26"/>
      <c r="H24" s="309"/>
      <c r="I24" s="129"/>
      <c r="J24" s="26"/>
      <c r="K24" s="26"/>
      <c r="L24" s="26"/>
      <c r="M24" s="26"/>
      <c r="N24" s="167" t="str">
        <f>IF('VOY Params'!P22&lt;&gt;"",'VOY Params'!P22,"")</f>
        <v/>
      </c>
      <c r="O24" s="168" t="str">
        <f>IF('VOY Params'!P26&lt;&gt;"",'VOY Params'!P26,"")</f>
        <v/>
      </c>
      <c r="P24" s="96">
        <f>SUMIFS(BASE_TOM_MIRRORING!C:C,BASE_TOM_MIRRORING!A:A,Registry!N24,BASE_TOM_MIRRORING!B:B,Registry!O24)</f>
        <v>0</v>
      </c>
      <c r="Q24" s="26"/>
      <c r="R24" s="305"/>
      <c r="S24" s="305"/>
      <c r="T24" s="305"/>
      <c r="U24" s="26"/>
      <c r="V24" s="26"/>
      <c r="W24" s="26"/>
      <c r="X24" s="26"/>
      <c r="Y24" s="26"/>
      <c r="Z24" s="26"/>
      <c r="AA24" s="26"/>
      <c r="AB24" s="26"/>
    </row>
    <row r="25" spans="1:28" x14ac:dyDescent="0.2">
      <c r="A25" s="308" t="s">
        <v>233</v>
      </c>
      <c r="B25" s="301" t="s">
        <v>16</v>
      </c>
      <c r="C25" s="164">
        <v>0.66666666666666663</v>
      </c>
      <c r="D25" s="26"/>
      <c r="E25" s="309" t="s">
        <v>232</v>
      </c>
      <c r="F25" s="164">
        <v>0.29166666666666669</v>
      </c>
      <c r="G25" s="26"/>
      <c r="H25" s="309"/>
      <c r="I25" s="129"/>
      <c r="J25" s="26"/>
      <c r="K25" s="26"/>
      <c r="L25" s="26"/>
      <c r="M25" s="26"/>
      <c r="N25" s="300" t="str">
        <f>IF('VOY Params'!P26&lt;&gt;"",'VOY Params'!P26,"")</f>
        <v/>
      </c>
      <c r="O25" s="301" t="str">
        <f>IF('VOY Params'!P28&lt;&gt;"",'VOY Params'!P28,"")</f>
        <v/>
      </c>
      <c r="P25" s="96">
        <f>SUMIFS(BASE_TOM_MIRRORING!C:C,BASE_TOM_MIRRORING!A:A,Registry!N25,BASE_TOM_MIRRORING!B:B,Registry!O25)</f>
        <v>0</v>
      </c>
      <c r="Q25" s="26"/>
      <c r="R25" s="305"/>
      <c r="S25" s="305"/>
      <c r="T25" s="305"/>
      <c r="U25" s="26"/>
      <c r="V25" s="26"/>
      <c r="W25" s="26"/>
      <c r="X25" s="26"/>
      <c r="Y25" s="26"/>
      <c r="Z25" s="26"/>
      <c r="AA25" s="26"/>
      <c r="AB25" s="26"/>
    </row>
    <row r="26" spans="1:28" x14ac:dyDescent="0.2">
      <c r="A26" s="308" t="s">
        <v>26</v>
      </c>
      <c r="B26" s="301" t="s">
        <v>19</v>
      </c>
      <c r="C26" s="164">
        <v>8.3333333333333329E-2</v>
      </c>
      <c r="D26" s="26"/>
      <c r="E26" s="309" t="s">
        <v>232</v>
      </c>
      <c r="F26" s="164">
        <v>0.54166666666666663</v>
      </c>
      <c r="G26" s="26"/>
      <c r="H26" s="309"/>
      <c r="I26" s="129"/>
      <c r="J26" s="26"/>
      <c r="K26" s="26"/>
      <c r="L26" s="26"/>
      <c r="M26" s="26"/>
      <c r="N26" s="167" t="str">
        <f>IF('VOY Params'!P28&lt;&gt;"",'VOY Params'!P28,"")</f>
        <v/>
      </c>
      <c r="O26" s="168" t="str">
        <f>IF('VOY Params'!P30&lt;&gt;"",'VOY Params'!P30,"")</f>
        <v/>
      </c>
      <c r="P26" s="96">
        <f>SUMIFS(BASE_TOM_MIRRORING!C:C,BASE_TOM_MIRRORING!A:A,Registry!N26,BASE_TOM_MIRRORING!B:B,Registry!O26)</f>
        <v>0</v>
      </c>
      <c r="Q26" s="26"/>
      <c r="R26" s="305"/>
      <c r="S26" s="305"/>
      <c r="T26" s="305"/>
      <c r="U26" s="26"/>
      <c r="V26" s="26"/>
      <c r="W26" s="26"/>
      <c r="X26" s="26"/>
      <c r="Y26" s="26"/>
      <c r="Z26" s="26"/>
      <c r="AA26" s="26"/>
      <c r="AB26" s="26"/>
    </row>
    <row r="27" spans="1:28" x14ac:dyDescent="0.2">
      <c r="A27" s="308" t="s">
        <v>26</v>
      </c>
      <c r="B27" s="301" t="s">
        <v>17</v>
      </c>
      <c r="C27" s="164">
        <v>8.3333333333333329E-2</v>
      </c>
      <c r="D27" s="26"/>
      <c r="E27" s="309" t="s">
        <v>232</v>
      </c>
      <c r="F27" s="164">
        <v>0.79166666666666663</v>
      </c>
      <c r="G27" s="26"/>
      <c r="H27" s="309"/>
      <c r="I27" s="129"/>
      <c r="J27" s="26"/>
      <c r="K27" s="26"/>
      <c r="L27" s="26"/>
      <c r="M27" s="26"/>
      <c r="N27" s="302"/>
      <c r="O27" s="303"/>
      <c r="P27" s="97">
        <f>SUMIFS(BASE_TOM_MIRRORING!C:C,BASE_TOM_MIRRORING!A:A,Registry!N27,BASE_TOM_MIRRORING!B:B,Registry!O27)</f>
        <v>0</v>
      </c>
      <c r="Q27" s="26"/>
      <c r="R27" s="305"/>
      <c r="S27" s="305"/>
      <c r="T27" s="305"/>
      <c r="U27" s="26"/>
      <c r="V27" s="26"/>
      <c r="W27" s="26"/>
      <c r="X27" s="26"/>
      <c r="Y27" s="26"/>
      <c r="Z27" s="26"/>
      <c r="AA27" s="26"/>
      <c r="AB27" s="26"/>
    </row>
    <row r="28" spans="1:28" x14ac:dyDescent="0.2">
      <c r="A28" s="308" t="s">
        <v>60</v>
      </c>
      <c r="B28" s="301" t="s">
        <v>19</v>
      </c>
      <c r="C28" s="164">
        <v>8.3333333333333329E-2</v>
      </c>
      <c r="D28" s="26"/>
      <c r="E28" s="309" t="s">
        <v>231</v>
      </c>
      <c r="F28" s="164">
        <v>4.1666666666666664E-2</v>
      </c>
      <c r="G28" s="26"/>
      <c r="H28" s="309"/>
      <c r="I28" s="129"/>
      <c r="J28" s="26"/>
      <c r="K28" s="26"/>
      <c r="L28" s="26"/>
      <c r="M28" s="26"/>
      <c r="N28" s="26"/>
      <c r="O28" s="26"/>
      <c r="P28" s="26"/>
      <c r="Q28" s="26"/>
      <c r="R28" s="305"/>
      <c r="S28" s="305"/>
      <c r="T28" s="305"/>
      <c r="U28" s="26"/>
      <c r="V28" s="26"/>
      <c r="W28" s="26"/>
      <c r="X28" s="26"/>
      <c r="Y28" s="26"/>
      <c r="Z28" s="26"/>
      <c r="AA28" s="26"/>
      <c r="AB28" s="26"/>
    </row>
    <row r="29" spans="1:28" x14ac:dyDescent="0.2">
      <c r="A29" s="308" t="s">
        <v>60</v>
      </c>
      <c r="B29" s="301" t="s">
        <v>17</v>
      </c>
      <c r="C29" s="164">
        <v>8.3333333333333329E-2</v>
      </c>
      <c r="D29" s="26"/>
      <c r="E29" s="309" t="s">
        <v>231</v>
      </c>
      <c r="F29" s="164">
        <v>0.29166666666666669</v>
      </c>
      <c r="G29" s="26"/>
      <c r="H29" s="309"/>
      <c r="I29" s="129"/>
      <c r="J29" s="26"/>
      <c r="K29" s="26"/>
      <c r="L29" s="26"/>
      <c r="M29" s="26"/>
      <c r="N29" s="26"/>
      <c r="O29" s="26"/>
      <c r="P29" s="26"/>
      <c r="Q29" s="26"/>
      <c r="R29" s="305"/>
      <c r="S29" s="305"/>
      <c r="T29" s="305"/>
      <c r="U29" s="26"/>
      <c r="V29" s="26"/>
      <c r="W29" s="26"/>
      <c r="X29" s="26"/>
      <c r="Y29" s="26"/>
      <c r="Z29" s="26"/>
      <c r="AA29" s="26"/>
      <c r="AB29" s="26"/>
    </row>
    <row r="30" spans="1:28" x14ac:dyDescent="0.2">
      <c r="A30" s="308" t="s">
        <v>231</v>
      </c>
      <c r="B30" s="301" t="s">
        <v>298</v>
      </c>
      <c r="C30" s="164">
        <v>4.1666666666666664E-2</v>
      </c>
      <c r="D30" s="26"/>
      <c r="E30" s="309" t="s">
        <v>231</v>
      </c>
      <c r="F30" s="164">
        <v>0.54166666666666663</v>
      </c>
      <c r="G30" s="26"/>
      <c r="H30" s="309"/>
      <c r="I30" s="129"/>
      <c r="J30" s="26"/>
      <c r="K30" s="26"/>
      <c r="L30" s="26"/>
      <c r="M30" s="26"/>
      <c r="N30" s="26"/>
      <c r="O30" s="26"/>
      <c r="P30" s="26"/>
      <c r="Q30" s="26"/>
      <c r="R30" s="305"/>
      <c r="S30" s="305"/>
      <c r="T30" s="305"/>
      <c r="U30" s="26"/>
      <c r="V30" s="26"/>
      <c r="W30" s="26"/>
      <c r="X30" s="26"/>
      <c r="Y30" s="26"/>
      <c r="Z30" s="26"/>
      <c r="AA30" s="26"/>
      <c r="AB30" s="26"/>
    </row>
    <row r="31" spans="1:28" x14ac:dyDescent="0.2">
      <c r="A31" s="308" t="s">
        <v>231</v>
      </c>
      <c r="B31" s="301" t="s">
        <v>299</v>
      </c>
      <c r="C31" s="164">
        <v>8.3333333333333329E-2</v>
      </c>
      <c r="D31" s="26"/>
      <c r="E31" s="309" t="s">
        <v>231</v>
      </c>
      <c r="F31" s="164">
        <v>0.79166666666666663</v>
      </c>
      <c r="G31" s="26"/>
      <c r="H31" s="309"/>
      <c r="I31" s="129"/>
      <c r="J31" s="26"/>
      <c r="K31" s="26"/>
      <c r="L31" s="26"/>
      <c r="M31" s="26"/>
      <c r="N31" s="26"/>
      <c r="O31" s="26"/>
      <c r="P31" s="26"/>
      <c r="Q31" s="26"/>
      <c r="R31" s="305"/>
      <c r="S31" s="305"/>
      <c r="T31" s="305"/>
      <c r="U31" s="26"/>
      <c r="V31" s="26"/>
      <c r="W31" s="26"/>
      <c r="X31" s="26"/>
      <c r="Y31" s="26"/>
      <c r="Z31" s="26"/>
      <c r="AA31" s="26"/>
      <c r="AB31" s="26"/>
    </row>
    <row r="32" spans="1:28" x14ac:dyDescent="0.2">
      <c r="A32" s="308" t="s">
        <v>27</v>
      </c>
      <c r="B32" s="301" t="s">
        <v>298</v>
      </c>
      <c r="C32" s="164">
        <v>4.1666666666666664E-2</v>
      </c>
      <c r="D32" s="26"/>
      <c r="E32" s="309" t="s">
        <v>65</v>
      </c>
      <c r="F32" s="164">
        <v>4.1666666666666664E-2</v>
      </c>
      <c r="G32" s="26"/>
      <c r="H32" s="309"/>
      <c r="I32" s="129"/>
      <c r="J32" s="26"/>
      <c r="K32" s="26"/>
      <c r="L32" s="26"/>
      <c r="M32" s="26"/>
      <c r="N32" s="26"/>
      <c r="O32" s="26"/>
      <c r="P32" s="26"/>
      <c r="Q32" s="26"/>
      <c r="R32" s="305"/>
      <c r="S32" s="305"/>
      <c r="T32" s="305"/>
      <c r="U32" s="26"/>
      <c r="V32" s="26"/>
      <c r="W32" s="26"/>
      <c r="X32" s="26"/>
      <c r="Y32" s="26"/>
      <c r="Z32" s="26"/>
      <c r="AA32" s="26"/>
      <c r="AB32" s="26"/>
    </row>
    <row r="33" spans="1:28" x14ac:dyDescent="0.2">
      <c r="A33" s="308" t="s">
        <v>27</v>
      </c>
      <c r="B33" s="301" t="s">
        <v>299</v>
      </c>
      <c r="C33" s="164">
        <v>8.3333333333333329E-2</v>
      </c>
      <c r="D33" s="26"/>
      <c r="E33" s="309" t="s">
        <v>65</v>
      </c>
      <c r="F33" s="164">
        <v>0.29166666666666669</v>
      </c>
      <c r="G33" s="26"/>
      <c r="H33" s="309"/>
      <c r="I33" s="129"/>
      <c r="J33" s="26"/>
      <c r="K33" s="26"/>
      <c r="L33" s="26"/>
      <c r="M33" s="26"/>
      <c r="N33" s="26"/>
      <c r="O33" s="26"/>
      <c r="P33" s="26"/>
      <c r="Q33" s="26"/>
      <c r="R33" s="305"/>
      <c r="S33" s="305"/>
      <c r="T33" s="305"/>
      <c r="U33" s="26"/>
      <c r="V33" s="26"/>
      <c r="W33" s="26"/>
      <c r="X33" s="26"/>
      <c r="Y33" s="26"/>
      <c r="Z33" s="26"/>
      <c r="AA33" s="26"/>
      <c r="AB33" s="26"/>
    </row>
    <row r="34" spans="1:28" x14ac:dyDescent="0.2">
      <c r="A34" s="308" t="s">
        <v>23</v>
      </c>
      <c r="B34" s="301" t="s">
        <v>298</v>
      </c>
      <c r="C34" s="164">
        <v>8.3333333333333329E-2</v>
      </c>
      <c r="D34" s="26"/>
      <c r="E34" s="309" t="s">
        <v>65</v>
      </c>
      <c r="F34" s="164">
        <v>0.54166666666666663</v>
      </c>
      <c r="G34" s="26"/>
      <c r="H34" s="309"/>
      <c r="I34" s="129"/>
      <c r="J34" s="26"/>
      <c r="K34" s="26"/>
      <c r="L34" s="26"/>
      <c r="M34" s="26"/>
      <c r="N34" s="26"/>
      <c r="O34" s="26"/>
      <c r="P34" s="26"/>
      <c r="Q34" s="26"/>
      <c r="R34" s="305"/>
      <c r="S34" s="305"/>
      <c r="T34" s="305"/>
      <c r="U34" s="26"/>
      <c r="V34" s="26"/>
      <c r="W34" s="26"/>
      <c r="X34" s="26"/>
      <c r="Y34" s="26"/>
      <c r="Z34" s="26"/>
      <c r="AA34" s="26"/>
      <c r="AB34" s="26"/>
    </row>
    <row r="35" spans="1:28" x14ac:dyDescent="0.2">
      <c r="A35" s="308" t="s">
        <v>23</v>
      </c>
      <c r="B35" s="301" t="s">
        <v>299</v>
      </c>
      <c r="C35" s="164">
        <v>8.3333333333333329E-2</v>
      </c>
      <c r="D35" s="26"/>
      <c r="E35" s="309" t="s">
        <v>65</v>
      </c>
      <c r="F35" s="164">
        <v>0.79166666666666663</v>
      </c>
      <c r="G35" s="26"/>
      <c r="H35" s="309"/>
      <c r="I35" s="129"/>
      <c r="J35" s="26"/>
      <c r="K35" s="26"/>
      <c r="L35" s="26"/>
      <c r="M35" s="26"/>
      <c r="N35" s="26"/>
      <c r="O35" s="26"/>
      <c r="P35" s="26"/>
      <c r="Q35" s="26"/>
      <c r="R35" s="305"/>
      <c r="S35" s="305"/>
      <c r="T35" s="305"/>
      <c r="U35" s="26"/>
      <c r="V35" s="26"/>
      <c r="W35" s="26"/>
      <c r="X35" s="26"/>
      <c r="Y35" s="26"/>
      <c r="Z35" s="26"/>
      <c r="AA35" s="26"/>
      <c r="AB35" s="26"/>
    </row>
    <row r="36" spans="1:28" x14ac:dyDescent="0.2">
      <c r="A36" s="308" t="s">
        <v>232</v>
      </c>
      <c r="B36" s="301" t="s">
        <v>298</v>
      </c>
      <c r="C36" s="164">
        <v>4.1666666666666664E-2</v>
      </c>
      <c r="D36" s="26"/>
      <c r="E36" s="309" t="s">
        <v>22</v>
      </c>
      <c r="F36" s="164">
        <v>4.1666666666666664E-2</v>
      </c>
      <c r="G36" s="26"/>
      <c r="H36" s="309"/>
      <c r="I36" s="129"/>
      <c r="J36" s="26"/>
      <c r="K36" s="26"/>
      <c r="L36" s="26"/>
      <c r="M36" s="26"/>
      <c r="N36" s="26"/>
      <c r="O36" s="26"/>
      <c r="P36" s="26"/>
      <c r="Q36" s="26"/>
      <c r="R36" s="305"/>
      <c r="S36" s="305"/>
      <c r="T36" s="305"/>
      <c r="U36" s="26"/>
      <c r="V36" s="26"/>
      <c r="W36" s="26"/>
      <c r="X36" s="26"/>
      <c r="Y36" s="26"/>
      <c r="Z36" s="26"/>
      <c r="AA36" s="26"/>
      <c r="AB36" s="26"/>
    </row>
    <row r="37" spans="1:28" x14ac:dyDescent="0.2">
      <c r="A37" s="308" t="s">
        <v>232</v>
      </c>
      <c r="B37" s="301" t="s">
        <v>299</v>
      </c>
      <c r="C37" s="164">
        <v>8.3333333333333329E-2</v>
      </c>
      <c r="D37" s="26"/>
      <c r="E37" s="309" t="s">
        <v>22</v>
      </c>
      <c r="F37" s="164">
        <v>0.20833333333333334</v>
      </c>
      <c r="G37" s="26"/>
      <c r="H37" s="309"/>
      <c r="I37" s="129"/>
      <c r="J37" s="26"/>
      <c r="K37" s="26"/>
      <c r="L37" s="26"/>
      <c r="M37" s="26"/>
      <c r="N37" s="26"/>
      <c r="O37" s="26"/>
      <c r="P37" s="26"/>
      <c r="Q37" s="26"/>
      <c r="R37" s="305"/>
      <c r="S37" s="305"/>
      <c r="T37" s="305"/>
      <c r="U37" s="26"/>
      <c r="V37" s="26"/>
      <c r="W37" s="26"/>
      <c r="X37" s="26"/>
      <c r="Y37" s="26"/>
      <c r="Z37" s="26"/>
      <c r="AA37" s="26"/>
      <c r="AB37" s="26"/>
    </row>
    <row r="38" spans="1:28" x14ac:dyDescent="0.2">
      <c r="A38" s="308" t="s">
        <v>64</v>
      </c>
      <c r="B38" s="301" t="s">
        <v>298</v>
      </c>
      <c r="C38" s="164">
        <v>8.3333333333333329E-2</v>
      </c>
      <c r="D38" s="26"/>
      <c r="E38" s="309" t="s">
        <v>22</v>
      </c>
      <c r="F38" s="164">
        <v>0.54166666666666663</v>
      </c>
      <c r="G38" s="26"/>
      <c r="H38" s="309"/>
      <c r="I38" s="129"/>
      <c r="J38" s="26"/>
      <c r="K38" s="26"/>
      <c r="L38" s="26"/>
      <c r="M38" s="26"/>
      <c r="N38" s="26"/>
      <c r="O38" s="26"/>
      <c r="P38" s="26"/>
      <c r="Q38" s="26"/>
      <c r="R38" s="305"/>
      <c r="S38" s="305"/>
      <c r="T38" s="305"/>
      <c r="U38" s="26"/>
      <c r="V38" s="26"/>
      <c r="W38" s="26"/>
      <c r="X38" s="26"/>
      <c r="Y38" s="26"/>
      <c r="Z38" s="26"/>
      <c r="AA38" s="26"/>
      <c r="AB38" s="26"/>
    </row>
    <row r="39" spans="1:28" x14ac:dyDescent="0.2">
      <c r="A39" s="308" t="s">
        <v>64</v>
      </c>
      <c r="B39" s="301" t="s">
        <v>299</v>
      </c>
      <c r="C39" s="164">
        <v>8.3333333333333329E-2</v>
      </c>
      <c r="D39" s="26"/>
      <c r="E39" s="309" t="s">
        <v>22</v>
      </c>
      <c r="F39" s="164">
        <v>0.79166666666666663</v>
      </c>
      <c r="G39" s="26"/>
      <c r="H39" s="309"/>
      <c r="I39" s="129"/>
      <c r="J39" s="26"/>
      <c r="K39" s="26"/>
      <c r="L39" s="26"/>
      <c r="M39" s="26"/>
      <c r="N39" s="26"/>
      <c r="O39" s="26"/>
      <c r="P39" s="26"/>
      <c r="Q39" s="26"/>
      <c r="R39" s="305"/>
      <c r="S39" s="305"/>
      <c r="T39" s="305"/>
      <c r="U39" s="26"/>
      <c r="V39" s="26"/>
      <c r="W39" s="26"/>
      <c r="X39" s="26"/>
      <c r="Y39" s="26"/>
      <c r="Z39" s="26"/>
      <c r="AA39" s="26"/>
      <c r="AB39" s="26"/>
    </row>
    <row r="40" spans="1:28" x14ac:dyDescent="0.2">
      <c r="A40" s="308" t="s">
        <v>6</v>
      </c>
      <c r="B40" s="301" t="s">
        <v>298</v>
      </c>
      <c r="C40" s="164">
        <v>4.1666666666666664E-2</v>
      </c>
      <c r="D40" s="26"/>
      <c r="E40" s="309" t="s">
        <v>64</v>
      </c>
      <c r="F40" s="164">
        <v>4.1666666666666664E-2</v>
      </c>
      <c r="G40" s="26"/>
      <c r="H40" s="309"/>
      <c r="I40" s="129"/>
      <c r="J40" s="26"/>
      <c r="K40" s="26"/>
      <c r="L40" s="26"/>
      <c r="M40" s="26"/>
      <c r="N40" s="26"/>
      <c r="O40" s="26"/>
      <c r="P40" s="26"/>
      <c r="Q40" s="26"/>
      <c r="R40" s="305"/>
      <c r="S40" s="305"/>
      <c r="T40" s="305"/>
      <c r="U40" s="26"/>
      <c r="V40" s="26"/>
      <c r="W40" s="26"/>
      <c r="X40" s="26"/>
      <c r="Y40" s="26"/>
      <c r="Z40" s="26"/>
      <c r="AA40" s="26"/>
      <c r="AB40" s="26"/>
    </row>
    <row r="41" spans="1:28" x14ac:dyDescent="0.2">
      <c r="A41" s="308" t="s">
        <v>6</v>
      </c>
      <c r="B41" s="301" t="s">
        <v>299</v>
      </c>
      <c r="C41" s="164">
        <v>8.3333333333333329E-2</v>
      </c>
      <c r="D41" s="26"/>
      <c r="E41" s="309" t="s">
        <v>64</v>
      </c>
      <c r="F41" s="164">
        <v>0.29166666666666669</v>
      </c>
      <c r="G41" s="26"/>
      <c r="H41" s="309"/>
      <c r="I41" s="129"/>
      <c r="J41" s="26"/>
      <c r="K41" s="26"/>
      <c r="L41" s="26"/>
      <c r="M41" s="26"/>
      <c r="N41" s="26"/>
      <c r="O41" s="26"/>
      <c r="P41" s="26"/>
      <c r="Q41" s="26"/>
      <c r="R41" s="305"/>
      <c r="S41" s="305"/>
      <c r="T41" s="305"/>
      <c r="U41" s="26"/>
      <c r="V41" s="26"/>
      <c r="W41" s="26"/>
      <c r="X41" s="26"/>
      <c r="Y41" s="26"/>
      <c r="Z41" s="26"/>
      <c r="AA41" s="26"/>
      <c r="AB41" s="26"/>
    </row>
    <row r="42" spans="1:28" x14ac:dyDescent="0.2">
      <c r="A42" s="308" t="s">
        <v>65</v>
      </c>
      <c r="B42" s="301" t="s">
        <v>298</v>
      </c>
      <c r="C42" s="164">
        <v>4.1666666666666664E-2</v>
      </c>
      <c r="D42" s="26"/>
      <c r="E42" s="309" t="s">
        <v>64</v>
      </c>
      <c r="F42" s="164">
        <v>0.54166666666666663</v>
      </c>
      <c r="G42" s="26"/>
      <c r="H42" s="309"/>
      <c r="I42" s="129"/>
      <c r="J42" s="26"/>
      <c r="K42" s="26"/>
      <c r="L42" s="26"/>
      <c r="M42" s="26"/>
      <c r="N42" s="26"/>
      <c r="O42" s="26"/>
      <c r="P42" s="26"/>
      <c r="Q42" s="26"/>
      <c r="R42" s="305"/>
      <c r="S42" s="305"/>
      <c r="T42" s="305"/>
      <c r="U42" s="26"/>
      <c r="V42" s="26"/>
      <c r="W42" s="26"/>
      <c r="X42" s="26"/>
      <c r="Y42" s="26"/>
      <c r="Z42" s="26"/>
      <c r="AA42" s="26"/>
      <c r="AB42" s="26"/>
    </row>
    <row r="43" spans="1:28" x14ac:dyDescent="0.2">
      <c r="A43" s="308" t="s">
        <v>65</v>
      </c>
      <c r="B43" s="301" t="s">
        <v>299</v>
      </c>
      <c r="C43" s="164">
        <v>8.3333333333333329E-2</v>
      </c>
      <c r="D43" s="26"/>
      <c r="E43" s="309" t="s">
        <v>64</v>
      </c>
      <c r="F43" s="164">
        <v>0.79166666666666663</v>
      </c>
      <c r="G43" s="26"/>
      <c r="H43" s="309"/>
      <c r="I43" s="129"/>
      <c r="J43" s="26"/>
      <c r="K43" s="26"/>
      <c r="L43" s="26"/>
      <c r="M43" s="26"/>
      <c r="N43" s="26"/>
      <c r="O43" s="26"/>
      <c r="P43" s="26"/>
      <c r="Q43" s="26"/>
      <c r="R43" s="305"/>
      <c r="S43" s="305"/>
      <c r="T43" s="305"/>
      <c r="U43" s="26"/>
      <c r="V43" s="26"/>
      <c r="W43" s="26"/>
      <c r="X43" s="26"/>
      <c r="Y43" s="26"/>
      <c r="Z43" s="26"/>
      <c r="AA43" s="26"/>
      <c r="AB43" s="26"/>
    </row>
    <row r="44" spans="1:28" x14ac:dyDescent="0.2">
      <c r="A44" s="308" t="s">
        <v>22</v>
      </c>
      <c r="B44" s="301" t="s">
        <v>298</v>
      </c>
      <c r="C44" s="164">
        <v>8.3333333333333329E-2</v>
      </c>
      <c r="D44" s="26"/>
      <c r="E44" s="309" t="s">
        <v>26</v>
      </c>
      <c r="F44" s="164">
        <v>4.1666666666666664E-2</v>
      </c>
      <c r="G44" s="26"/>
      <c r="H44" s="309"/>
      <c r="I44" s="129"/>
      <c r="J44" s="26"/>
      <c r="K44" s="26"/>
      <c r="L44" s="26"/>
      <c r="M44" s="26"/>
      <c r="N44" s="26"/>
      <c r="O44" s="26"/>
      <c r="P44" s="26"/>
      <c r="Q44" s="26"/>
      <c r="R44" s="305"/>
      <c r="S44" s="305"/>
      <c r="T44" s="305"/>
      <c r="U44" s="26"/>
      <c r="V44" s="26"/>
      <c r="W44" s="26"/>
      <c r="X44" s="26"/>
      <c r="Y44" s="26"/>
      <c r="Z44" s="26"/>
      <c r="AA44" s="26"/>
      <c r="AB44" s="26"/>
    </row>
    <row r="45" spans="1:28" x14ac:dyDescent="0.2">
      <c r="A45" s="308" t="s">
        <v>22</v>
      </c>
      <c r="B45" s="301" t="s">
        <v>299</v>
      </c>
      <c r="C45" s="164">
        <v>8.3333333333333329E-2</v>
      </c>
      <c r="D45" s="26"/>
      <c r="E45" s="309" t="s">
        <v>26</v>
      </c>
      <c r="F45" s="164">
        <v>0.29166666666666669</v>
      </c>
      <c r="G45" s="26"/>
      <c r="H45" s="309"/>
      <c r="I45" s="129"/>
      <c r="J45" s="26"/>
      <c r="K45" s="26"/>
      <c r="L45" s="26"/>
      <c r="M45" s="26"/>
      <c r="N45" s="26"/>
      <c r="O45" s="26"/>
      <c r="P45" s="26"/>
      <c r="Q45" s="26"/>
      <c r="R45" s="305"/>
      <c r="S45" s="305"/>
      <c r="T45" s="305"/>
      <c r="U45" s="26"/>
      <c r="V45" s="26"/>
      <c r="W45" s="26"/>
      <c r="X45" s="26"/>
      <c r="Y45" s="26"/>
      <c r="Z45" s="26"/>
      <c r="AA45" s="26"/>
      <c r="AB45" s="26"/>
    </row>
    <row r="46" spans="1:28" x14ac:dyDescent="0.2">
      <c r="A46" s="308" t="s">
        <v>233</v>
      </c>
      <c r="B46" s="301" t="s">
        <v>299</v>
      </c>
      <c r="C46" s="164">
        <v>0.66666666666666663</v>
      </c>
      <c r="D46" s="26"/>
      <c r="E46" s="309" t="s">
        <v>26</v>
      </c>
      <c r="F46" s="164">
        <v>0.54166666666666663</v>
      </c>
      <c r="G46" s="26"/>
      <c r="H46" s="309"/>
      <c r="I46" s="129"/>
      <c r="J46" s="26"/>
      <c r="K46" s="26"/>
      <c r="L46" s="26"/>
      <c r="M46" s="26"/>
      <c r="N46" s="26"/>
      <c r="O46" s="26"/>
      <c r="P46" s="26"/>
      <c r="Q46" s="26"/>
      <c r="R46" s="305"/>
      <c r="S46" s="305"/>
      <c r="T46" s="305"/>
      <c r="U46" s="26"/>
      <c r="V46" s="26"/>
      <c r="W46" s="26"/>
      <c r="X46" s="26"/>
      <c r="Y46" s="26"/>
      <c r="Z46" s="26"/>
      <c r="AA46" s="26"/>
      <c r="AB46" s="26"/>
    </row>
    <row r="47" spans="1:28" x14ac:dyDescent="0.2">
      <c r="A47" s="308" t="s">
        <v>233</v>
      </c>
      <c r="B47" s="301" t="s">
        <v>297</v>
      </c>
      <c r="C47" s="164">
        <v>0.66666666666666663</v>
      </c>
      <c r="D47" s="26"/>
      <c r="E47" s="309" t="s">
        <v>26</v>
      </c>
      <c r="F47" s="164">
        <v>0.79166666666666663</v>
      </c>
      <c r="G47" s="26"/>
      <c r="H47" s="309"/>
      <c r="I47" s="129"/>
      <c r="J47" s="26"/>
      <c r="K47" s="26"/>
      <c r="L47" s="26"/>
      <c r="M47" s="26"/>
      <c r="N47" s="26"/>
      <c r="O47" s="26"/>
      <c r="P47" s="26"/>
      <c r="Q47" s="26"/>
      <c r="R47" s="305"/>
      <c r="S47" s="305"/>
      <c r="T47" s="305"/>
      <c r="U47" s="26"/>
      <c r="V47" s="26"/>
      <c r="W47" s="26"/>
      <c r="X47" s="26"/>
      <c r="Y47" s="26"/>
      <c r="Z47" s="26"/>
      <c r="AA47" s="26"/>
      <c r="AB47" s="26"/>
    </row>
    <row r="48" spans="1:28" x14ac:dyDescent="0.2">
      <c r="A48" s="308" t="s">
        <v>26</v>
      </c>
      <c r="B48" s="301" t="s">
        <v>299</v>
      </c>
      <c r="C48" s="164">
        <v>8.3333333333333329E-2</v>
      </c>
      <c r="D48" s="26"/>
      <c r="E48" s="309" t="s">
        <v>60</v>
      </c>
      <c r="F48" s="164">
        <v>4.1666666666666664E-2</v>
      </c>
      <c r="G48" s="26"/>
      <c r="H48" s="309"/>
      <c r="I48" s="129"/>
      <c r="J48" s="26"/>
      <c r="K48" s="26"/>
      <c r="L48" s="26"/>
      <c r="M48" s="26"/>
      <c r="N48" s="26"/>
      <c r="O48" s="26"/>
      <c r="P48" s="26"/>
      <c r="Q48" s="26"/>
      <c r="R48" s="305"/>
      <c r="S48" s="305"/>
      <c r="T48" s="305"/>
      <c r="U48" s="26"/>
      <c r="V48" s="26"/>
      <c r="W48" s="26"/>
      <c r="X48" s="26"/>
      <c r="Y48" s="26"/>
      <c r="Z48" s="26"/>
      <c r="AA48" s="26"/>
      <c r="AB48" s="26"/>
    </row>
    <row r="49" spans="1:28" x14ac:dyDescent="0.2">
      <c r="A49" s="308" t="s">
        <v>26</v>
      </c>
      <c r="B49" s="301" t="s">
        <v>298</v>
      </c>
      <c r="C49" s="164">
        <v>8.3333333333333329E-2</v>
      </c>
      <c r="D49" s="26"/>
      <c r="E49" s="309" t="s">
        <v>60</v>
      </c>
      <c r="F49" s="164">
        <v>0.29166666666666669</v>
      </c>
      <c r="G49" s="26"/>
      <c r="H49" s="309"/>
      <c r="I49" s="129"/>
      <c r="J49" s="26"/>
      <c r="K49" s="26"/>
      <c r="L49" s="26"/>
      <c r="M49" s="26"/>
      <c r="N49" s="26"/>
      <c r="O49" s="26"/>
      <c r="P49" s="26"/>
      <c r="Q49" s="26"/>
      <c r="R49" s="305"/>
      <c r="S49" s="305"/>
      <c r="T49" s="305"/>
      <c r="U49" s="26"/>
      <c r="V49" s="26"/>
      <c r="W49" s="26"/>
      <c r="X49" s="26"/>
      <c r="Y49" s="26"/>
      <c r="Z49" s="26"/>
      <c r="AA49" s="26"/>
      <c r="AB49" s="26"/>
    </row>
    <row r="50" spans="1:28" x14ac:dyDescent="0.2">
      <c r="A50" s="308" t="s">
        <v>60</v>
      </c>
      <c r="B50" s="301" t="s">
        <v>299</v>
      </c>
      <c r="C50" s="164">
        <v>8.3333333333333329E-2</v>
      </c>
      <c r="D50" s="26"/>
      <c r="E50" s="309" t="s">
        <v>60</v>
      </c>
      <c r="F50" s="164">
        <v>0.54166666666666663</v>
      </c>
      <c r="G50" s="26"/>
      <c r="H50" s="309"/>
      <c r="I50" s="129"/>
      <c r="J50" s="26"/>
      <c r="K50" s="26"/>
      <c r="L50" s="26"/>
      <c r="M50" s="26"/>
      <c r="N50" s="26"/>
      <c r="O50" s="26"/>
      <c r="P50" s="26"/>
      <c r="Q50" s="26"/>
      <c r="R50" s="305"/>
      <c r="S50" s="305"/>
      <c r="T50" s="305"/>
      <c r="U50" s="26"/>
      <c r="V50" s="26"/>
      <c r="W50" s="26"/>
      <c r="X50" s="26"/>
      <c r="Y50" s="26"/>
      <c r="Z50" s="26"/>
      <c r="AA50" s="26"/>
      <c r="AB50" s="26"/>
    </row>
    <row r="51" spans="1:28" x14ac:dyDescent="0.2">
      <c r="A51" s="308" t="s">
        <v>60</v>
      </c>
      <c r="B51" s="301" t="s">
        <v>298</v>
      </c>
      <c r="C51" s="164">
        <v>8.3333333333333329E-2</v>
      </c>
      <c r="D51" s="26"/>
      <c r="E51" s="309" t="s">
        <v>60</v>
      </c>
      <c r="F51" s="164">
        <v>0.79166666666666663</v>
      </c>
      <c r="G51" s="26"/>
      <c r="H51" s="309"/>
      <c r="I51" s="129"/>
      <c r="J51" s="26"/>
      <c r="K51" s="26"/>
      <c r="L51" s="26"/>
      <c r="M51" s="26"/>
      <c r="N51" s="26"/>
      <c r="O51" s="26"/>
      <c r="P51" s="26"/>
      <c r="Q51" s="26"/>
      <c r="R51" s="305"/>
      <c r="S51" s="305"/>
      <c r="T51" s="305"/>
      <c r="U51" s="26"/>
      <c r="V51" s="26"/>
      <c r="W51" s="26"/>
      <c r="X51" s="26"/>
      <c r="Y51" s="26"/>
      <c r="Z51" s="26"/>
      <c r="AA51" s="26"/>
      <c r="AB51" s="26"/>
    </row>
    <row r="52" spans="1:28" x14ac:dyDescent="0.2">
      <c r="A52" s="308"/>
      <c r="B52" s="301"/>
      <c r="C52" s="164"/>
      <c r="D52" s="26"/>
      <c r="E52" s="309"/>
      <c r="F52" s="164"/>
      <c r="G52" s="26"/>
      <c r="H52" s="309"/>
      <c r="I52" s="129"/>
      <c r="J52" s="26"/>
      <c r="K52" s="26"/>
      <c r="L52" s="26"/>
      <c r="M52" s="26"/>
      <c r="N52" s="26"/>
      <c r="O52" s="26"/>
      <c r="P52" s="26"/>
      <c r="Q52" s="26"/>
      <c r="R52" s="305"/>
      <c r="S52" s="305"/>
      <c r="T52" s="305"/>
      <c r="U52" s="26"/>
      <c r="V52" s="26"/>
      <c r="W52" s="26"/>
      <c r="X52" s="26"/>
      <c r="Y52" s="26"/>
      <c r="Z52" s="26"/>
      <c r="AA52" s="26"/>
      <c r="AB52" s="26"/>
    </row>
    <row r="53" spans="1:28" x14ac:dyDescent="0.2">
      <c r="A53" s="308"/>
      <c r="B53" s="301"/>
      <c r="C53" s="164"/>
      <c r="D53" s="26"/>
      <c r="E53" s="309"/>
      <c r="F53" s="164"/>
      <c r="G53" s="26"/>
      <c r="H53" s="309"/>
      <c r="I53" s="129"/>
      <c r="J53" s="26"/>
      <c r="K53" s="26"/>
      <c r="L53" s="26"/>
      <c r="M53" s="26"/>
      <c r="N53" s="26"/>
      <c r="O53" s="26"/>
      <c r="P53" s="26"/>
      <c r="Q53" s="26"/>
      <c r="R53" s="305"/>
      <c r="S53" s="305"/>
      <c r="T53" s="305"/>
      <c r="U53" s="26"/>
      <c r="V53" s="26"/>
      <c r="W53" s="26"/>
      <c r="X53" s="26"/>
      <c r="Y53" s="26"/>
      <c r="Z53" s="26"/>
      <c r="AA53" s="26"/>
      <c r="AB53" s="26"/>
    </row>
    <row r="54" spans="1:28" x14ac:dyDescent="0.2">
      <c r="A54" s="308"/>
      <c r="B54" s="301"/>
      <c r="C54" s="164"/>
      <c r="D54" s="26"/>
      <c r="E54" s="309"/>
      <c r="F54" s="164"/>
      <c r="G54" s="26"/>
      <c r="H54" s="309"/>
      <c r="I54" s="129"/>
      <c r="J54" s="26"/>
      <c r="K54" s="26"/>
      <c r="L54" s="26"/>
      <c r="M54" s="26"/>
      <c r="N54" s="26"/>
      <c r="O54" s="26"/>
      <c r="P54" s="26"/>
      <c r="Q54" s="26"/>
      <c r="R54" s="305"/>
      <c r="S54" s="305"/>
      <c r="T54" s="305"/>
      <c r="U54" s="26"/>
      <c r="V54" s="26"/>
      <c r="W54" s="26"/>
      <c r="X54" s="26"/>
      <c r="Y54" s="26"/>
      <c r="Z54" s="26"/>
      <c r="AA54" s="26"/>
      <c r="AB54" s="26"/>
    </row>
    <row r="55" spans="1:28" x14ac:dyDescent="0.2">
      <c r="A55" s="308"/>
      <c r="B55" s="301"/>
      <c r="C55" s="164"/>
      <c r="D55" s="26"/>
      <c r="E55" s="309"/>
      <c r="F55" s="164"/>
      <c r="G55" s="26"/>
      <c r="H55" s="309"/>
      <c r="I55" s="129"/>
      <c r="J55" s="26"/>
      <c r="K55" s="26"/>
      <c r="L55" s="26"/>
      <c r="M55" s="26"/>
      <c r="N55" s="26"/>
      <c r="O55" s="26"/>
      <c r="P55" s="26"/>
      <c r="Q55" s="26"/>
      <c r="R55" s="305"/>
      <c r="S55" s="305"/>
      <c r="T55" s="305"/>
      <c r="U55" s="26"/>
      <c r="V55" s="26"/>
      <c r="W55" s="26"/>
      <c r="X55" s="26"/>
      <c r="Y55" s="26"/>
      <c r="Z55" s="26"/>
      <c r="AA55" s="26"/>
      <c r="AB55" s="26"/>
    </row>
    <row r="56" spans="1:28" x14ac:dyDescent="0.2">
      <c r="A56" s="308"/>
      <c r="B56" s="301"/>
      <c r="C56" s="164"/>
      <c r="D56" s="26"/>
      <c r="E56" s="309"/>
      <c r="F56" s="164"/>
      <c r="G56" s="26"/>
      <c r="H56" s="309"/>
      <c r="I56" s="129"/>
      <c r="J56" s="26"/>
      <c r="K56" s="26"/>
      <c r="L56" s="26"/>
      <c r="M56" s="26"/>
      <c r="N56" s="26"/>
      <c r="O56" s="26"/>
      <c r="P56" s="26"/>
      <c r="Q56" s="26"/>
      <c r="R56" s="305"/>
      <c r="S56" s="305"/>
      <c r="T56" s="305"/>
      <c r="U56" s="26"/>
      <c r="V56" s="26"/>
      <c r="W56" s="26"/>
      <c r="X56" s="26"/>
      <c r="Y56" s="26"/>
      <c r="Z56" s="26"/>
      <c r="AA56" s="26"/>
      <c r="AB56" s="26"/>
    </row>
    <row r="57" spans="1:28" x14ac:dyDescent="0.2">
      <c r="A57" s="308"/>
      <c r="B57" s="301"/>
      <c r="C57" s="164"/>
      <c r="D57" s="26"/>
      <c r="E57" s="309"/>
      <c r="F57" s="164"/>
      <c r="G57" s="26"/>
      <c r="H57" s="309"/>
      <c r="I57" s="129"/>
      <c r="J57" s="26"/>
      <c r="K57" s="26"/>
      <c r="L57" s="26"/>
      <c r="M57" s="26"/>
      <c r="N57" s="26"/>
      <c r="O57" s="26"/>
      <c r="P57" s="26"/>
      <c r="Q57" s="26"/>
      <c r="R57" s="305"/>
      <c r="S57" s="305"/>
      <c r="T57" s="305"/>
      <c r="U57" s="26"/>
      <c r="V57" s="26"/>
      <c r="W57" s="26"/>
      <c r="X57" s="26"/>
      <c r="Y57" s="26"/>
      <c r="Z57" s="26"/>
      <c r="AA57" s="26"/>
      <c r="AB57" s="26"/>
    </row>
    <row r="58" spans="1:28" x14ac:dyDescent="0.2">
      <c r="A58" s="308"/>
      <c r="B58" s="301"/>
      <c r="C58" s="164"/>
      <c r="D58" s="26"/>
      <c r="E58" s="309"/>
      <c r="F58" s="164"/>
      <c r="G58" s="26"/>
      <c r="H58" s="309"/>
      <c r="I58" s="129"/>
      <c r="J58" s="26"/>
      <c r="K58" s="26"/>
      <c r="L58" s="26"/>
      <c r="M58" s="26"/>
      <c r="N58" s="26"/>
      <c r="O58" s="26"/>
      <c r="P58" s="26"/>
      <c r="Q58" s="26"/>
      <c r="R58" s="305"/>
      <c r="S58" s="305"/>
      <c r="T58" s="305"/>
      <c r="U58" s="26"/>
      <c r="V58" s="26"/>
      <c r="W58" s="26"/>
      <c r="X58" s="26"/>
      <c r="Y58" s="26"/>
      <c r="Z58" s="26"/>
      <c r="AA58" s="26"/>
      <c r="AB58" s="26"/>
    </row>
    <row r="59" spans="1:28" x14ac:dyDescent="0.2">
      <c r="A59" s="308"/>
      <c r="B59" s="301"/>
      <c r="C59" s="164"/>
      <c r="D59" s="26"/>
      <c r="E59" s="309"/>
      <c r="F59" s="164"/>
      <c r="G59" s="26"/>
      <c r="H59" s="309"/>
      <c r="I59" s="129"/>
      <c r="J59" s="26"/>
      <c r="K59" s="26"/>
      <c r="L59" s="26"/>
      <c r="M59" s="26"/>
      <c r="N59" s="26"/>
      <c r="O59" s="26"/>
      <c r="P59" s="26"/>
      <c r="Q59" s="26"/>
      <c r="R59" s="305"/>
      <c r="S59" s="305"/>
      <c r="T59" s="305"/>
      <c r="U59" s="26"/>
      <c r="V59" s="26"/>
      <c r="W59" s="26"/>
      <c r="X59" s="26"/>
      <c r="Y59" s="26"/>
      <c r="Z59" s="26"/>
      <c r="AA59" s="26"/>
      <c r="AB59" s="26"/>
    </row>
    <row r="60" spans="1:28" x14ac:dyDescent="0.2">
      <c r="A60" s="308"/>
      <c r="B60" s="301"/>
      <c r="C60" s="164"/>
      <c r="D60" s="26"/>
      <c r="E60" s="309"/>
      <c r="F60" s="164"/>
      <c r="G60" s="26"/>
      <c r="H60" s="309"/>
      <c r="I60" s="129"/>
      <c r="J60" s="26"/>
      <c r="K60" s="26"/>
      <c r="L60" s="26"/>
      <c r="M60" s="26"/>
      <c r="N60" s="26"/>
      <c r="O60" s="26"/>
      <c r="P60" s="26"/>
      <c r="Q60" s="26"/>
      <c r="R60" s="305"/>
      <c r="S60" s="305"/>
      <c r="T60" s="305"/>
      <c r="U60" s="26"/>
      <c r="V60" s="26"/>
      <c r="W60" s="26"/>
      <c r="X60" s="26"/>
      <c r="Y60" s="26"/>
      <c r="Z60" s="26"/>
      <c r="AA60" s="26"/>
      <c r="AB60" s="26"/>
    </row>
    <row r="61" spans="1:28" x14ac:dyDescent="0.2">
      <c r="A61" s="308"/>
      <c r="B61" s="301"/>
      <c r="C61" s="164"/>
      <c r="D61" s="26"/>
      <c r="E61" s="309"/>
      <c r="F61" s="164"/>
      <c r="G61" s="26"/>
      <c r="H61" s="309"/>
      <c r="I61" s="129"/>
      <c r="J61" s="26"/>
      <c r="K61" s="26"/>
      <c r="L61" s="26"/>
      <c r="M61" s="26"/>
      <c r="N61" s="26"/>
      <c r="O61" s="26"/>
      <c r="P61" s="26"/>
      <c r="Q61" s="26"/>
      <c r="R61" s="305"/>
      <c r="S61" s="305"/>
      <c r="T61" s="305"/>
      <c r="U61" s="26"/>
      <c r="V61" s="26"/>
      <c r="W61" s="26"/>
      <c r="X61" s="26"/>
      <c r="Y61" s="26"/>
      <c r="Z61" s="26"/>
      <c r="AA61" s="26"/>
      <c r="AB61" s="26"/>
    </row>
    <row r="62" spans="1:28" x14ac:dyDescent="0.2">
      <c r="A62" s="308"/>
      <c r="B62" s="301"/>
      <c r="C62" s="164"/>
      <c r="D62" s="26"/>
      <c r="E62" s="309"/>
      <c r="F62" s="164"/>
      <c r="G62" s="26"/>
      <c r="H62" s="309"/>
      <c r="I62" s="129"/>
      <c r="J62" s="26"/>
      <c r="K62" s="26"/>
      <c r="L62" s="26"/>
      <c r="M62" s="26"/>
      <c r="N62" s="26"/>
      <c r="O62" s="26"/>
      <c r="P62" s="26"/>
      <c r="Q62" s="26"/>
      <c r="R62" s="305"/>
      <c r="S62" s="305"/>
      <c r="T62" s="305"/>
      <c r="U62" s="26"/>
      <c r="V62" s="26"/>
      <c r="W62" s="26"/>
      <c r="X62" s="26"/>
      <c r="Y62" s="26"/>
      <c r="Z62" s="26"/>
      <c r="AA62" s="26"/>
      <c r="AB62" s="26"/>
    </row>
    <row r="63" spans="1:28" x14ac:dyDescent="0.2">
      <c r="A63" s="308"/>
      <c r="B63" s="301"/>
      <c r="C63" s="164"/>
      <c r="D63" s="26"/>
      <c r="E63" s="309"/>
      <c r="F63" s="164"/>
      <c r="G63" s="26"/>
      <c r="H63" s="309"/>
      <c r="I63" s="129"/>
      <c r="J63" s="26"/>
      <c r="K63" s="26"/>
      <c r="L63" s="26"/>
      <c r="M63" s="26"/>
      <c r="N63" s="26"/>
      <c r="O63" s="26"/>
      <c r="P63" s="26"/>
      <c r="Q63" s="26"/>
      <c r="R63" s="305"/>
      <c r="S63" s="305"/>
      <c r="T63" s="305"/>
      <c r="U63" s="26"/>
      <c r="V63" s="26"/>
      <c r="W63" s="26"/>
      <c r="X63" s="26"/>
      <c r="Y63" s="26"/>
      <c r="Z63" s="26"/>
      <c r="AA63" s="26"/>
      <c r="AB63" s="26"/>
    </row>
    <row r="64" spans="1:28" x14ac:dyDescent="0.2">
      <c r="A64" s="308"/>
      <c r="B64" s="301"/>
      <c r="C64" s="164"/>
      <c r="D64" s="26"/>
      <c r="E64" s="309"/>
      <c r="F64" s="164"/>
      <c r="G64" s="26"/>
      <c r="H64" s="309"/>
      <c r="I64" s="129"/>
      <c r="J64" s="26"/>
      <c r="K64" s="26"/>
      <c r="L64" s="26"/>
      <c r="M64" s="26"/>
      <c r="N64" s="26"/>
      <c r="O64" s="26"/>
      <c r="P64" s="26"/>
      <c r="Q64" s="26"/>
      <c r="R64" s="305"/>
      <c r="S64" s="305"/>
      <c r="T64" s="305"/>
      <c r="U64" s="26"/>
      <c r="V64" s="26"/>
      <c r="W64" s="26"/>
      <c r="X64" s="26"/>
      <c r="Y64" s="26"/>
      <c r="Z64" s="26"/>
      <c r="AA64" s="26"/>
      <c r="AB64" s="26"/>
    </row>
    <row r="65" spans="1:28" x14ac:dyDescent="0.2">
      <c r="A65" s="308"/>
      <c r="B65" s="301"/>
      <c r="C65" s="164"/>
      <c r="D65" s="26"/>
      <c r="E65" s="309"/>
      <c r="F65" s="164"/>
      <c r="G65" s="26"/>
      <c r="H65" s="309"/>
      <c r="I65" s="129"/>
      <c r="J65" s="26"/>
      <c r="K65" s="26"/>
      <c r="L65" s="26"/>
      <c r="M65" s="26"/>
      <c r="N65" s="26"/>
      <c r="O65" s="26"/>
      <c r="P65" s="26"/>
      <c r="Q65" s="26"/>
      <c r="R65" s="305"/>
      <c r="S65" s="305"/>
      <c r="T65" s="305"/>
      <c r="U65" s="26"/>
      <c r="V65" s="26"/>
      <c r="W65" s="26"/>
      <c r="X65" s="26"/>
      <c r="Y65" s="26"/>
      <c r="Z65" s="26"/>
      <c r="AA65" s="26"/>
      <c r="AB65" s="26"/>
    </row>
    <row r="66" spans="1:28" x14ac:dyDescent="0.2">
      <c r="A66" s="308"/>
      <c r="B66" s="301"/>
      <c r="C66" s="164"/>
      <c r="D66" s="26"/>
      <c r="E66" s="309"/>
      <c r="F66" s="164"/>
      <c r="G66" s="26"/>
      <c r="H66" s="309"/>
      <c r="I66" s="129"/>
      <c r="J66" s="26"/>
      <c r="K66" s="26"/>
      <c r="L66" s="26"/>
      <c r="M66" s="26"/>
      <c r="N66" s="26"/>
      <c r="O66" s="26"/>
      <c r="P66" s="26"/>
      <c r="Q66" s="26"/>
      <c r="R66" s="305"/>
      <c r="S66" s="305"/>
      <c r="T66" s="305"/>
      <c r="U66" s="26"/>
      <c r="V66" s="26"/>
      <c r="W66" s="26"/>
      <c r="X66" s="26"/>
      <c r="Y66" s="26"/>
      <c r="Z66" s="26"/>
      <c r="AA66" s="26"/>
      <c r="AB66" s="26"/>
    </row>
    <row r="67" spans="1:28" x14ac:dyDescent="0.2">
      <c r="A67" s="308"/>
      <c r="B67" s="301"/>
      <c r="C67" s="164"/>
      <c r="D67" s="26"/>
      <c r="E67" s="309"/>
      <c r="F67" s="164"/>
      <c r="G67" s="26"/>
      <c r="H67" s="309"/>
      <c r="I67" s="129"/>
      <c r="J67" s="26"/>
      <c r="K67" s="26"/>
      <c r="L67" s="26"/>
      <c r="M67" s="26"/>
      <c r="N67" s="26"/>
      <c r="O67" s="26"/>
      <c r="P67" s="26"/>
      <c r="Q67" s="26"/>
      <c r="R67" s="305"/>
      <c r="S67" s="305"/>
      <c r="T67" s="305"/>
      <c r="U67" s="26"/>
      <c r="V67" s="26"/>
      <c r="W67" s="26"/>
      <c r="X67" s="26"/>
      <c r="Y67" s="26"/>
      <c r="Z67" s="26"/>
      <c r="AA67" s="26"/>
      <c r="AB67" s="26"/>
    </row>
    <row r="68" spans="1:28" x14ac:dyDescent="0.2">
      <c r="A68" s="308"/>
      <c r="B68" s="301"/>
      <c r="C68" s="164"/>
      <c r="D68" s="26"/>
      <c r="E68" s="309"/>
      <c r="F68" s="164"/>
      <c r="G68" s="26"/>
      <c r="H68" s="309"/>
      <c r="I68" s="129"/>
      <c r="J68" s="26"/>
      <c r="K68" s="26"/>
      <c r="L68" s="26"/>
      <c r="M68" s="26"/>
      <c r="N68" s="26"/>
      <c r="O68" s="26"/>
      <c r="P68" s="26"/>
      <c r="Q68" s="26"/>
      <c r="R68" s="305"/>
      <c r="S68" s="305"/>
      <c r="T68" s="305"/>
      <c r="U68" s="26"/>
      <c r="V68" s="26"/>
      <c r="W68" s="26"/>
      <c r="X68" s="26"/>
      <c r="Y68" s="26"/>
      <c r="Z68" s="26"/>
      <c r="AA68" s="26"/>
      <c r="AB68" s="26"/>
    </row>
    <row r="69" spans="1:28" x14ac:dyDescent="0.2">
      <c r="A69" s="308"/>
      <c r="B69" s="301"/>
      <c r="C69" s="164"/>
      <c r="D69" s="26"/>
      <c r="E69" s="309"/>
      <c r="F69" s="164"/>
      <c r="G69" s="26"/>
      <c r="H69" s="309"/>
      <c r="I69" s="129"/>
      <c r="J69" s="26"/>
      <c r="K69" s="26"/>
      <c r="L69" s="26"/>
      <c r="M69" s="26"/>
      <c r="N69" s="26"/>
      <c r="O69" s="26"/>
      <c r="P69" s="26"/>
      <c r="Q69" s="26"/>
      <c r="R69" s="305"/>
      <c r="S69" s="305"/>
      <c r="T69" s="305"/>
      <c r="U69" s="26"/>
      <c r="V69" s="26"/>
      <c r="W69" s="26"/>
      <c r="X69" s="26"/>
      <c r="Y69" s="26"/>
      <c r="Z69" s="26"/>
      <c r="AA69" s="26"/>
      <c r="AB69" s="26"/>
    </row>
    <row r="70" spans="1:28" x14ac:dyDescent="0.2">
      <c r="A70" s="308"/>
      <c r="B70" s="301"/>
      <c r="C70" s="164"/>
      <c r="D70" s="26"/>
      <c r="E70" s="309"/>
      <c r="F70" s="164"/>
      <c r="G70" s="26"/>
      <c r="H70" s="309"/>
      <c r="I70" s="129"/>
      <c r="J70" s="26"/>
      <c r="K70" s="26"/>
      <c r="L70" s="26"/>
      <c r="M70" s="26"/>
      <c r="N70" s="26"/>
      <c r="O70" s="26"/>
      <c r="P70" s="26"/>
      <c r="Q70" s="26"/>
      <c r="R70" s="305"/>
      <c r="S70" s="305"/>
      <c r="T70" s="305"/>
      <c r="U70" s="26"/>
      <c r="V70" s="26"/>
      <c r="W70" s="26"/>
      <c r="X70" s="26"/>
      <c r="Y70" s="26"/>
      <c r="Z70" s="26"/>
      <c r="AA70" s="26"/>
      <c r="AB70" s="26"/>
    </row>
    <row r="71" spans="1:28" x14ac:dyDescent="0.2">
      <c r="A71" s="308"/>
      <c r="B71" s="301"/>
      <c r="C71" s="164"/>
      <c r="D71" s="26"/>
      <c r="E71" s="309"/>
      <c r="F71" s="164"/>
      <c r="G71" s="26"/>
      <c r="H71" s="309"/>
      <c r="I71" s="129"/>
      <c r="J71" s="26"/>
      <c r="K71" s="26"/>
      <c r="L71" s="26"/>
      <c r="M71" s="26"/>
      <c r="N71" s="26"/>
      <c r="O71" s="26"/>
      <c r="P71" s="26"/>
      <c r="Q71" s="26"/>
      <c r="R71" s="305"/>
      <c r="S71" s="305"/>
      <c r="T71" s="305"/>
      <c r="U71" s="26"/>
      <c r="V71" s="26"/>
      <c r="W71" s="26"/>
      <c r="X71" s="26"/>
      <c r="Y71" s="26"/>
      <c r="Z71" s="26"/>
      <c r="AA71" s="26"/>
      <c r="AB71" s="26"/>
    </row>
    <row r="72" spans="1:28" x14ac:dyDescent="0.2">
      <c r="A72" s="308"/>
      <c r="B72" s="301"/>
      <c r="C72" s="164"/>
      <c r="D72" s="26"/>
      <c r="E72" s="309"/>
      <c r="F72" s="164"/>
      <c r="G72" s="26"/>
      <c r="H72" s="309"/>
      <c r="I72" s="129"/>
      <c r="J72" s="26"/>
      <c r="K72" s="26"/>
      <c r="L72" s="26"/>
      <c r="M72" s="26"/>
      <c r="N72" s="26"/>
      <c r="O72" s="26"/>
      <c r="P72" s="26"/>
      <c r="Q72" s="26"/>
      <c r="R72" s="305"/>
      <c r="S72" s="305"/>
      <c r="T72" s="305"/>
      <c r="U72" s="26"/>
      <c r="V72" s="26"/>
      <c r="W72" s="26"/>
      <c r="X72" s="26"/>
      <c r="Y72" s="26"/>
      <c r="Z72" s="26"/>
      <c r="AA72" s="26"/>
      <c r="AB72" s="26"/>
    </row>
    <row r="73" spans="1:28" x14ac:dyDescent="0.2">
      <c r="A73" s="308"/>
      <c r="B73" s="301"/>
      <c r="C73" s="164"/>
      <c r="D73" s="26"/>
      <c r="E73" s="309"/>
      <c r="F73" s="164"/>
      <c r="G73" s="26"/>
      <c r="H73" s="309"/>
      <c r="I73" s="129"/>
      <c r="J73" s="26"/>
      <c r="K73" s="26"/>
      <c r="L73" s="26"/>
      <c r="M73" s="26"/>
      <c r="N73" s="26"/>
      <c r="O73" s="26"/>
      <c r="P73" s="26"/>
      <c r="Q73" s="26"/>
      <c r="R73" s="305"/>
      <c r="S73" s="305"/>
      <c r="T73" s="305"/>
      <c r="U73" s="26"/>
      <c r="V73" s="26"/>
      <c r="W73" s="26"/>
      <c r="X73" s="26"/>
      <c r="Y73" s="26"/>
      <c r="Z73" s="26"/>
      <c r="AA73" s="26"/>
      <c r="AB73" s="26"/>
    </row>
    <row r="74" spans="1:28" x14ac:dyDescent="0.2">
      <c r="A74" s="308"/>
      <c r="B74" s="301"/>
      <c r="C74" s="164"/>
      <c r="D74" s="26"/>
      <c r="E74" s="309"/>
      <c r="F74" s="164"/>
      <c r="G74" s="26"/>
      <c r="H74" s="309"/>
      <c r="I74" s="129"/>
      <c r="J74" s="26"/>
      <c r="K74" s="26"/>
      <c r="L74" s="26"/>
      <c r="M74" s="26"/>
      <c r="N74" s="26"/>
      <c r="O74" s="26"/>
      <c r="P74" s="26"/>
      <c r="Q74" s="26"/>
      <c r="R74" s="305"/>
      <c r="S74" s="305"/>
      <c r="T74" s="305"/>
      <c r="U74" s="26"/>
      <c r="V74" s="26"/>
      <c r="W74" s="26"/>
      <c r="X74" s="26"/>
      <c r="Y74" s="26"/>
      <c r="Z74" s="26"/>
      <c r="AA74" s="26"/>
      <c r="AB74" s="26"/>
    </row>
    <row r="75" spans="1:28" x14ac:dyDescent="0.2">
      <c r="A75" s="308"/>
      <c r="B75" s="301"/>
      <c r="C75" s="164"/>
      <c r="D75" s="26"/>
      <c r="E75" s="309"/>
      <c r="F75" s="164"/>
      <c r="G75" s="26"/>
      <c r="H75" s="309"/>
      <c r="I75" s="129"/>
      <c r="J75" s="26"/>
      <c r="K75" s="26"/>
      <c r="L75" s="26"/>
      <c r="M75" s="26"/>
      <c r="N75" s="26"/>
      <c r="O75" s="26"/>
      <c r="P75" s="26"/>
      <c r="Q75" s="26"/>
      <c r="R75" s="305"/>
      <c r="S75" s="305"/>
      <c r="T75" s="305"/>
      <c r="U75" s="26"/>
      <c r="V75" s="26"/>
      <c r="W75" s="26"/>
      <c r="X75" s="26"/>
      <c r="Y75" s="26"/>
      <c r="Z75" s="26"/>
      <c r="AA75" s="26"/>
      <c r="AB75" s="26"/>
    </row>
    <row r="76" spans="1:28" x14ac:dyDescent="0.2">
      <c r="A76" s="308"/>
      <c r="B76" s="301"/>
      <c r="C76" s="164"/>
      <c r="D76" s="26"/>
      <c r="E76" s="309"/>
      <c r="F76" s="164"/>
      <c r="G76" s="26"/>
      <c r="H76" s="309"/>
      <c r="I76" s="129"/>
      <c r="J76" s="26"/>
      <c r="K76" s="26"/>
      <c r="L76" s="26"/>
      <c r="M76" s="26"/>
      <c r="N76" s="26"/>
      <c r="O76" s="26"/>
      <c r="P76" s="26"/>
      <c r="Q76" s="26"/>
      <c r="R76" s="305"/>
      <c r="S76" s="305"/>
      <c r="T76" s="305"/>
      <c r="U76" s="26"/>
      <c r="V76" s="26"/>
      <c r="W76" s="26"/>
      <c r="X76" s="26"/>
      <c r="Y76" s="26"/>
      <c r="Z76" s="26"/>
      <c r="AA76" s="26"/>
      <c r="AB76" s="26"/>
    </row>
    <row r="77" spans="1:28" x14ac:dyDescent="0.2">
      <c r="A77" s="308"/>
      <c r="B77" s="301"/>
      <c r="C77" s="164"/>
      <c r="D77" s="26"/>
      <c r="E77" s="309"/>
      <c r="F77" s="164"/>
      <c r="G77" s="26"/>
      <c r="H77" s="309"/>
      <c r="I77" s="129"/>
      <c r="J77" s="26"/>
      <c r="K77" s="26"/>
      <c r="L77" s="26"/>
      <c r="M77" s="26"/>
      <c r="N77" s="26"/>
      <c r="O77" s="26"/>
      <c r="P77" s="26"/>
      <c r="Q77" s="26"/>
      <c r="R77" s="305"/>
      <c r="S77" s="305"/>
      <c r="T77" s="305"/>
      <c r="U77" s="26"/>
      <c r="V77" s="26"/>
      <c r="W77" s="26"/>
      <c r="X77" s="26"/>
      <c r="Y77" s="26"/>
      <c r="Z77" s="26"/>
      <c r="AA77" s="26"/>
      <c r="AB77" s="26"/>
    </row>
    <row r="78" spans="1:28" x14ac:dyDescent="0.2">
      <c r="A78" s="308"/>
      <c r="B78" s="301"/>
      <c r="C78" s="164"/>
      <c r="D78" s="26"/>
      <c r="E78" s="309"/>
      <c r="F78" s="164"/>
      <c r="G78" s="26"/>
      <c r="H78" s="309"/>
      <c r="I78" s="129"/>
      <c r="J78" s="26"/>
      <c r="K78" s="26"/>
      <c r="L78" s="26"/>
      <c r="M78" s="26"/>
      <c r="N78" s="26"/>
      <c r="O78" s="26"/>
      <c r="P78" s="26"/>
      <c r="Q78" s="26"/>
      <c r="R78" s="305"/>
      <c r="S78" s="305"/>
      <c r="T78" s="305"/>
      <c r="U78" s="26"/>
      <c r="V78" s="26"/>
      <c r="W78" s="26"/>
      <c r="X78" s="26"/>
      <c r="Y78" s="26"/>
      <c r="Z78" s="26"/>
      <c r="AA78" s="26"/>
      <c r="AB78" s="26"/>
    </row>
    <row r="79" spans="1:28" x14ac:dyDescent="0.2">
      <c r="A79" s="308"/>
      <c r="B79" s="301"/>
      <c r="C79" s="164"/>
      <c r="D79" s="26"/>
      <c r="E79" s="309"/>
      <c r="F79" s="164"/>
      <c r="G79" s="26"/>
      <c r="H79" s="309"/>
      <c r="I79" s="129"/>
      <c r="J79" s="26"/>
      <c r="K79" s="26"/>
      <c r="L79" s="26"/>
      <c r="M79" s="26"/>
      <c r="N79" s="26"/>
      <c r="O79" s="26"/>
      <c r="P79" s="26"/>
      <c r="Q79" s="26"/>
      <c r="R79" s="305"/>
      <c r="S79" s="305"/>
      <c r="T79" s="305"/>
      <c r="U79" s="26"/>
      <c r="V79" s="26"/>
      <c r="W79" s="26"/>
      <c r="X79" s="26"/>
      <c r="Y79" s="26"/>
      <c r="Z79" s="26"/>
      <c r="AA79" s="26"/>
      <c r="AB79" s="26"/>
    </row>
    <row r="80" spans="1:28" x14ac:dyDescent="0.2">
      <c r="A80" s="308"/>
      <c r="B80" s="301"/>
      <c r="C80" s="164"/>
      <c r="D80" s="26"/>
      <c r="E80" s="309"/>
      <c r="F80" s="164"/>
      <c r="G80" s="26"/>
      <c r="H80" s="309"/>
      <c r="I80" s="129"/>
      <c r="J80" s="26"/>
      <c r="K80" s="26"/>
      <c r="L80" s="26"/>
      <c r="M80" s="26"/>
      <c r="N80" s="26"/>
      <c r="O80" s="26"/>
      <c r="P80" s="26"/>
      <c r="Q80" s="26"/>
      <c r="R80" s="305"/>
      <c r="S80" s="305"/>
      <c r="T80" s="305"/>
      <c r="U80" s="26"/>
      <c r="V80" s="26"/>
      <c r="W80" s="26"/>
      <c r="X80" s="26"/>
      <c r="Y80" s="26"/>
      <c r="Z80" s="26"/>
      <c r="AA80" s="26"/>
      <c r="AB80" s="26"/>
    </row>
    <row r="81" spans="1:28" x14ac:dyDescent="0.2">
      <c r="A81" s="308"/>
      <c r="B81" s="301"/>
      <c r="C81" s="164"/>
      <c r="D81" s="26"/>
      <c r="E81" s="309"/>
      <c r="F81" s="164"/>
      <c r="G81" s="26"/>
      <c r="H81" s="309"/>
      <c r="I81" s="129"/>
      <c r="J81" s="26"/>
      <c r="K81" s="26"/>
      <c r="L81" s="26"/>
      <c r="M81" s="26"/>
      <c r="N81" s="26"/>
      <c r="O81" s="26"/>
      <c r="P81" s="26"/>
      <c r="Q81" s="26"/>
      <c r="R81" s="305"/>
      <c r="S81" s="305"/>
      <c r="T81" s="305"/>
      <c r="U81" s="26"/>
      <c r="V81" s="26"/>
      <c r="W81" s="26"/>
      <c r="X81" s="26"/>
      <c r="Y81" s="26"/>
      <c r="Z81" s="26"/>
      <c r="AA81" s="26"/>
      <c r="AB81" s="26"/>
    </row>
    <row r="82" spans="1:28" x14ac:dyDescent="0.2">
      <c r="A82" s="308"/>
      <c r="B82" s="301"/>
      <c r="C82" s="164"/>
      <c r="D82" s="26"/>
      <c r="E82" s="309"/>
      <c r="F82" s="164"/>
      <c r="G82" s="26"/>
      <c r="H82" s="309"/>
      <c r="I82" s="129"/>
      <c r="J82" s="26"/>
      <c r="K82" s="26"/>
      <c r="L82" s="26"/>
      <c r="M82" s="26"/>
      <c r="N82" s="26"/>
      <c r="O82" s="26"/>
      <c r="P82" s="26"/>
      <c r="Q82" s="26"/>
      <c r="R82" s="305"/>
      <c r="S82" s="305"/>
      <c r="T82" s="305"/>
      <c r="U82" s="26"/>
      <c r="V82" s="26"/>
      <c r="W82" s="26"/>
      <c r="X82" s="26"/>
      <c r="Y82" s="26"/>
      <c r="Z82" s="26"/>
      <c r="AA82" s="26"/>
      <c r="AB82" s="26"/>
    </row>
    <row r="83" spans="1:28" x14ac:dyDescent="0.2">
      <c r="A83" s="308"/>
      <c r="B83" s="301"/>
      <c r="C83" s="164"/>
      <c r="D83" s="26"/>
      <c r="E83" s="309"/>
      <c r="F83" s="164"/>
      <c r="G83" s="26"/>
      <c r="H83" s="309"/>
      <c r="I83" s="129"/>
      <c r="J83" s="26"/>
      <c r="K83" s="26"/>
      <c r="L83" s="26"/>
      <c r="M83" s="26"/>
      <c r="N83" s="26"/>
      <c r="O83" s="26"/>
      <c r="P83" s="26"/>
      <c r="Q83" s="26"/>
      <c r="R83" s="305"/>
      <c r="S83" s="305"/>
      <c r="T83" s="305"/>
      <c r="U83" s="26"/>
      <c r="V83" s="26"/>
      <c r="W83" s="26"/>
      <c r="X83" s="26"/>
      <c r="Y83" s="26"/>
      <c r="Z83" s="26"/>
      <c r="AA83" s="26"/>
      <c r="AB83" s="26"/>
    </row>
    <row r="84" spans="1:28" x14ac:dyDescent="0.2">
      <c r="A84" s="308"/>
      <c r="B84" s="301"/>
      <c r="C84" s="164"/>
      <c r="D84" s="26"/>
      <c r="E84" s="309"/>
      <c r="F84" s="164"/>
      <c r="G84" s="26"/>
      <c r="H84" s="309"/>
      <c r="I84" s="129"/>
      <c r="J84" s="26"/>
      <c r="K84" s="26"/>
      <c r="L84" s="26"/>
      <c r="M84" s="26"/>
      <c r="N84" s="26"/>
      <c r="O84" s="26"/>
      <c r="P84" s="26"/>
      <c r="Q84" s="26"/>
      <c r="R84" s="305"/>
      <c r="S84" s="305"/>
      <c r="T84" s="305"/>
      <c r="U84" s="26"/>
      <c r="V84" s="26"/>
      <c r="W84" s="26"/>
      <c r="X84" s="26"/>
      <c r="Y84" s="26"/>
      <c r="Z84" s="26"/>
      <c r="AA84" s="26"/>
      <c r="AB84" s="26"/>
    </row>
    <row r="85" spans="1:28" x14ac:dyDescent="0.2">
      <c r="A85" s="308"/>
      <c r="B85" s="301"/>
      <c r="C85" s="164"/>
      <c r="D85" s="26"/>
      <c r="E85" s="309"/>
      <c r="F85" s="164"/>
      <c r="G85" s="26"/>
      <c r="H85" s="309"/>
      <c r="I85" s="129"/>
      <c r="J85" s="26"/>
      <c r="K85" s="26"/>
      <c r="L85" s="26"/>
      <c r="M85" s="26"/>
      <c r="N85" s="26"/>
      <c r="O85" s="26"/>
      <c r="P85" s="26"/>
      <c r="Q85" s="26"/>
      <c r="R85" s="305"/>
      <c r="S85" s="305"/>
      <c r="T85" s="305"/>
      <c r="U85" s="26"/>
      <c r="V85" s="26"/>
      <c r="W85" s="26"/>
      <c r="X85" s="26"/>
      <c r="Y85" s="26"/>
      <c r="Z85" s="26"/>
      <c r="AA85" s="26"/>
      <c r="AB85" s="26"/>
    </row>
    <row r="86" spans="1:28" x14ac:dyDescent="0.2">
      <c r="A86" s="308"/>
      <c r="B86" s="301"/>
      <c r="C86" s="164"/>
      <c r="D86" s="26"/>
      <c r="E86" s="309"/>
      <c r="F86" s="164"/>
      <c r="G86" s="26"/>
      <c r="H86" s="309"/>
      <c r="I86" s="129"/>
      <c r="J86" s="26"/>
      <c r="K86" s="26"/>
      <c r="L86" s="26"/>
      <c r="M86" s="26"/>
      <c r="N86" s="26"/>
      <c r="O86" s="26"/>
      <c r="P86" s="26"/>
      <c r="Q86" s="26"/>
      <c r="R86" s="305"/>
      <c r="S86" s="305"/>
      <c r="T86" s="305"/>
      <c r="U86" s="26"/>
      <c r="V86" s="26"/>
      <c r="W86" s="26"/>
      <c r="X86" s="26"/>
      <c r="Y86" s="26"/>
      <c r="Z86" s="26"/>
      <c r="AA86" s="26"/>
      <c r="AB86" s="26"/>
    </row>
    <row r="87" spans="1:28" x14ac:dyDescent="0.2">
      <c r="A87" s="308"/>
      <c r="B87" s="301"/>
      <c r="C87" s="164"/>
      <c r="D87" s="26"/>
      <c r="E87" s="309"/>
      <c r="F87" s="164"/>
      <c r="G87" s="26"/>
      <c r="H87" s="309"/>
      <c r="I87" s="129"/>
      <c r="J87" s="26"/>
      <c r="K87" s="26"/>
      <c r="L87" s="26"/>
      <c r="M87" s="26"/>
      <c r="N87" s="26"/>
      <c r="O87" s="26"/>
      <c r="P87" s="26"/>
      <c r="Q87" s="26"/>
      <c r="R87" s="305"/>
      <c r="S87" s="305"/>
      <c r="T87" s="305"/>
      <c r="U87" s="26"/>
      <c r="V87" s="26"/>
      <c r="W87" s="26"/>
      <c r="X87" s="26"/>
      <c r="Y87" s="26"/>
      <c r="Z87" s="26"/>
      <c r="AA87" s="26"/>
      <c r="AB87" s="26"/>
    </row>
    <row r="88" spans="1:28" x14ac:dyDescent="0.2">
      <c r="A88" s="308"/>
      <c r="B88" s="301"/>
      <c r="C88" s="164"/>
      <c r="D88" s="26"/>
      <c r="E88" s="309"/>
      <c r="F88" s="164"/>
      <c r="G88" s="26"/>
      <c r="H88" s="309"/>
      <c r="I88" s="129"/>
      <c r="J88" s="26"/>
      <c r="K88" s="26"/>
      <c r="L88" s="26"/>
      <c r="M88" s="26"/>
      <c r="N88" s="26"/>
      <c r="O88" s="26"/>
      <c r="P88" s="26"/>
      <c r="Q88" s="26"/>
      <c r="R88" s="305"/>
      <c r="S88" s="305"/>
      <c r="T88" s="305"/>
      <c r="U88" s="26"/>
      <c r="V88" s="26"/>
      <c r="W88" s="26"/>
      <c r="X88" s="26"/>
      <c r="Y88" s="26"/>
      <c r="Z88" s="26"/>
      <c r="AA88" s="26"/>
      <c r="AB88" s="26"/>
    </row>
    <row r="89" spans="1:28" x14ac:dyDescent="0.2">
      <c r="A89" s="308"/>
      <c r="B89" s="301"/>
      <c r="C89" s="164"/>
      <c r="D89" s="26"/>
      <c r="E89" s="309"/>
      <c r="F89" s="164"/>
      <c r="G89" s="26"/>
      <c r="H89" s="309"/>
      <c r="I89" s="129"/>
      <c r="J89" s="26"/>
      <c r="K89" s="26"/>
      <c r="L89" s="26"/>
      <c r="M89" s="26"/>
      <c r="N89" s="26"/>
      <c r="O89" s="26"/>
      <c r="P89" s="26"/>
      <c r="Q89" s="26"/>
      <c r="R89" s="305"/>
      <c r="S89" s="305"/>
      <c r="T89" s="305"/>
      <c r="U89" s="26"/>
      <c r="V89" s="26"/>
      <c r="W89" s="26"/>
      <c r="X89" s="26"/>
      <c r="Y89" s="26"/>
      <c r="Z89" s="26"/>
      <c r="AA89" s="26"/>
      <c r="AB89" s="26"/>
    </row>
    <row r="90" spans="1:28" x14ac:dyDescent="0.2">
      <c r="A90" s="308"/>
      <c r="B90" s="301"/>
      <c r="C90" s="164"/>
      <c r="D90" s="26"/>
      <c r="E90" s="309"/>
      <c r="F90" s="164"/>
      <c r="G90" s="26"/>
      <c r="H90" s="309"/>
      <c r="I90" s="129"/>
      <c r="J90" s="26"/>
      <c r="K90" s="26"/>
      <c r="L90" s="26"/>
      <c r="M90" s="26"/>
      <c r="N90" s="26"/>
      <c r="O90" s="26"/>
      <c r="P90" s="26"/>
      <c r="Q90" s="26"/>
      <c r="R90" s="305"/>
      <c r="S90" s="305"/>
      <c r="T90" s="305"/>
      <c r="U90" s="26"/>
      <c r="V90" s="26"/>
      <c r="W90" s="26"/>
      <c r="X90" s="26"/>
      <c r="Y90" s="26"/>
      <c r="Z90" s="26"/>
      <c r="AA90" s="26"/>
      <c r="AB90" s="26"/>
    </row>
    <row r="91" spans="1:28" x14ac:dyDescent="0.2">
      <c r="A91" s="308"/>
      <c r="B91" s="301"/>
      <c r="C91" s="164"/>
      <c r="D91" s="26"/>
      <c r="E91" s="309"/>
      <c r="F91" s="164"/>
      <c r="G91" s="26"/>
      <c r="H91" s="309"/>
      <c r="I91" s="129"/>
      <c r="J91" s="26"/>
      <c r="K91" s="26"/>
      <c r="L91" s="26"/>
      <c r="M91" s="26"/>
      <c r="N91" s="26"/>
      <c r="O91" s="26"/>
      <c r="P91" s="26"/>
      <c r="Q91" s="26"/>
      <c r="R91" s="305"/>
      <c r="S91" s="305"/>
      <c r="T91" s="305"/>
      <c r="U91" s="26"/>
      <c r="V91" s="26"/>
      <c r="W91" s="26"/>
      <c r="X91" s="26"/>
      <c r="Y91" s="26"/>
      <c r="Z91" s="26"/>
      <c r="AA91" s="26"/>
      <c r="AB91" s="26"/>
    </row>
    <row r="92" spans="1:28" x14ac:dyDescent="0.2">
      <c r="A92" s="308"/>
      <c r="B92" s="301"/>
      <c r="C92" s="164"/>
      <c r="D92" s="26"/>
      <c r="E92" s="309"/>
      <c r="F92" s="164"/>
      <c r="G92" s="26"/>
      <c r="H92" s="309"/>
      <c r="I92" s="129"/>
      <c r="J92" s="26"/>
      <c r="K92" s="26"/>
      <c r="L92" s="26"/>
      <c r="M92" s="26"/>
      <c r="N92" s="26"/>
      <c r="O92" s="26"/>
      <c r="P92" s="26"/>
      <c r="Q92" s="26"/>
      <c r="R92" s="305"/>
      <c r="S92" s="305"/>
      <c r="T92" s="305"/>
      <c r="U92" s="26"/>
      <c r="V92" s="26"/>
      <c r="W92" s="26"/>
      <c r="X92" s="26"/>
      <c r="Y92" s="26"/>
      <c r="Z92" s="26"/>
      <c r="AA92" s="26"/>
      <c r="AB92" s="26"/>
    </row>
    <row r="93" spans="1:28" x14ac:dyDescent="0.2">
      <c r="A93" s="308"/>
      <c r="B93" s="301"/>
      <c r="C93" s="164"/>
      <c r="D93" s="26"/>
      <c r="E93" s="309"/>
      <c r="F93" s="164"/>
      <c r="G93" s="26"/>
      <c r="H93" s="309"/>
      <c r="I93" s="129"/>
      <c r="J93" s="26"/>
      <c r="K93" s="26"/>
      <c r="L93" s="26"/>
      <c r="M93" s="26"/>
      <c r="N93" s="26"/>
      <c r="O93" s="26"/>
      <c r="P93" s="26"/>
      <c r="Q93" s="26"/>
      <c r="R93" s="305"/>
      <c r="S93" s="305"/>
      <c r="T93" s="305"/>
      <c r="U93" s="26"/>
      <c r="V93" s="26"/>
      <c r="W93" s="26"/>
      <c r="X93" s="26"/>
      <c r="Y93" s="26"/>
      <c r="Z93" s="26"/>
      <c r="AA93" s="26"/>
      <c r="AB93" s="26"/>
    </row>
    <row r="94" spans="1:28" x14ac:dyDescent="0.2">
      <c r="A94" s="308"/>
      <c r="B94" s="301"/>
      <c r="C94" s="164"/>
      <c r="D94" s="26"/>
      <c r="E94" s="309"/>
      <c r="F94" s="164"/>
      <c r="G94" s="26"/>
      <c r="H94" s="309"/>
      <c r="I94" s="129"/>
      <c r="J94" s="26"/>
      <c r="K94" s="26"/>
      <c r="L94" s="26"/>
      <c r="M94" s="26"/>
      <c r="N94" s="26"/>
      <c r="O94" s="26"/>
      <c r="P94" s="26"/>
      <c r="Q94" s="26"/>
      <c r="R94" s="305"/>
      <c r="S94" s="305"/>
      <c r="T94" s="305"/>
      <c r="U94" s="26"/>
      <c r="V94" s="26"/>
      <c r="W94" s="26"/>
      <c r="X94" s="26"/>
      <c r="Y94" s="26"/>
      <c r="Z94" s="26"/>
      <c r="AA94" s="26"/>
      <c r="AB94" s="26"/>
    </row>
    <row r="95" spans="1:28" x14ac:dyDescent="0.2">
      <c r="A95" s="308"/>
      <c r="B95" s="301"/>
      <c r="C95" s="164"/>
      <c r="D95" s="26"/>
      <c r="E95" s="309"/>
      <c r="F95" s="164"/>
      <c r="G95" s="26"/>
      <c r="H95" s="309"/>
      <c r="I95" s="129"/>
      <c r="J95" s="26"/>
      <c r="K95" s="26"/>
      <c r="L95" s="26"/>
      <c r="M95" s="26"/>
      <c r="N95" s="26"/>
      <c r="O95" s="26"/>
      <c r="P95" s="26"/>
      <c r="Q95" s="26"/>
      <c r="R95" s="305"/>
      <c r="S95" s="305"/>
      <c r="T95" s="305"/>
      <c r="U95" s="26"/>
      <c r="V95" s="26"/>
      <c r="W95" s="26"/>
      <c r="X95" s="26"/>
      <c r="Y95" s="26"/>
      <c r="Z95" s="26"/>
      <c r="AA95" s="26"/>
      <c r="AB95" s="26"/>
    </row>
    <row r="96" spans="1:28" x14ac:dyDescent="0.2">
      <c r="A96" s="308"/>
      <c r="B96" s="301"/>
      <c r="C96" s="164"/>
      <c r="D96" s="26"/>
      <c r="E96" s="309"/>
      <c r="F96" s="164"/>
      <c r="G96" s="26"/>
      <c r="H96" s="309"/>
      <c r="I96" s="129"/>
      <c r="J96" s="26"/>
      <c r="K96" s="26"/>
      <c r="L96" s="26"/>
      <c r="M96" s="26"/>
      <c r="N96" s="26"/>
      <c r="O96" s="26"/>
      <c r="P96" s="26"/>
      <c r="Q96" s="26"/>
      <c r="R96" s="305"/>
      <c r="S96" s="305"/>
      <c r="T96" s="305"/>
      <c r="U96" s="26"/>
      <c r="V96" s="26"/>
      <c r="W96" s="26"/>
      <c r="X96" s="26"/>
      <c r="Y96" s="26"/>
      <c r="Z96" s="26"/>
      <c r="AA96" s="26"/>
      <c r="AB96" s="26"/>
    </row>
    <row r="97" spans="1:28" x14ac:dyDescent="0.2">
      <c r="A97" s="308"/>
      <c r="B97" s="301"/>
      <c r="C97" s="164"/>
      <c r="D97" s="26"/>
      <c r="E97" s="309"/>
      <c r="F97" s="164"/>
      <c r="G97" s="26"/>
      <c r="H97" s="309"/>
      <c r="I97" s="129"/>
      <c r="J97" s="26"/>
      <c r="K97" s="26"/>
      <c r="L97" s="26"/>
      <c r="M97" s="26"/>
      <c r="N97" s="26"/>
      <c r="O97" s="26"/>
      <c r="P97" s="26"/>
      <c r="Q97" s="26"/>
      <c r="R97" s="305"/>
      <c r="S97" s="305"/>
      <c r="T97" s="305"/>
      <c r="U97" s="26"/>
      <c r="V97" s="26"/>
      <c r="W97" s="26"/>
      <c r="X97" s="26"/>
      <c r="Y97" s="26"/>
      <c r="Z97" s="26"/>
      <c r="AA97" s="26"/>
      <c r="AB97" s="26"/>
    </row>
    <row r="98" spans="1:28" x14ac:dyDescent="0.2">
      <c r="A98" s="308"/>
      <c r="B98" s="301"/>
      <c r="C98" s="164"/>
      <c r="D98" s="26"/>
      <c r="E98" s="309"/>
      <c r="F98" s="164"/>
      <c r="G98" s="26"/>
      <c r="H98" s="309"/>
      <c r="I98" s="129"/>
      <c r="J98" s="26"/>
      <c r="K98" s="26"/>
      <c r="L98" s="26"/>
      <c r="M98" s="26"/>
      <c r="N98" s="26"/>
      <c r="O98" s="26"/>
      <c r="P98" s="26"/>
      <c r="Q98" s="26"/>
      <c r="R98" s="305"/>
      <c r="S98" s="305"/>
      <c r="T98" s="305"/>
      <c r="U98" s="26"/>
      <c r="V98" s="26"/>
      <c r="W98" s="26"/>
      <c r="X98" s="26"/>
      <c r="Y98" s="26"/>
      <c r="Z98" s="26"/>
      <c r="AA98" s="26"/>
      <c r="AB98" s="26"/>
    </row>
    <row r="99" spans="1:28" x14ac:dyDescent="0.2">
      <c r="A99" s="308"/>
      <c r="B99" s="301"/>
      <c r="C99" s="164"/>
      <c r="D99" s="26"/>
      <c r="E99" s="309"/>
      <c r="F99" s="164"/>
      <c r="G99" s="26"/>
      <c r="H99" s="309"/>
      <c r="I99" s="129"/>
      <c r="J99" s="26"/>
      <c r="K99" s="26"/>
      <c r="L99" s="26"/>
      <c r="M99" s="26"/>
      <c r="N99" s="26"/>
      <c r="O99" s="26"/>
      <c r="P99" s="26"/>
      <c r="Q99" s="26"/>
      <c r="R99" s="305"/>
      <c r="S99" s="305"/>
      <c r="T99" s="305"/>
      <c r="U99" s="26"/>
      <c r="V99" s="26"/>
      <c r="W99" s="26"/>
      <c r="X99" s="26"/>
      <c r="Y99" s="26"/>
      <c r="Z99" s="26"/>
      <c r="AA99" s="26"/>
      <c r="AB99" s="26"/>
    </row>
    <row r="100" spans="1:28" x14ac:dyDescent="0.2">
      <c r="A100" s="308"/>
      <c r="B100" s="301"/>
      <c r="C100" s="164"/>
      <c r="D100" s="26"/>
      <c r="E100" s="309"/>
      <c r="F100" s="164"/>
      <c r="G100" s="26"/>
      <c r="H100" s="309"/>
      <c r="I100" s="129"/>
      <c r="J100" s="26"/>
      <c r="K100" s="26"/>
      <c r="L100" s="26"/>
      <c r="M100" s="26"/>
      <c r="N100" s="26"/>
      <c r="O100" s="26"/>
      <c r="P100" s="26"/>
      <c r="Q100" s="26"/>
      <c r="R100" s="305"/>
      <c r="S100" s="305"/>
      <c r="T100" s="305"/>
      <c r="U100" s="26"/>
      <c r="V100" s="26"/>
      <c r="W100" s="26"/>
      <c r="X100" s="26"/>
      <c r="Y100" s="26"/>
      <c r="Z100" s="26"/>
      <c r="AA100" s="26"/>
      <c r="AB100" s="26"/>
    </row>
    <row r="101" spans="1:28" x14ac:dyDescent="0.2">
      <c r="A101" s="308"/>
      <c r="B101" s="301"/>
      <c r="C101" s="164"/>
      <c r="D101" s="26"/>
      <c r="E101" s="309"/>
      <c r="F101" s="164"/>
      <c r="G101" s="26"/>
      <c r="H101" s="309"/>
      <c r="I101" s="129"/>
      <c r="J101" s="26"/>
      <c r="K101" s="26"/>
      <c r="L101" s="26"/>
      <c r="M101" s="26"/>
      <c r="N101" s="26"/>
      <c r="O101" s="26"/>
      <c r="P101" s="26"/>
      <c r="Q101" s="26"/>
      <c r="R101" s="305"/>
      <c r="S101" s="305"/>
      <c r="T101" s="305"/>
      <c r="U101" s="26"/>
      <c r="V101" s="26"/>
      <c r="W101" s="26"/>
      <c r="X101" s="26"/>
      <c r="Y101" s="26"/>
      <c r="Z101" s="26"/>
      <c r="AA101" s="26"/>
      <c r="AB101" s="26"/>
    </row>
    <row r="102" spans="1:28" x14ac:dyDescent="0.2">
      <c r="A102" s="308"/>
      <c r="B102" s="301"/>
      <c r="C102" s="164"/>
      <c r="D102" s="26"/>
      <c r="E102" s="309"/>
      <c r="F102" s="164"/>
      <c r="G102" s="26"/>
      <c r="H102" s="309"/>
      <c r="I102" s="129"/>
      <c r="J102" s="26"/>
      <c r="K102" s="26"/>
      <c r="L102" s="26"/>
      <c r="M102" s="26"/>
      <c r="N102" s="26"/>
      <c r="O102" s="26"/>
      <c r="P102" s="26"/>
      <c r="Q102" s="26"/>
      <c r="R102" s="305"/>
      <c r="S102" s="305"/>
      <c r="T102" s="305"/>
      <c r="U102" s="26"/>
      <c r="V102" s="26"/>
      <c r="W102" s="26"/>
      <c r="X102" s="26"/>
      <c r="Y102" s="26"/>
      <c r="Z102" s="26"/>
      <c r="AA102" s="26"/>
      <c r="AB102" s="26"/>
    </row>
    <row r="103" spans="1:28" x14ac:dyDescent="0.2">
      <c r="A103" s="308"/>
      <c r="B103" s="301"/>
      <c r="C103" s="164"/>
      <c r="D103" s="26"/>
      <c r="E103" s="309"/>
      <c r="F103" s="164"/>
      <c r="G103" s="26"/>
      <c r="H103" s="309"/>
      <c r="I103" s="129"/>
      <c r="J103" s="26"/>
      <c r="K103" s="26"/>
      <c r="L103" s="26"/>
      <c r="M103" s="26"/>
      <c r="N103" s="26"/>
      <c r="O103" s="26"/>
      <c r="P103" s="26"/>
      <c r="Q103" s="26"/>
      <c r="R103" s="305"/>
      <c r="S103" s="305"/>
      <c r="T103" s="305"/>
      <c r="U103" s="26"/>
      <c r="V103" s="26"/>
      <c r="W103" s="26"/>
      <c r="X103" s="26"/>
      <c r="Y103" s="26"/>
      <c r="Z103" s="26"/>
      <c r="AA103" s="26"/>
      <c r="AB103" s="26"/>
    </row>
    <row r="104" spans="1:28" x14ac:dyDescent="0.2">
      <c r="A104" s="308"/>
      <c r="B104" s="301"/>
      <c r="C104" s="164"/>
      <c r="D104" s="26"/>
      <c r="E104" s="309"/>
      <c r="F104" s="164"/>
      <c r="G104" s="26"/>
      <c r="H104" s="309"/>
      <c r="I104" s="129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</row>
    <row r="105" spans="1:28" x14ac:dyDescent="0.2">
      <c r="A105" s="308"/>
      <c r="B105" s="301"/>
      <c r="C105" s="164"/>
      <c r="D105" s="26"/>
      <c r="E105" s="309"/>
      <c r="F105" s="164"/>
      <c r="G105" s="26"/>
      <c r="H105" s="309"/>
      <c r="I105" s="129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</row>
    <row r="106" spans="1:28" x14ac:dyDescent="0.2">
      <c r="A106" s="308"/>
      <c r="B106" s="301"/>
      <c r="C106" s="164"/>
      <c r="D106" s="26"/>
      <c r="E106" s="309"/>
      <c r="F106" s="164"/>
      <c r="G106" s="26"/>
      <c r="H106" s="309"/>
      <c r="I106" s="129"/>
      <c r="J106" s="26"/>
      <c r="K106" s="26"/>
      <c r="L106" s="26"/>
      <c r="M106" s="26"/>
      <c r="N106" s="26"/>
      <c r="O106" s="26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</row>
    <row r="107" spans="1:28" x14ac:dyDescent="0.2">
      <c r="A107" s="308"/>
      <c r="B107" s="301"/>
      <c r="C107" s="164"/>
      <c r="D107" s="26"/>
      <c r="E107" s="309"/>
      <c r="F107" s="164"/>
      <c r="G107" s="26"/>
      <c r="H107" s="309"/>
      <c r="I107" s="129"/>
      <c r="J107" s="26"/>
      <c r="K107" s="26"/>
      <c r="L107" s="26"/>
      <c r="M107" s="26"/>
      <c r="N107" s="26"/>
      <c r="O107" s="26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</row>
    <row r="108" spans="1:28" x14ac:dyDescent="0.2">
      <c r="A108" s="308"/>
      <c r="B108" s="301"/>
      <c r="C108" s="164"/>
      <c r="D108" s="26"/>
      <c r="E108" s="309"/>
      <c r="F108" s="164"/>
      <c r="G108" s="26"/>
      <c r="H108" s="309"/>
      <c r="I108" s="129"/>
      <c r="J108" s="26"/>
      <c r="K108" s="26"/>
      <c r="L108" s="26"/>
      <c r="M108" s="26"/>
      <c r="N108" s="26"/>
      <c r="O108" s="26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</row>
    <row r="109" spans="1:28" x14ac:dyDescent="0.2">
      <c r="A109" s="308"/>
      <c r="B109" s="301"/>
      <c r="C109" s="164"/>
      <c r="D109" s="26"/>
      <c r="E109" s="309"/>
      <c r="F109" s="164"/>
      <c r="G109" s="26"/>
      <c r="H109" s="309"/>
      <c r="I109" s="129"/>
      <c r="J109" s="26"/>
      <c r="K109" s="26"/>
      <c r="L109" s="26"/>
      <c r="M109" s="26"/>
      <c r="N109" s="26"/>
      <c r="O109" s="26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</row>
    <row r="110" spans="1:28" x14ac:dyDescent="0.2">
      <c r="A110" s="308"/>
      <c r="B110" s="301"/>
      <c r="C110" s="164"/>
      <c r="D110" s="26"/>
      <c r="E110" s="309"/>
      <c r="F110" s="164"/>
      <c r="G110" s="26"/>
      <c r="H110" s="309"/>
      <c r="I110" s="129"/>
      <c r="J110" s="26"/>
      <c r="K110" s="26"/>
      <c r="L110" s="26"/>
      <c r="M110" s="26"/>
      <c r="N110" s="26"/>
      <c r="O110" s="26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</row>
    <row r="111" spans="1:28" x14ac:dyDescent="0.2">
      <c r="A111" s="308"/>
      <c r="B111" s="301"/>
      <c r="C111" s="164"/>
      <c r="D111" s="26"/>
      <c r="E111" s="309"/>
      <c r="F111" s="164"/>
      <c r="G111" s="26"/>
      <c r="H111" s="309"/>
      <c r="I111" s="129"/>
      <c r="J111" s="26"/>
      <c r="K111" s="26"/>
      <c r="L111" s="26"/>
      <c r="M111" s="26"/>
      <c r="N111" s="26"/>
      <c r="O111" s="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</row>
    <row r="112" spans="1:28" x14ac:dyDescent="0.2">
      <c r="A112" s="308"/>
      <c r="B112" s="301"/>
      <c r="C112" s="164"/>
      <c r="D112" s="26"/>
      <c r="E112" s="309"/>
      <c r="F112" s="164"/>
      <c r="G112" s="26"/>
      <c r="H112" s="309"/>
      <c r="I112" s="129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</row>
    <row r="113" spans="1:28" x14ac:dyDescent="0.2">
      <c r="A113" s="308"/>
      <c r="B113" s="301"/>
      <c r="C113" s="164"/>
      <c r="D113" s="26"/>
      <c r="E113" s="309"/>
      <c r="F113" s="164"/>
      <c r="G113" s="26"/>
      <c r="H113" s="309"/>
      <c r="I113" s="129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</row>
    <row r="114" spans="1:28" x14ac:dyDescent="0.2">
      <c r="A114" s="308"/>
      <c r="B114" s="301"/>
      <c r="C114" s="164"/>
      <c r="D114" s="26"/>
      <c r="E114" s="309"/>
      <c r="F114" s="164"/>
      <c r="G114" s="26"/>
      <c r="H114" s="309"/>
      <c r="I114" s="129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</row>
    <row r="115" spans="1:28" x14ac:dyDescent="0.2">
      <c r="A115" s="308"/>
      <c r="B115" s="301"/>
      <c r="C115" s="164"/>
      <c r="D115" s="26"/>
      <c r="E115" s="309"/>
      <c r="F115" s="164"/>
      <c r="G115" s="26"/>
      <c r="H115" s="309"/>
      <c r="I115" s="129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</row>
    <row r="116" spans="1:28" x14ac:dyDescent="0.2">
      <c r="A116" s="308"/>
      <c r="B116" s="301"/>
      <c r="C116" s="164"/>
      <c r="D116" s="26"/>
      <c r="E116" s="309"/>
      <c r="F116" s="164"/>
      <c r="G116" s="26"/>
      <c r="H116" s="309"/>
      <c r="I116" s="129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</row>
    <row r="117" spans="1:28" x14ac:dyDescent="0.2">
      <c r="A117" s="308"/>
      <c r="B117" s="301"/>
      <c r="C117" s="164"/>
      <c r="D117" s="26"/>
      <c r="E117" s="309"/>
      <c r="F117" s="164"/>
      <c r="G117" s="26"/>
      <c r="H117" s="309"/>
      <c r="I117" s="129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</row>
    <row r="118" spans="1:28" x14ac:dyDescent="0.2">
      <c r="A118" s="308"/>
      <c r="B118" s="301"/>
      <c r="C118" s="164"/>
      <c r="D118" s="26"/>
      <c r="E118" s="309"/>
      <c r="F118" s="164"/>
      <c r="G118" s="26"/>
      <c r="H118" s="309"/>
      <c r="I118" s="129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</row>
    <row r="119" spans="1:28" x14ac:dyDescent="0.2">
      <c r="A119" s="308"/>
      <c r="B119" s="301"/>
      <c r="C119" s="164"/>
      <c r="D119" s="26"/>
      <c r="E119" s="309"/>
      <c r="F119" s="164"/>
      <c r="G119" s="26"/>
      <c r="H119" s="309"/>
      <c r="I119" s="129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</row>
    <row r="120" spans="1:28" x14ac:dyDescent="0.2">
      <c r="A120" s="308"/>
      <c r="B120" s="301"/>
      <c r="C120" s="164"/>
      <c r="D120" s="26"/>
      <c r="E120" s="309"/>
      <c r="F120" s="164"/>
      <c r="G120" s="26"/>
      <c r="H120" s="309"/>
      <c r="I120" s="129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</row>
    <row r="121" spans="1:28" x14ac:dyDescent="0.2">
      <c r="A121" s="308"/>
      <c r="B121" s="301"/>
      <c r="C121" s="164"/>
      <c r="D121" s="26"/>
      <c r="E121" s="309"/>
      <c r="F121" s="164"/>
      <c r="G121" s="26"/>
      <c r="H121" s="309"/>
      <c r="I121" s="129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</row>
    <row r="122" spans="1:28" x14ac:dyDescent="0.2">
      <c r="A122" s="308"/>
      <c r="B122" s="301"/>
      <c r="C122" s="164"/>
      <c r="D122" s="26"/>
      <c r="E122" s="309"/>
      <c r="F122" s="164"/>
      <c r="G122" s="26"/>
      <c r="H122" s="309"/>
      <c r="I122" s="129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</row>
    <row r="123" spans="1:28" x14ac:dyDescent="0.2">
      <c r="A123" s="308"/>
      <c r="B123" s="301"/>
      <c r="C123" s="164"/>
      <c r="D123" s="26"/>
      <c r="E123" s="309"/>
      <c r="F123" s="164"/>
      <c r="G123" s="26"/>
      <c r="H123" s="309"/>
      <c r="I123" s="129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</row>
    <row r="124" spans="1:28" x14ac:dyDescent="0.2">
      <c r="A124" s="308"/>
      <c r="B124" s="301"/>
      <c r="C124" s="164"/>
      <c r="D124" s="26"/>
      <c r="E124" s="309"/>
      <c r="F124" s="164"/>
      <c r="G124" s="26"/>
      <c r="H124" s="309"/>
      <c r="I124" s="129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</row>
    <row r="125" spans="1:28" x14ac:dyDescent="0.2">
      <c r="A125" s="308"/>
      <c r="B125" s="301"/>
      <c r="C125" s="164"/>
      <c r="D125" s="26"/>
      <c r="E125" s="309"/>
      <c r="F125" s="164"/>
      <c r="G125" s="26"/>
      <c r="H125" s="309"/>
      <c r="I125" s="129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</row>
    <row r="126" spans="1:28" x14ac:dyDescent="0.2">
      <c r="A126" s="308"/>
      <c r="B126" s="301"/>
      <c r="C126" s="164"/>
      <c r="D126" s="26"/>
      <c r="E126" s="309"/>
      <c r="F126" s="164"/>
      <c r="G126" s="26"/>
      <c r="H126" s="309"/>
      <c r="I126" s="129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</row>
    <row r="127" spans="1:28" x14ac:dyDescent="0.2">
      <c r="A127" s="308"/>
      <c r="B127" s="301"/>
      <c r="C127" s="164"/>
      <c r="D127" s="26"/>
      <c r="E127" s="309"/>
      <c r="F127" s="164"/>
      <c r="G127" s="26"/>
      <c r="H127" s="309"/>
      <c r="I127" s="129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</row>
    <row r="128" spans="1:28" x14ac:dyDescent="0.2">
      <c r="A128" s="308"/>
      <c r="B128" s="301"/>
      <c r="C128" s="164"/>
      <c r="D128" s="26"/>
      <c r="E128" s="309"/>
      <c r="F128" s="164"/>
      <c r="G128" s="26"/>
      <c r="H128" s="309"/>
      <c r="I128" s="129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</row>
    <row r="129" spans="1:28" x14ac:dyDescent="0.2">
      <c r="A129" s="308"/>
      <c r="B129" s="301"/>
      <c r="C129" s="164"/>
      <c r="D129" s="26"/>
      <c r="E129" s="309"/>
      <c r="F129" s="164"/>
      <c r="G129" s="26"/>
      <c r="H129" s="309"/>
      <c r="I129" s="129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</row>
    <row r="130" spans="1:28" x14ac:dyDescent="0.2">
      <c r="A130" s="308"/>
      <c r="B130" s="301"/>
      <c r="C130" s="164"/>
      <c r="D130" s="26"/>
      <c r="E130" s="309"/>
      <c r="F130" s="164"/>
      <c r="G130" s="26"/>
      <c r="H130" s="309"/>
      <c r="I130" s="129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</row>
    <row r="131" spans="1:28" x14ac:dyDescent="0.2">
      <c r="A131" s="332"/>
      <c r="B131" s="333"/>
      <c r="C131" s="164"/>
      <c r="D131" s="26"/>
      <c r="E131" s="334"/>
      <c r="F131" s="164"/>
      <c r="G131" s="26"/>
      <c r="H131" s="334"/>
      <c r="I131" s="129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</row>
    <row r="132" spans="1:28" x14ac:dyDescent="0.2">
      <c r="A132" s="26"/>
      <c r="B132" s="26"/>
      <c r="C132" s="74"/>
      <c r="D132" s="26"/>
      <c r="E132" s="26"/>
      <c r="F132" s="74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</row>
    <row r="133" spans="1:28" x14ac:dyDescent="0.2">
      <c r="A133" s="26"/>
      <c r="B133" s="26"/>
      <c r="C133" s="74"/>
      <c r="D133" s="26"/>
      <c r="E133" s="26"/>
      <c r="F133" s="74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47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</row>
    <row r="134" spans="1:28" x14ac:dyDescent="0.2">
      <c r="A134" s="26"/>
      <c r="B134" s="26"/>
      <c r="C134" s="74"/>
      <c r="D134" s="26"/>
      <c r="E134" s="26"/>
      <c r="F134" s="74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47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</row>
    <row r="135" spans="1:28" x14ac:dyDescent="0.2">
      <c r="A135" s="26"/>
      <c r="B135" s="26"/>
      <c r="C135" s="74"/>
      <c r="D135" s="26"/>
      <c r="E135" s="26"/>
      <c r="F135" s="74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47"/>
      <c r="S135" s="26"/>
      <c r="T135" s="26"/>
      <c r="U135" s="26"/>
      <c r="V135" s="26"/>
      <c r="W135" s="26"/>
      <c r="X135" s="26"/>
      <c r="Y135" s="26"/>
      <c r="Z135" s="26"/>
      <c r="AA135" s="26"/>
      <c r="AB135" s="26"/>
    </row>
    <row r="136" spans="1:28" x14ac:dyDescent="0.2">
      <c r="A136" s="26"/>
      <c r="B136" s="26"/>
      <c r="C136" s="74"/>
      <c r="D136" s="26"/>
      <c r="E136" s="26"/>
      <c r="F136" s="74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47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</row>
    <row r="137" spans="1:28" x14ac:dyDescent="0.2">
      <c r="A137" s="26"/>
      <c r="B137" s="26"/>
      <c r="C137" s="74"/>
      <c r="D137" s="26"/>
      <c r="E137" s="26"/>
      <c r="F137" s="74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47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</row>
    <row r="138" spans="1:28" x14ac:dyDescent="0.2">
      <c r="A138" s="26"/>
      <c r="B138" s="26"/>
      <c r="C138" s="74"/>
      <c r="D138" s="26"/>
      <c r="E138" s="26"/>
      <c r="F138" s="74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47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</row>
    <row r="139" spans="1:28" x14ac:dyDescent="0.2">
      <c r="A139" s="26"/>
      <c r="B139" s="26"/>
      <c r="C139" s="74"/>
      <c r="D139" s="26"/>
      <c r="E139" s="26"/>
      <c r="F139" s="74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47"/>
      <c r="S139" s="26"/>
      <c r="T139" s="26"/>
      <c r="U139" s="26"/>
      <c r="V139" s="26"/>
      <c r="W139" s="26"/>
      <c r="X139" s="26"/>
      <c r="Y139" s="26"/>
      <c r="Z139" s="26"/>
      <c r="AA139" s="26"/>
      <c r="AB139" s="26"/>
    </row>
    <row r="140" spans="1:28" x14ac:dyDescent="0.2">
      <c r="A140" s="26"/>
      <c r="B140" s="26"/>
      <c r="C140" s="74"/>
      <c r="D140" s="26"/>
      <c r="E140" s="26"/>
      <c r="F140" s="74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47"/>
      <c r="S140" s="26"/>
      <c r="T140" s="26"/>
      <c r="U140" s="26"/>
      <c r="V140" s="26"/>
      <c r="W140" s="26"/>
      <c r="X140" s="26"/>
      <c r="Y140" s="26"/>
      <c r="Z140" s="26"/>
      <c r="AA140" s="26"/>
      <c r="AB140" s="26"/>
    </row>
    <row r="141" spans="1:28" x14ac:dyDescent="0.2">
      <c r="A141" s="26"/>
      <c r="B141" s="26"/>
      <c r="C141" s="74"/>
      <c r="D141" s="26"/>
      <c r="E141" s="26"/>
      <c r="F141" s="74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47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</row>
    <row r="142" spans="1:28" x14ac:dyDescent="0.2">
      <c r="A142" s="26"/>
      <c r="B142" s="26"/>
      <c r="C142" s="74"/>
      <c r="D142" s="26"/>
      <c r="E142" s="26"/>
      <c r="F142" s="74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47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</row>
    <row r="143" spans="1:28" x14ac:dyDescent="0.2">
      <c r="A143" s="26"/>
      <c r="B143" s="26"/>
      <c r="C143" s="74"/>
      <c r="D143" s="26"/>
      <c r="E143" s="26"/>
      <c r="F143" s="74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47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</row>
    <row r="144" spans="1:28" x14ac:dyDescent="0.2">
      <c r="A144" s="26"/>
      <c r="B144" s="26"/>
      <c r="C144" s="74"/>
      <c r="D144" s="26"/>
      <c r="E144" s="26"/>
      <c r="F144" s="74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47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</row>
    <row r="145" spans="1:28" x14ac:dyDescent="0.2">
      <c r="A145" s="26"/>
      <c r="B145" s="26"/>
      <c r="C145" s="74"/>
      <c r="D145" s="26"/>
      <c r="E145" s="26"/>
      <c r="F145" s="74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26"/>
      <c r="R145" s="47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</row>
    <row r="146" spans="1:28" x14ac:dyDescent="0.2">
      <c r="A146" s="26"/>
      <c r="B146" s="26"/>
      <c r="C146" s="74"/>
      <c r="D146" s="26"/>
      <c r="E146" s="26"/>
      <c r="F146" s="74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47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</row>
    <row r="147" spans="1:28" x14ac:dyDescent="0.2">
      <c r="A147" s="26"/>
      <c r="B147" s="26"/>
      <c r="C147" s="74"/>
      <c r="D147" s="26"/>
      <c r="E147" s="26"/>
      <c r="F147" s="74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47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</row>
    <row r="148" spans="1:28" x14ac:dyDescent="0.2">
      <c r="A148" s="26"/>
      <c r="B148" s="26"/>
      <c r="C148" s="74"/>
      <c r="D148" s="26"/>
      <c r="E148" s="26"/>
      <c r="F148" s="74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47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</row>
    <row r="149" spans="1:28" x14ac:dyDescent="0.2">
      <c r="A149" s="26"/>
      <c r="B149" s="26"/>
      <c r="C149" s="74"/>
      <c r="D149" s="26"/>
      <c r="E149" s="26"/>
      <c r="F149" s="74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47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</row>
    <row r="150" spans="1:28" x14ac:dyDescent="0.2">
      <c r="A150" s="26"/>
      <c r="B150" s="26"/>
      <c r="C150" s="74"/>
      <c r="D150" s="26"/>
      <c r="E150" s="26"/>
      <c r="F150" s="74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47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</row>
    <row r="151" spans="1:28" x14ac:dyDescent="0.2">
      <c r="A151" s="26"/>
      <c r="B151" s="26"/>
      <c r="C151" s="74"/>
      <c r="D151" s="26"/>
      <c r="E151" s="26"/>
      <c r="F151" s="74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47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</row>
    <row r="152" spans="1:28" x14ac:dyDescent="0.2">
      <c r="A152" s="26"/>
      <c r="B152" s="26"/>
      <c r="C152" s="74"/>
      <c r="D152" s="26"/>
      <c r="E152" s="26"/>
      <c r="F152" s="74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47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</row>
    <row r="153" spans="1:28" x14ac:dyDescent="0.2">
      <c r="A153" s="26"/>
      <c r="B153" s="26"/>
      <c r="C153" s="74"/>
      <c r="D153" s="26"/>
      <c r="E153" s="26"/>
      <c r="F153" s="74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47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</row>
    <row r="154" spans="1:28" x14ac:dyDescent="0.2">
      <c r="A154" s="26"/>
      <c r="B154" s="26"/>
      <c r="C154" s="74"/>
      <c r="D154" s="26"/>
      <c r="E154" s="26"/>
      <c r="F154" s="74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47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</row>
    <row r="155" spans="1:28" x14ac:dyDescent="0.2">
      <c r="A155" s="26"/>
      <c r="B155" s="26"/>
      <c r="C155" s="74"/>
      <c r="D155" s="26"/>
      <c r="E155" s="26"/>
      <c r="F155" s="74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47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</row>
    <row r="156" spans="1:28" x14ac:dyDescent="0.2">
      <c r="A156" s="26"/>
      <c r="B156" s="26"/>
      <c r="C156" s="74"/>
      <c r="D156" s="26"/>
      <c r="E156" s="26"/>
      <c r="F156" s="74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47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</row>
    <row r="157" spans="1:28" x14ac:dyDescent="0.2">
      <c r="A157" s="26"/>
      <c r="B157" s="26"/>
      <c r="C157" s="74"/>
      <c r="D157" s="26"/>
      <c r="E157" s="26"/>
      <c r="F157" s="74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47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</row>
    <row r="158" spans="1:28" x14ac:dyDescent="0.2">
      <c r="A158" s="26"/>
      <c r="B158" s="26"/>
      <c r="C158" s="74"/>
      <c r="D158" s="26"/>
      <c r="E158" s="26"/>
      <c r="F158" s="74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47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</row>
    <row r="159" spans="1:28" x14ac:dyDescent="0.2">
      <c r="A159" s="26"/>
      <c r="B159" s="26"/>
      <c r="C159" s="74"/>
      <c r="D159" s="26"/>
      <c r="E159" s="26"/>
      <c r="F159" s="74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47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</row>
    <row r="160" spans="1:28" x14ac:dyDescent="0.2">
      <c r="A160" s="26"/>
      <c r="B160" s="26"/>
      <c r="C160" s="74"/>
      <c r="D160" s="26"/>
      <c r="E160" s="26"/>
      <c r="F160" s="74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47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</row>
    <row r="161" spans="1:28" x14ac:dyDescent="0.2">
      <c r="A161" s="26"/>
      <c r="B161" s="26"/>
      <c r="C161" s="74"/>
      <c r="D161" s="26"/>
      <c r="E161" s="26"/>
      <c r="F161" s="74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47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</row>
    <row r="162" spans="1:28" x14ac:dyDescent="0.2">
      <c r="A162" s="26"/>
      <c r="B162" s="26"/>
      <c r="C162" s="74"/>
      <c r="D162" s="26"/>
      <c r="E162" s="26"/>
      <c r="F162" s="74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47"/>
      <c r="S162" s="26"/>
      <c r="T162" s="26"/>
      <c r="U162" s="26"/>
      <c r="V162" s="26"/>
      <c r="W162" s="26"/>
      <c r="X162" s="26"/>
      <c r="Y162" s="26"/>
      <c r="Z162" s="26"/>
      <c r="AA162" s="26"/>
      <c r="AB162" s="26"/>
    </row>
    <row r="163" spans="1:28" x14ac:dyDescent="0.2">
      <c r="A163" s="26"/>
      <c r="B163" s="26"/>
      <c r="C163" s="74"/>
      <c r="D163" s="26"/>
      <c r="E163" s="26"/>
      <c r="F163" s="74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47"/>
      <c r="S163" s="26"/>
      <c r="T163" s="26"/>
      <c r="U163" s="26"/>
      <c r="V163" s="26"/>
      <c r="W163" s="26"/>
      <c r="X163" s="26"/>
      <c r="Y163" s="26"/>
      <c r="Z163" s="26"/>
      <c r="AA163" s="26"/>
      <c r="AB163" s="26"/>
    </row>
    <row r="164" spans="1:28" x14ac:dyDescent="0.2">
      <c r="A164" s="26"/>
      <c r="B164" s="26"/>
      <c r="C164" s="74"/>
      <c r="D164" s="26"/>
      <c r="E164" s="26"/>
      <c r="F164" s="74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47"/>
      <c r="S164" s="26"/>
      <c r="T164" s="26"/>
      <c r="U164" s="26"/>
      <c r="V164" s="26"/>
      <c r="W164" s="26"/>
      <c r="X164" s="26"/>
      <c r="Y164" s="26"/>
      <c r="Z164" s="26"/>
      <c r="AA164" s="26"/>
      <c r="AB164" s="26"/>
    </row>
    <row r="165" spans="1:28" x14ac:dyDescent="0.2">
      <c r="A165" s="26"/>
      <c r="B165" s="26"/>
      <c r="C165" s="74"/>
      <c r="D165" s="26"/>
      <c r="E165" s="26"/>
      <c r="F165" s="74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47"/>
      <c r="S165" s="26"/>
      <c r="T165" s="26"/>
      <c r="U165" s="26"/>
      <c r="V165" s="26"/>
      <c r="W165" s="26"/>
      <c r="X165" s="26"/>
      <c r="Y165" s="26"/>
      <c r="Z165" s="26"/>
      <c r="AA165" s="26"/>
      <c r="AB165" s="26"/>
    </row>
    <row r="166" spans="1:28" x14ac:dyDescent="0.2">
      <c r="A166" s="26"/>
      <c r="B166" s="26"/>
      <c r="C166" s="74"/>
      <c r="D166" s="26"/>
      <c r="E166" s="26"/>
      <c r="F166" s="74"/>
      <c r="G166" s="26"/>
      <c r="H166" s="26"/>
      <c r="I166" s="26"/>
      <c r="J166" s="26"/>
      <c r="K166" s="26"/>
      <c r="L166" s="26"/>
      <c r="M166" s="26"/>
      <c r="N166" s="26"/>
      <c r="O166" s="26"/>
      <c r="P166" s="26"/>
      <c r="Q166" s="26"/>
      <c r="R166" s="47"/>
      <c r="S166" s="26"/>
      <c r="T166" s="26"/>
      <c r="U166" s="26"/>
      <c r="V166" s="26"/>
      <c r="W166" s="26"/>
      <c r="X166" s="26"/>
      <c r="Y166" s="26"/>
      <c r="Z166" s="26"/>
      <c r="AA166" s="26"/>
      <c r="AB166" s="26"/>
    </row>
    <row r="167" spans="1:28" x14ac:dyDescent="0.2">
      <c r="A167" s="26"/>
      <c r="B167" s="26"/>
      <c r="C167" s="74"/>
      <c r="D167" s="26"/>
      <c r="E167" s="26"/>
      <c r="F167" s="74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47"/>
      <c r="S167" s="26"/>
      <c r="T167" s="26"/>
      <c r="U167" s="26"/>
      <c r="V167" s="26"/>
      <c r="W167" s="26"/>
      <c r="X167" s="26"/>
      <c r="Y167" s="26"/>
      <c r="Z167" s="26"/>
      <c r="AA167" s="26"/>
      <c r="AB167" s="26"/>
    </row>
    <row r="168" spans="1:28" x14ac:dyDescent="0.2">
      <c r="A168" s="26"/>
      <c r="B168" s="26"/>
      <c r="C168" s="74"/>
      <c r="D168" s="26"/>
      <c r="E168" s="26"/>
      <c r="F168" s="74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47"/>
      <c r="S168" s="26"/>
      <c r="T168" s="26"/>
      <c r="U168" s="26"/>
      <c r="V168" s="26"/>
      <c r="W168" s="26"/>
      <c r="X168" s="26"/>
      <c r="Y168" s="26"/>
      <c r="Z168" s="26"/>
      <c r="AA168" s="26"/>
      <c r="AB168" s="26"/>
    </row>
    <row r="169" spans="1:28" x14ac:dyDescent="0.2">
      <c r="A169" s="26"/>
      <c r="B169" s="26"/>
      <c r="C169" s="74"/>
      <c r="D169" s="26"/>
      <c r="E169" s="26"/>
      <c r="F169" s="74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47"/>
      <c r="S169" s="26"/>
      <c r="T169" s="26"/>
      <c r="U169" s="26"/>
      <c r="V169" s="26"/>
      <c r="W169" s="26"/>
      <c r="X169" s="26"/>
      <c r="Y169" s="26"/>
      <c r="Z169" s="26"/>
      <c r="AA169" s="26"/>
      <c r="AB169" s="26"/>
    </row>
    <row r="170" spans="1:28" x14ac:dyDescent="0.2">
      <c r="A170" s="26"/>
      <c r="B170" s="26"/>
      <c r="C170" s="74"/>
      <c r="D170" s="26"/>
      <c r="E170" s="26"/>
      <c r="F170" s="74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47"/>
      <c r="S170" s="26"/>
      <c r="T170" s="26"/>
      <c r="U170" s="26"/>
      <c r="V170" s="26"/>
      <c r="W170" s="26"/>
      <c r="X170" s="26"/>
      <c r="Y170" s="26"/>
      <c r="Z170" s="26"/>
      <c r="AA170" s="26"/>
      <c r="AB170" s="26"/>
    </row>
    <row r="171" spans="1:28" x14ac:dyDescent="0.2">
      <c r="A171" s="26"/>
      <c r="B171" s="26"/>
      <c r="C171" s="74"/>
      <c r="D171" s="26"/>
      <c r="E171" s="26"/>
      <c r="F171" s="74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47"/>
      <c r="S171" s="26"/>
      <c r="T171" s="26"/>
      <c r="U171" s="26"/>
      <c r="V171" s="26"/>
      <c r="W171" s="26"/>
      <c r="X171" s="26"/>
      <c r="Y171" s="26"/>
      <c r="Z171" s="26"/>
      <c r="AA171" s="26"/>
      <c r="AB171" s="26"/>
    </row>
    <row r="172" spans="1:28" x14ac:dyDescent="0.2">
      <c r="A172" s="26"/>
      <c r="B172" s="26"/>
      <c r="C172" s="74"/>
      <c r="D172" s="26"/>
      <c r="E172" s="26"/>
      <c r="F172" s="74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47"/>
      <c r="S172" s="26"/>
      <c r="T172" s="26"/>
      <c r="U172" s="26"/>
      <c r="V172" s="26"/>
      <c r="W172" s="26"/>
      <c r="X172" s="26"/>
      <c r="Y172" s="26"/>
      <c r="Z172" s="26"/>
      <c r="AA172" s="26"/>
      <c r="AB172" s="26"/>
    </row>
    <row r="173" spans="1:28" x14ac:dyDescent="0.2">
      <c r="A173" s="26"/>
      <c r="B173" s="26"/>
      <c r="C173" s="74"/>
      <c r="D173" s="26"/>
      <c r="E173" s="26"/>
      <c r="F173" s="74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47"/>
      <c r="S173" s="26"/>
      <c r="T173" s="26"/>
      <c r="U173" s="26"/>
      <c r="V173" s="26"/>
      <c r="W173" s="26"/>
      <c r="X173" s="26"/>
      <c r="Y173" s="26"/>
      <c r="Z173" s="26"/>
      <c r="AA173" s="26"/>
      <c r="AB173" s="26"/>
    </row>
    <row r="174" spans="1:28" x14ac:dyDescent="0.2">
      <c r="A174" s="26"/>
      <c r="B174" s="26"/>
      <c r="C174" s="74"/>
      <c r="D174" s="26"/>
      <c r="E174" s="26"/>
      <c r="F174" s="74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47"/>
      <c r="S174" s="26"/>
      <c r="T174" s="26"/>
      <c r="U174" s="26"/>
      <c r="V174" s="26"/>
      <c r="W174" s="26"/>
      <c r="X174" s="26"/>
      <c r="Y174" s="26"/>
      <c r="Z174" s="26"/>
      <c r="AA174" s="26"/>
      <c r="AB174" s="26"/>
    </row>
    <row r="175" spans="1:28" x14ac:dyDescent="0.2">
      <c r="A175" s="26"/>
      <c r="B175" s="26"/>
      <c r="C175" s="74"/>
      <c r="D175" s="26"/>
      <c r="E175" s="26"/>
      <c r="F175" s="74"/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47"/>
      <c r="S175" s="26"/>
      <c r="T175" s="26"/>
      <c r="U175" s="26"/>
      <c r="V175" s="26"/>
      <c r="W175" s="26"/>
      <c r="X175" s="26"/>
      <c r="Y175" s="26"/>
      <c r="Z175" s="26"/>
      <c r="AA175" s="26"/>
      <c r="AB175" s="26"/>
    </row>
    <row r="176" spans="1:28" x14ac:dyDescent="0.2">
      <c r="A176" s="26"/>
      <c r="B176" s="26"/>
      <c r="C176" s="74"/>
      <c r="D176" s="26"/>
      <c r="E176" s="26"/>
      <c r="F176" s="74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47"/>
      <c r="S176" s="26"/>
      <c r="T176" s="26"/>
      <c r="U176" s="26"/>
      <c r="V176" s="26"/>
      <c r="W176" s="26"/>
      <c r="X176" s="26"/>
      <c r="Y176" s="26"/>
      <c r="Z176" s="26"/>
      <c r="AA176" s="26"/>
      <c r="AB176" s="26"/>
    </row>
    <row r="177" spans="1:28" x14ac:dyDescent="0.2">
      <c r="A177" s="26"/>
      <c r="B177" s="26"/>
      <c r="C177" s="74"/>
      <c r="D177" s="26"/>
      <c r="E177" s="26"/>
      <c r="F177" s="74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47"/>
      <c r="S177" s="26"/>
      <c r="T177" s="26"/>
      <c r="U177" s="26"/>
      <c r="V177" s="26"/>
      <c r="W177" s="26"/>
      <c r="X177" s="26"/>
      <c r="Y177" s="26"/>
      <c r="Z177" s="26"/>
      <c r="AA177" s="26"/>
      <c r="AB177" s="26"/>
    </row>
    <row r="178" spans="1:28" x14ac:dyDescent="0.2">
      <c r="A178" s="26"/>
      <c r="B178" s="26"/>
      <c r="C178" s="74"/>
      <c r="D178" s="26"/>
      <c r="E178" s="26"/>
      <c r="F178" s="74"/>
      <c r="G178" s="26"/>
      <c r="H178" s="26"/>
      <c r="I178" s="26"/>
      <c r="J178" s="26"/>
      <c r="K178" s="26"/>
      <c r="L178" s="26"/>
      <c r="M178" s="26"/>
      <c r="N178" s="26"/>
      <c r="O178" s="26"/>
      <c r="P178" s="26"/>
      <c r="Q178" s="26"/>
      <c r="R178" s="47"/>
      <c r="S178" s="26"/>
      <c r="T178" s="26"/>
      <c r="U178" s="26"/>
      <c r="V178" s="26"/>
      <c r="W178" s="26"/>
      <c r="X178" s="26"/>
      <c r="Y178" s="26"/>
      <c r="Z178" s="26"/>
      <c r="AA178" s="26"/>
      <c r="AB178" s="26"/>
    </row>
    <row r="179" spans="1:28" x14ac:dyDescent="0.2">
      <c r="A179" s="26"/>
      <c r="B179" s="26"/>
      <c r="C179" s="74"/>
      <c r="D179" s="26"/>
      <c r="E179" s="26"/>
      <c r="F179" s="74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47"/>
      <c r="S179" s="26"/>
      <c r="T179" s="26"/>
      <c r="U179" s="26"/>
      <c r="V179" s="26"/>
      <c r="W179" s="26"/>
      <c r="X179" s="26"/>
      <c r="Y179" s="26"/>
      <c r="Z179" s="26"/>
      <c r="AA179" s="26"/>
      <c r="AB179" s="26"/>
    </row>
    <row r="180" spans="1:28" x14ac:dyDescent="0.2">
      <c r="A180" s="26"/>
      <c r="B180" s="26"/>
      <c r="C180" s="74"/>
      <c r="D180" s="26"/>
      <c r="E180" s="26"/>
      <c r="F180" s="74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47"/>
      <c r="S180" s="26"/>
      <c r="T180" s="26"/>
      <c r="U180" s="26"/>
      <c r="V180" s="26"/>
      <c r="W180" s="26"/>
      <c r="X180" s="26"/>
      <c r="Y180" s="26"/>
      <c r="Z180" s="26"/>
      <c r="AA180" s="26"/>
      <c r="AB180" s="26"/>
    </row>
    <row r="181" spans="1:28" x14ac:dyDescent="0.2">
      <c r="A181" s="26"/>
      <c r="B181" s="26"/>
      <c r="C181" s="74"/>
      <c r="D181" s="26"/>
      <c r="E181" s="26"/>
      <c r="F181" s="74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47"/>
      <c r="S181" s="26"/>
      <c r="T181" s="26"/>
      <c r="U181" s="26"/>
      <c r="V181" s="26"/>
      <c r="W181" s="26"/>
      <c r="X181" s="26"/>
      <c r="Y181" s="26"/>
      <c r="Z181" s="26"/>
      <c r="AA181" s="26"/>
      <c r="AB181" s="26"/>
    </row>
    <row r="182" spans="1:28" x14ac:dyDescent="0.2">
      <c r="A182" s="26"/>
      <c r="B182" s="26"/>
      <c r="C182" s="74"/>
      <c r="D182" s="26"/>
      <c r="E182" s="26"/>
      <c r="F182" s="74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47"/>
      <c r="S182" s="26"/>
      <c r="T182" s="26"/>
      <c r="U182" s="26"/>
      <c r="V182" s="26"/>
      <c r="W182" s="26"/>
      <c r="X182" s="26"/>
      <c r="Y182" s="26"/>
      <c r="Z182" s="26"/>
      <c r="AA182" s="26"/>
      <c r="AB182" s="26"/>
    </row>
    <row r="183" spans="1:28" x14ac:dyDescent="0.2">
      <c r="A183" s="26"/>
      <c r="B183" s="26"/>
      <c r="C183" s="74"/>
      <c r="D183" s="26"/>
      <c r="E183" s="26"/>
      <c r="F183" s="74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47"/>
      <c r="S183" s="26"/>
      <c r="T183" s="26"/>
      <c r="U183" s="26"/>
      <c r="V183" s="26"/>
      <c r="W183" s="26"/>
      <c r="X183" s="26"/>
      <c r="Y183" s="26"/>
      <c r="Z183" s="26"/>
      <c r="AA183" s="26"/>
      <c r="AB183" s="26"/>
    </row>
    <row r="184" spans="1:28" x14ac:dyDescent="0.2">
      <c r="A184" s="26"/>
      <c r="B184" s="26"/>
      <c r="C184" s="74"/>
      <c r="D184" s="26"/>
      <c r="E184" s="26"/>
      <c r="F184" s="74"/>
      <c r="G184" s="26"/>
      <c r="H184" s="26"/>
      <c r="I184" s="26"/>
      <c r="J184" s="26"/>
      <c r="K184" s="26"/>
      <c r="L184" s="26"/>
      <c r="M184" s="26"/>
      <c r="N184" s="26"/>
      <c r="O184" s="26"/>
      <c r="P184" s="26"/>
      <c r="Q184" s="26"/>
      <c r="R184" s="47"/>
      <c r="S184" s="26"/>
      <c r="T184" s="26"/>
      <c r="U184" s="26"/>
      <c r="V184" s="26"/>
      <c r="W184" s="26"/>
      <c r="X184" s="26"/>
      <c r="Y184" s="26"/>
      <c r="Z184" s="26"/>
      <c r="AA184" s="26"/>
      <c r="AB184" s="26"/>
    </row>
    <row r="185" spans="1:28" x14ac:dyDescent="0.2">
      <c r="A185" s="26"/>
      <c r="B185" s="26"/>
      <c r="C185" s="74"/>
      <c r="D185" s="26"/>
      <c r="E185" s="26"/>
      <c r="F185" s="74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47"/>
      <c r="S185" s="26"/>
      <c r="T185" s="26"/>
      <c r="U185" s="26"/>
      <c r="V185" s="26"/>
      <c r="W185" s="26"/>
      <c r="X185" s="26"/>
      <c r="Y185" s="26"/>
      <c r="Z185" s="26"/>
      <c r="AA185" s="26"/>
      <c r="AB185" s="26"/>
    </row>
    <row r="186" spans="1:28" x14ac:dyDescent="0.2">
      <c r="A186" s="26"/>
      <c r="B186" s="26"/>
      <c r="C186" s="74"/>
      <c r="D186" s="26"/>
      <c r="E186" s="26"/>
      <c r="F186" s="74"/>
      <c r="G186" s="26"/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47"/>
      <c r="S186" s="26"/>
      <c r="T186" s="26"/>
      <c r="U186" s="26"/>
      <c r="V186" s="26"/>
      <c r="W186" s="26"/>
      <c r="X186" s="26"/>
      <c r="Y186" s="26"/>
      <c r="Z186" s="26"/>
      <c r="AA186" s="26"/>
      <c r="AB186" s="26"/>
    </row>
    <row r="187" spans="1:28" x14ac:dyDescent="0.2">
      <c r="A187" s="26"/>
      <c r="B187" s="26"/>
      <c r="C187" s="74"/>
      <c r="D187" s="26"/>
      <c r="E187" s="26"/>
      <c r="F187" s="74"/>
      <c r="G187" s="26"/>
      <c r="H187" s="26"/>
      <c r="I187" s="26"/>
      <c r="J187" s="26"/>
      <c r="K187" s="26"/>
      <c r="L187" s="26"/>
      <c r="M187" s="26"/>
      <c r="N187" s="26"/>
      <c r="O187" s="26"/>
      <c r="P187" s="26"/>
      <c r="Q187" s="26"/>
      <c r="R187" s="47"/>
      <c r="S187" s="26"/>
      <c r="T187" s="26"/>
      <c r="U187" s="26"/>
      <c r="V187" s="26"/>
      <c r="W187" s="26"/>
      <c r="X187" s="26"/>
      <c r="Y187" s="26"/>
      <c r="Z187" s="26"/>
      <c r="AA187" s="26"/>
      <c r="AB187" s="26"/>
    </row>
    <row r="188" spans="1:28" x14ac:dyDescent="0.2">
      <c r="A188" s="26"/>
      <c r="B188" s="26"/>
      <c r="C188" s="74"/>
      <c r="D188" s="26"/>
      <c r="E188" s="26"/>
      <c r="F188" s="74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47"/>
      <c r="S188" s="26"/>
      <c r="T188" s="26"/>
      <c r="U188" s="26"/>
      <c r="V188" s="26"/>
      <c r="W188" s="26"/>
      <c r="X188" s="26"/>
      <c r="Y188" s="26"/>
      <c r="Z188" s="26"/>
      <c r="AA188" s="26"/>
      <c r="AB188" s="26"/>
    </row>
    <row r="189" spans="1:28" x14ac:dyDescent="0.2">
      <c r="A189" s="26"/>
      <c r="B189" s="26"/>
      <c r="C189" s="74"/>
      <c r="D189" s="26"/>
      <c r="E189" s="26"/>
      <c r="F189" s="74"/>
      <c r="G189" s="26"/>
      <c r="H189" s="26"/>
      <c r="I189" s="26"/>
      <c r="J189" s="26"/>
      <c r="K189" s="26"/>
      <c r="L189" s="26"/>
      <c r="M189" s="26"/>
      <c r="N189" s="26"/>
      <c r="O189" s="26"/>
      <c r="P189" s="26"/>
      <c r="Q189" s="26"/>
      <c r="R189" s="47"/>
      <c r="S189" s="26"/>
      <c r="T189" s="26"/>
      <c r="U189" s="26"/>
      <c r="V189" s="26"/>
      <c r="W189" s="26"/>
      <c r="X189" s="26"/>
      <c r="Y189" s="26"/>
      <c r="Z189" s="26"/>
      <c r="AA189" s="26"/>
      <c r="AB189" s="26"/>
    </row>
    <row r="190" spans="1:28" x14ac:dyDescent="0.2">
      <c r="A190" s="26"/>
      <c r="B190" s="26"/>
      <c r="C190" s="74"/>
      <c r="D190" s="26"/>
      <c r="E190" s="26"/>
      <c r="F190" s="74"/>
      <c r="G190" s="26"/>
      <c r="H190" s="26"/>
      <c r="I190" s="26"/>
      <c r="J190" s="26"/>
      <c r="K190" s="26"/>
      <c r="L190" s="26"/>
      <c r="M190" s="26"/>
      <c r="N190" s="26"/>
      <c r="O190" s="26"/>
      <c r="P190" s="26"/>
      <c r="Q190" s="26"/>
      <c r="R190" s="47"/>
      <c r="S190" s="26"/>
      <c r="T190" s="26"/>
      <c r="U190" s="26"/>
      <c r="V190" s="26"/>
      <c r="W190" s="26"/>
      <c r="X190" s="26"/>
      <c r="Y190" s="26"/>
      <c r="Z190" s="26"/>
      <c r="AA190" s="26"/>
      <c r="AB190" s="26"/>
    </row>
    <row r="191" spans="1:28" x14ac:dyDescent="0.2">
      <c r="A191" s="26"/>
      <c r="B191" s="26"/>
      <c r="C191" s="74"/>
      <c r="D191" s="26"/>
      <c r="E191" s="26"/>
      <c r="F191" s="74"/>
      <c r="G191" s="26"/>
      <c r="H191" s="26"/>
      <c r="I191" s="26"/>
      <c r="J191" s="26"/>
      <c r="K191" s="26"/>
      <c r="L191" s="26"/>
      <c r="M191" s="26"/>
      <c r="N191" s="26"/>
      <c r="O191" s="26"/>
      <c r="P191" s="26"/>
      <c r="Q191" s="26"/>
      <c r="R191" s="47"/>
      <c r="S191" s="26"/>
      <c r="T191" s="26"/>
      <c r="U191" s="26"/>
      <c r="V191" s="26"/>
      <c r="W191" s="26"/>
      <c r="X191" s="26"/>
      <c r="Y191" s="26"/>
      <c r="Z191" s="26"/>
      <c r="AA191" s="26"/>
      <c r="AB191" s="26"/>
    </row>
    <row r="192" spans="1:28" x14ac:dyDescent="0.2">
      <c r="A192" s="26"/>
      <c r="B192" s="26"/>
      <c r="C192" s="74"/>
      <c r="D192" s="26"/>
      <c r="E192" s="26"/>
      <c r="F192" s="74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47"/>
      <c r="S192" s="26"/>
      <c r="T192" s="26"/>
      <c r="U192" s="26"/>
      <c r="V192" s="26"/>
      <c r="W192" s="26"/>
      <c r="X192" s="26"/>
      <c r="Y192" s="26"/>
      <c r="Z192" s="26"/>
      <c r="AA192" s="26"/>
      <c r="AB192" s="26"/>
    </row>
    <row r="193" spans="1:28" x14ac:dyDescent="0.2">
      <c r="A193" s="26"/>
      <c r="B193" s="26"/>
      <c r="C193" s="74"/>
      <c r="D193" s="26"/>
      <c r="E193" s="26"/>
      <c r="F193" s="74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47"/>
      <c r="S193" s="26"/>
      <c r="T193" s="26"/>
      <c r="U193" s="26"/>
      <c r="V193" s="26"/>
      <c r="W193" s="26"/>
      <c r="X193" s="26"/>
      <c r="Y193" s="26"/>
      <c r="Z193" s="26"/>
      <c r="AA193" s="26"/>
      <c r="AB193" s="26"/>
    </row>
    <row r="194" spans="1:28" x14ac:dyDescent="0.2">
      <c r="A194" s="26"/>
      <c r="B194" s="26"/>
      <c r="C194" s="74"/>
      <c r="D194" s="26"/>
      <c r="E194" s="26"/>
      <c r="F194" s="74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47"/>
      <c r="S194" s="26"/>
      <c r="T194" s="26"/>
      <c r="U194" s="26"/>
      <c r="V194" s="26"/>
      <c r="W194" s="26"/>
      <c r="X194" s="26"/>
      <c r="Y194" s="26"/>
      <c r="Z194" s="26"/>
      <c r="AA194" s="26"/>
      <c r="AB194" s="26"/>
    </row>
    <row r="195" spans="1:28" x14ac:dyDescent="0.2">
      <c r="A195" s="26"/>
      <c r="B195" s="26"/>
      <c r="C195" s="74"/>
      <c r="D195" s="26"/>
      <c r="E195" s="26"/>
      <c r="F195" s="74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47"/>
      <c r="S195" s="26"/>
      <c r="T195" s="26"/>
      <c r="U195" s="26"/>
      <c r="V195" s="26"/>
      <c r="W195" s="26"/>
      <c r="X195" s="26"/>
      <c r="Y195" s="26"/>
      <c r="Z195" s="26"/>
      <c r="AA195" s="26"/>
      <c r="AB195" s="26"/>
    </row>
    <row r="196" spans="1:28" x14ac:dyDescent="0.2">
      <c r="A196" s="26"/>
      <c r="B196" s="26"/>
      <c r="C196" s="74"/>
      <c r="D196" s="26"/>
      <c r="E196" s="26"/>
      <c r="F196" s="74"/>
      <c r="G196" s="26"/>
      <c r="H196" s="26"/>
      <c r="I196" s="26"/>
      <c r="J196" s="26"/>
      <c r="K196" s="26"/>
      <c r="L196" s="26"/>
      <c r="M196" s="26"/>
      <c r="N196" s="26"/>
      <c r="O196" s="26"/>
      <c r="P196" s="26"/>
      <c r="Q196" s="26"/>
      <c r="R196" s="47"/>
      <c r="S196" s="26"/>
      <c r="T196" s="26"/>
      <c r="U196" s="26"/>
      <c r="V196" s="26"/>
      <c r="W196" s="26"/>
      <c r="X196" s="26"/>
      <c r="Y196" s="26"/>
      <c r="Z196" s="26"/>
      <c r="AA196" s="26"/>
      <c r="AB196" s="26"/>
    </row>
    <row r="197" spans="1:28" x14ac:dyDescent="0.2">
      <c r="A197" s="26"/>
      <c r="B197" s="26"/>
      <c r="C197" s="74"/>
      <c r="D197" s="26"/>
      <c r="E197" s="26"/>
      <c r="F197" s="74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47"/>
      <c r="S197" s="26"/>
      <c r="T197" s="26"/>
      <c r="U197" s="26"/>
      <c r="V197" s="26"/>
      <c r="W197" s="26"/>
      <c r="X197" s="26"/>
      <c r="Y197" s="26"/>
      <c r="Z197" s="26"/>
      <c r="AA197" s="26"/>
      <c r="AB197" s="26"/>
    </row>
    <row r="198" spans="1:28" x14ac:dyDescent="0.2">
      <c r="A198" s="26"/>
      <c r="B198" s="26"/>
      <c r="C198" s="74"/>
      <c r="D198" s="26"/>
      <c r="E198" s="26"/>
      <c r="F198" s="74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47"/>
      <c r="S198" s="26"/>
      <c r="T198" s="26"/>
      <c r="U198" s="26"/>
      <c r="V198" s="26"/>
      <c r="W198" s="26"/>
      <c r="X198" s="26"/>
      <c r="Y198" s="26"/>
      <c r="Z198" s="26"/>
      <c r="AA198" s="26"/>
      <c r="AB198" s="26"/>
    </row>
    <row r="199" spans="1:28" x14ac:dyDescent="0.2">
      <c r="A199" s="26"/>
      <c r="B199" s="26"/>
      <c r="C199" s="74"/>
      <c r="D199" s="26"/>
      <c r="E199" s="26"/>
      <c r="F199" s="74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47"/>
      <c r="S199" s="26"/>
      <c r="T199" s="26"/>
      <c r="U199" s="26"/>
      <c r="V199" s="26"/>
      <c r="W199" s="26"/>
      <c r="X199" s="26"/>
      <c r="Y199" s="26"/>
      <c r="Z199" s="26"/>
      <c r="AA199" s="26"/>
      <c r="AB199" s="26"/>
    </row>
    <row r="200" spans="1:28" x14ac:dyDescent="0.2">
      <c r="A200" s="26"/>
      <c r="B200" s="26"/>
      <c r="C200" s="74"/>
      <c r="D200" s="26"/>
      <c r="E200" s="26"/>
      <c r="F200" s="74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47"/>
      <c r="S200" s="26"/>
      <c r="T200" s="26"/>
      <c r="U200" s="26"/>
      <c r="V200" s="26"/>
      <c r="W200" s="26"/>
      <c r="X200" s="26"/>
      <c r="Y200" s="26"/>
      <c r="Z200" s="26"/>
      <c r="AA200" s="26"/>
      <c r="AB200" s="26"/>
    </row>
    <row r="201" spans="1:28" x14ac:dyDescent="0.2">
      <c r="A201" s="26"/>
      <c r="B201" s="26"/>
      <c r="C201" s="74"/>
      <c r="D201" s="26"/>
      <c r="E201" s="26"/>
      <c r="F201" s="74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47"/>
      <c r="S201" s="26"/>
      <c r="T201" s="26"/>
      <c r="U201" s="26"/>
      <c r="V201" s="26"/>
      <c r="W201" s="26"/>
      <c r="X201" s="26"/>
      <c r="Y201" s="26"/>
      <c r="Z201" s="26"/>
      <c r="AA201" s="26"/>
      <c r="AB201" s="26"/>
    </row>
    <row r="202" spans="1:28" x14ac:dyDescent="0.2">
      <c r="A202" s="26"/>
      <c r="B202" s="26"/>
      <c r="C202" s="74"/>
      <c r="D202" s="26"/>
      <c r="E202" s="26"/>
      <c r="F202" s="74"/>
      <c r="G202" s="26"/>
      <c r="H202" s="26"/>
      <c r="I202" s="26"/>
      <c r="J202" s="26"/>
      <c r="K202" s="26"/>
      <c r="L202" s="26"/>
      <c r="M202" s="26"/>
      <c r="N202" s="26"/>
      <c r="O202" s="26"/>
      <c r="P202" s="26"/>
      <c r="Q202" s="26"/>
      <c r="R202" s="47"/>
      <c r="S202" s="26"/>
      <c r="T202" s="26"/>
      <c r="U202" s="26"/>
      <c r="V202" s="26"/>
      <c r="W202" s="26"/>
      <c r="X202" s="26"/>
      <c r="Y202" s="26"/>
      <c r="Z202" s="26"/>
      <c r="AA202" s="26"/>
      <c r="AB202" s="26"/>
    </row>
    <row r="203" spans="1:28" x14ac:dyDescent="0.2">
      <c r="A203" s="26"/>
      <c r="B203" s="26"/>
      <c r="C203" s="74"/>
      <c r="D203" s="26"/>
      <c r="E203" s="26"/>
      <c r="F203" s="74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47"/>
      <c r="S203" s="26"/>
      <c r="T203" s="26"/>
      <c r="U203" s="26"/>
      <c r="V203" s="26"/>
      <c r="W203" s="26"/>
      <c r="X203" s="26"/>
      <c r="Y203" s="26"/>
      <c r="Z203" s="26"/>
      <c r="AA203" s="26"/>
      <c r="AB203" s="26"/>
    </row>
    <row r="204" spans="1:28" x14ac:dyDescent="0.2">
      <c r="A204" s="26"/>
      <c r="B204" s="26"/>
      <c r="C204" s="74"/>
      <c r="D204" s="26"/>
      <c r="E204" s="26"/>
      <c r="F204" s="74"/>
      <c r="G204" s="26"/>
      <c r="H204" s="26"/>
      <c r="I204" s="26"/>
      <c r="J204" s="26"/>
      <c r="K204" s="26"/>
      <c r="L204" s="26"/>
      <c r="M204" s="26"/>
      <c r="N204" s="26"/>
      <c r="O204" s="26"/>
      <c r="P204" s="26"/>
      <c r="Q204" s="26"/>
      <c r="R204" s="47"/>
      <c r="S204" s="26"/>
      <c r="T204" s="26"/>
      <c r="U204" s="26"/>
      <c r="V204" s="26"/>
      <c r="W204" s="26"/>
      <c r="X204" s="26"/>
      <c r="Y204" s="26"/>
      <c r="Z204" s="26"/>
      <c r="AA204" s="26"/>
      <c r="AB204" s="26"/>
    </row>
    <row r="205" spans="1:28" x14ac:dyDescent="0.2">
      <c r="A205" s="26"/>
      <c r="B205" s="26"/>
      <c r="C205" s="74"/>
      <c r="D205" s="26"/>
      <c r="E205" s="26"/>
      <c r="F205" s="74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47"/>
      <c r="S205" s="26"/>
      <c r="T205" s="26"/>
      <c r="U205" s="26"/>
      <c r="V205" s="26"/>
      <c r="W205" s="26"/>
      <c r="X205" s="26"/>
      <c r="Y205" s="26"/>
      <c r="Z205" s="26"/>
      <c r="AA205" s="26"/>
      <c r="AB205" s="26"/>
    </row>
    <row r="206" spans="1:28" x14ac:dyDescent="0.2">
      <c r="A206" s="26"/>
      <c r="B206" s="26"/>
      <c r="C206" s="74"/>
      <c r="D206" s="26"/>
      <c r="E206" s="26"/>
      <c r="F206" s="74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47"/>
      <c r="S206" s="26"/>
      <c r="T206" s="26"/>
      <c r="U206" s="26"/>
      <c r="V206" s="26"/>
      <c r="W206" s="26"/>
      <c r="X206" s="26"/>
      <c r="Y206" s="26"/>
      <c r="Z206" s="26"/>
      <c r="AA206" s="26"/>
      <c r="AB206" s="26"/>
    </row>
    <row r="207" spans="1:28" x14ac:dyDescent="0.2">
      <c r="A207" s="26"/>
      <c r="B207" s="26"/>
      <c r="C207" s="74"/>
      <c r="D207" s="26"/>
      <c r="E207" s="26"/>
      <c r="F207" s="74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47"/>
      <c r="S207" s="26"/>
      <c r="T207" s="26"/>
      <c r="U207" s="26"/>
      <c r="V207" s="26"/>
      <c r="W207" s="26"/>
      <c r="X207" s="26"/>
      <c r="Y207" s="26"/>
      <c r="Z207" s="26"/>
      <c r="AA207" s="26"/>
      <c r="AB207" s="26"/>
    </row>
    <row r="208" spans="1:28" x14ac:dyDescent="0.2">
      <c r="A208" s="26"/>
      <c r="B208" s="26"/>
      <c r="C208" s="74"/>
      <c r="D208" s="26"/>
      <c r="E208" s="26"/>
      <c r="F208" s="74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47"/>
      <c r="S208" s="26"/>
      <c r="T208" s="26"/>
      <c r="U208" s="26"/>
      <c r="V208" s="26"/>
      <c r="W208" s="26"/>
      <c r="X208" s="26"/>
      <c r="Y208" s="26"/>
      <c r="Z208" s="26"/>
      <c r="AA208" s="26"/>
      <c r="AB208" s="26"/>
    </row>
    <row r="209" spans="1:28" x14ac:dyDescent="0.2">
      <c r="A209" s="26"/>
      <c r="B209" s="26"/>
      <c r="C209" s="74"/>
      <c r="D209" s="26"/>
      <c r="E209" s="26"/>
      <c r="F209" s="74"/>
      <c r="G209" s="26"/>
      <c r="H209" s="26"/>
      <c r="I209" s="26"/>
      <c r="J209" s="26"/>
      <c r="K209" s="26"/>
      <c r="L209" s="26"/>
      <c r="M209" s="26"/>
      <c r="N209" s="26"/>
      <c r="O209" s="26"/>
      <c r="P209" s="26"/>
      <c r="Q209" s="26"/>
      <c r="R209" s="47"/>
      <c r="S209" s="26"/>
      <c r="T209" s="26"/>
      <c r="U209" s="26"/>
      <c r="V209" s="26"/>
      <c r="W209" s="26"/>
      <c r="X209" s="26"/>
      <c r="Y209" s="26"/>
      <c r="Z209" s="26"/>
      <c r="AA209" s="26"/>
      <c r="AB209" s="26"/>
    </row>
    <row r="210" spans="1:28" x14ac:dyDescent="0.2">
      <c r="A210" s="26"/>
      <c r="B210" s="26"/>
      <c r="C210" s="74"/>
      <c r="D210" s="26"/>
      <c r="E210" s="26"/>
      <c r="F210" s="74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47"/>
      <c r="S210" s="26"/>
      <c r="T210" s="26"/>
      <c r="U210" s="26"/>
      <c r="V210" s="26"/>
      <c r="W210" s="26"/>
      <c r="X210" s="26"/>
      <c r="Y210" s="26"/>
      <c r="Z210" s="26"/>
      <c r="AA210" s="26"/>
      <c r="AB210" s="26"/>
    </row>
    <row r="211" spans="1:28" x14ac:dyDescent="0.2">
      <c r="A211" s="26"/>
      <c r="B211" s="26"/>
      <c r="C211" s="74"/>
      <c r="D211" s="26"/>
      <c r="E211" s="26"/>
      <c r="F211" s="74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26"/>
      <c r="R211" s="47"/>
      <c r="S211" s="26"/>
      <c r="T211" s="26"/>
      <c r="U211" s="26"/>
      <c r="V211" s="26"/>
      <c r="W211" s="26"/>
      <c r="X211" s="26"/>
      <c r="Y211" s="26"/>
      <c r="Z211" s="26"/>
      <c r="AA211" s="26"/>
      <c r="AB211" s="26"/>
    </row>
    <row r="212" spans="1:28" x14ac:dyDescent="0.2">
      <c r="A212" s="26"/>
      <c r="B212" s="26"/>
      <c r="C212" s="74"/>
      <c r="D212" s="26"/>
      <c r="E212" s="26"/>
      <c r="F212" s="74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26"/>
      <c r="R212" s="47"/>
      <c r="S212" s="26"/>
      <c r="T212" s="26"/>
      <c r="U212" s="26"/>
      <c r="V212" s="26"/>
      <c r="W212" s="26"/>
      <c r="X212" s="26"/>
      <c r="Y212" s="26"/>
      <c r="Z212" s="26"/>
      <c r="AA212" s="26"/>
      <c r="AB212" s="26"/>
    </row>
    <row r="213" spans="1:28" x14ac:dyDescent="0.2">
      <c r="A213" s="26"/>
      <c r="B213" s="26"/>
      <c r="C213" s="74"/>
      <c r="D213" s="26"/>
      <c r="E213" s="26"/>
      <c r="F213" s="74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47"/>
      <c r="S213" s="26"/>
      <c r="T213" s="26"/>
      <c r="U213" s="26"/>
      <c r="V213" s="26"/>
      <c r="W213" s="26"/>
      <c r="X213" s="26"/>
      <c r="Y213" s="26"/>
      <c r="Z213" s="26"/>
      <c r="AA213" s="26"/>
      <c r="AB213" s="26"/>
    </row>
    <row r="214" spans="1:28" x14ac:dyDescent="0.2">
      <c r="A214" s="26"/>
      <c r="B214" s="26"/>
      <c r="C214" s="74"/>
      <c r="D214" s="26"/>
      <c r="E214" s="26"/>
      <c r="F214" s="74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26"/>
      <c r="R214" s="47"/>
      <c r="S214" s="26"/>
      <c r="T214" s="26"/>
      <c r="U214" s="26"/>
      <c r="V214" s="26"/>
      <c r="W214" s="26"/>
      <c r="X214" s="26"/>
      <c r="Y214" s="26"/>
      <c r="Z214" s="26"/>
      <c r="AA214" s="26"/>
      <c r="AB214" s="26"/>
    </row>
    <row r="215" spans="1:28" x14ac:dyDescent="0.2">
      <c r="A215" s="26"/>
      <c r="B215" s="26"/>
      <c r="C215" s="74"/>
      <c r="D215" s="26"/>
      <c r="E215" s="26"/>
      <c r="F215" s="74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47"/>
      <c r="S215" s="26"/>
      <c r="T215" s="26"/>
      <c r="U215" s="26"/>
      <c r="V215" s="26"/>
      <c r="W215" s="26"/>
      <c r="X215" s="26"/>
      <c r="Y215" s="26"/>
      <c r="Z215" s="26"/>
      <c r="AA215" s="26"/>
      <c r="AB215" s="26"/>
    </row>
    <row r="216" spans="1:28" x14ac:dyDescent="0.2">
      <c r="A216" s="26"/>
      <c r="B216" s="26"/>
      <c r="C216" s="74"/>
      <c r="D216" s="26"/>
      <c r="E216" s="26"/>
      <c r="F216" s="74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47"/>
      <c r="S216" s="26"/>
      <c r="T216" s="26"/>
      <c r="U216" s="26"/>
      <c r="V216" s="26"/>
      <c r="W216" s="26"/>
      <c r="X216" s="26"/>
      <c r="Y216" s="26"/>
      <c r="Z216" s="26"/>
      <c r="AA216" s="26"/>
      <c r="AB216" s="26"/>
    </row>
    <row r="217" spans="1:28" x14ac:dyDescent="0.2">
      <c r="A217" s="26"/>
      <c r="B217" s="26"/>
      <c r="C217" s="74"/>
      <c r="D217" s="26"/>
      <c r="E217" s="26"/>
      <c r="F217" s="74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47"/>
      <c r="S217" s="26"/>
      <c r="T217" s="26"/>
      <c r="U217" s="26"/>
      <c r="V217" s="26"/>
      <c r="W217" s="26"/>
      <c r="X217" s="26"/>
      <c r="Y217" s="26"/>
      <c r="Z217" s="26"/>
      <c r="AA217" s="26"/>
      <c r="AB217" s="26"/>
    </row>
    <row r="218" spans="1:28" x14ac:dyDescent="0.2">
      <c r="A218" s="26"/>
      <c r="B218" s="26"/>
      <c r="C218" s="74"/>
      <c r="D218" s="26"/>
      <c r="E218" s="26"/>
      <c r="F218" s="74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47"/>
      <c r="S218" s="26"/>
      <c r="T218" s="26"/>
      <c r="U218" s="26"/>
      <c r="V218" s="26"/>
      <c r="W218" s="26"/>
      <c r="X218" s="26"/>
      <c r="Y218" s="26"/>
      <c r="Z218" s="26"/>
      <c r="AA218" s="26"/>
      <c r="AB218" s="26"/>
    </row>
    <row r="219" spans="1:28" x14ac:dyDescent="0.2">
      <c r="A219" s="26"/>
      <c r="B219" s="26"/>
      <c r="C219" s="74"/>
      <c r="D219" s="26"/>
      <c r="E219" s="26"/>
      <c r="F219" s="74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47"/>
      <c r="S219" s="26"/>
      <c r="T219" s="26"/>
      <c r="U219" s="26"/>
      <c r="V219" s="26"/>
      <c r="W219" s="26"/>
      <c r="X219" s="26"/>
      <c r="Y219" s="26"/>
      <c r="Z219" s="26"/>
      <c r="AA219" s="26"/>
      <c r="AB219" s="26"/>
    </row>
    <row r="220" spans="1:28" x14ac:dyDescent="0.2">
      <c r="A220" s="26"/>
      <c r="B220" s="26"/>
      <c r="C220" s="74"/>
      <c r="D220" s="26"/>
      <c r="E220" s="26"/>
      <c r="F220" s="74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47"/>
      <c r="S220" s="26"/>
      <c r="T220" s="26"/>
      <c r="U220" s="26"/>
      <c r="V220" s="26"/>
      <c r="W220" s="26"/>
      <c r="X220" s="26"/>
      <c r="Y220" s="26"/>
      <c r="Z220" s="26"/>
      <c r="AA220" s="26"/>
      <c r="AB220" s="26"/>
    </row>
    <row r="221" spans="1:28" x14ac:dyDescent="0.2">
      <c r="A221" s="26"/>
      <c r="B221" s="26"/>
      <c r="C221" s="74"/>
      <c r="D221" s="26"/>
      <c r="E221" s="26"/>
      <c r="F221" s="74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26"/>
      <c r="R221" s="47"/>
      <c r="S221" s="26"/>
      <c r="T221" s="26"/>
      <c r="U221" s="26"/>
      <c r="V221" s="26"/>
      <c r="W221" s="26"/>
      <c r="X221" s="26"/>
      <c r="Y221" s="26"/>
      <c r="Z221" s="26"/>
      <c r="AA221" s="26"/>
      <c r="AB221" s="26"/>
    </row>
    <row r="222" spans="1:28" x14ac:dyDescent="0.2">
      <c r="A222" s="26"/>
      <c r="B222" s="26"/>
      <c r="C222" s="74"/>
      <c r="D222" s="26"/>
      <c r="E222" s="26"/>
      <c r="F222" s="74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47"/>
      <c r="S222" s="26"/>
      <c r="T222" s="26"/>
      <c r="U222" s="26"/>
      <c r="V222" s="26"/>
      <c r="W222" s="26"/>
      <c r="X222" s="26"/>
      <c r="Y222" s="26"/>
      <c r="Z222" s="26"/>
      <c r="AA222" s="26"/>
      <c r="AB222" s="26"/>
    </row>
    <row r="223" spans="1:28" x14ac:dyDescent="0.2">
      <c r="A223" s="26"/>
      <c r="B223" s="26"/>
      <c r="C223" s="74"/>
      <c r="D223" s="26"/>
      <c r="E223" s="26"/>
      <c r="F223" s="74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47"/>
      <c r="S223" s="26"/>
      <c r="T223" s="26"/>
      <c r="U223" s="26"/>
      <c r="V223" s="26"/>
      <c r="W223" s="26"/>
      <c r="X223" s="26"/>
      <c r="Y223" s="26"/>
      <c r="Z223" s="26"/>
      <c r="AA223" s="26"/>
      <c r="AB223" s="26"/>
    </row>
    <row r="224" spans="1:28" x14ac:dyDescent="0.2">
      <c r="A224" s="26"/>
      <c r="B224" s="26"/>
      <c r="C224" s="74"/>
      <c r="D224" s="26"/>
      <c r="E224" s="26"/>
      <c r="F224" s="74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47"/>
      <c r="S224" s="26"/>
      <c r="T224" s="26"/>
      <c r="U224" s="26"/>
      <c r="V224" s="26"/>
      <c r="W224" s="26"/>
      <c r="X224" s="26"/>
      <c r="Y224" s="26"/>
      <c r="Z224" s="26"/>
      <c r="AA224" s="26"/>
      <c r="AB224" s="26"/>
    </row>
    <row r="225" spans="1:28" x14ac:dyDescent="0.2">
      <c r="A225" s="26"/>
      <c r="B225" s="26"/>
      <c r="C225" s="74"/>
      <c r="D225" s="26"/>
      <c r="E225" s="26"/>
      <c r="F225" s="74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47"/>
      <c r="S225" s="26"/>
      <c r="T225" s="26"/>
      <c r="U225" s="26"/>
      <c r="V225" s="26"/>
      <c r="W225" s="26"/>
      <c r="X225" s="26"/>
      <c r="Y225" s="26"/>
      <c r="Z225" s="26"/>
      <c r="AA225" s="26"/>
      <c r="AB225" s="26"/>
    </row>
    <row r="226" spans="1:28" x14ac:dyDescent="0.2">
      <c r="A226" s="26"/>
      <c r="B226" s="26"/>
      <c r="C226" s="74"/>
      <c r="D226" s="26"/>
      <c r="E226" s="26"/>
      <c r="F226" s="74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47"/>
      <c r="S226" s="26"/>
      <c r="T226" s="26"/>
      <c r="U226" s="26"/>
      <c r="V226" s="26"/>
      <c r="W226" s="26"/>
      <c r="X226" s="26"/>
      <c r="Y226" s="26"/>
      <c r="Z226" s="26"/>
      <c r="AA226" s="26"/>
      <c r="AB226" s="26"/>
    </row>
    <row r="227" spans="1:28" x14ac:dyDescent="0.2">
      <c r="A227" s="26"/>
      <c r="B227" s="26"/>
      <c r="C227" s="74"/>
      <c r="D227" s="26"/>
      <c r="E227" s="26"/>
      <c r="F227" s="74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47"/>
      <c r="S227" s="26"/>
      <c r="T227" s="26"/>
      <c r="U227" s="26"/>
      <c r="V227" s="26"/>
      <c r="W227" s="26"/>
      <c r="X227" s="26"/>
      <c r="Y227" s="26"/>
      <c r="Z227" s="26"/>
      <c r="AA227" s="26"/>
      <c r="AB227" s="26"/>
    </row>
    <row r="228" spans="1:28" x14ac:dyDescent="0.2">
      <c r="A228" s="26"/>
      <c r="B228" s="26"/>
      <c r="C228" s="74"/>
      <c r="D228" s="26"/>
      <c r="E228" s="26"/>
      <c r="F228" s="74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47"/>
      <c r="S228" s="26"/>
      <c r="T228" s="26"/>
      <c r="U228" s="26"/>
      <c r="V228" s="26"/>
      <c r="W228" s="26"/>
      <c r="X228" s="26"/>
      <c r="Y228" s="26"/>
      <c r="Z228" s="26"/>
      <c r="AA228" s="26"/>
      <c r="AB228" s="26"/>
    </row>
    <row r="229" spans="1:28" x14ac:dyDescent="0.2">
      <c r="A229" s="26"/>
      <c r="B229" s="26"/>
      <c r="C229" s="74"/>
      <c r="D229" s="26"/>
      <c r="E229" s="26"/>
      <c r="F229" s="74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47"/>
      <c r="S229" s="26"/>
      <c r="T229" s="26"/>
      <c r="U229" s="26"/>
      <c r="V229" s="26"/>
      <c r="W229" s="26"/>
      <c r="X229" s="26"/>
      <c r="Y229" s="26"/>
      <c r="Z229" s="26"/>
      <c r="AA229" s="26"/>
      <c r="AB229" s="26"/>
    </row>
    <row r="230" spans="1:28" x14ac:dyDescent="0.2">
      <c r="A230" s="26"/>
      <c r="B230" s="26"/>
      <c r="C230" s="74"/>
      <c r="D230" s="26"/>
      <c r="E230" s="26"/>
      <c r="F230" s="74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47"/>
      <c r="S230" s="26"/>
      <c r="T230" s="26"/>
      <c r="U230" s="26"/>
      <c r="V230" s="26"/>
      <c r="W230" s="26"/>
      <c r="X230" s="26"/>
      <c r="Y230" s="26"/>
      <c r="Z230" s="26"/>
      <c r="AA230" s="26"/>
      <c r="AB230" s="26"/>
    </row>
    <row r="231" spans="1:28" x14ac:dyDescent="0.2">
      <c r="A231" s="26"/>
      <c r="B231" s="26"/>
      <c r="C231" s="74"/>
      <c r="D231" s="26"/>
      <c r="E231" s="26"/>
      <c r="F231" s="74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47"/>
      <c r="S231" s="26"/>
      <c r="T231" s="26"/>
      <c r="U231" s="26"/>
      <c r="V231" s="26"/>
      <c r="W231" s="26"/>
      <c r="X231" s="26"/>
      <c r="Y231" s="26"/>
      <c r="Z231" s="26"/>
      <c r="AA231" s="26"/>
      <c r="AB231" s="26"/>
    </row>
    <row r="232" spans="1:28" x14ac:dyDescent="0.2">
      <c r="A232" s="26"/>
      <c r="B232" s="26"/>
      <c r="C232" s="74"/>
      <c r="D232" s="26"/>
      <c r="E232" s="26"/>
      <c r="F232" s="74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47"/>
      <c r="S232" s="26"/>
      <c r="T232" s="26"/>
      <c r="U232" s="26"/>
      <c r="V232" s="26"/>
      <c r="W232" s="26"/>
      <c r="X232" s="26"/>
      <c r="Y232" s="26"/>
      <c r="Z232" s="26"/>
      <c r="AA232" s="26"/>
      <c r="AB232" s="26"/>
    </row>
    <row r="233" spans="1:28" x14ac:dyDescent="0.2">
      <c r="A233" s="26"/>
      <c r="B233" s="26"/>
      <c r="C233" s="74"/>
      <c r="D233" s="26"/>
      <c r="E233" s="26"/>
      <c r="F233" s="74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47"/>
      <c r="S233" s="26"/>
      <c r="T233" s="26"/>
      <c r="U233" s="26"/>
      <c r="V233" s="26"/>
      <c r="W233" s="26"/>
      <c r="X233" s="26"/>
      <c r="Y233" s="26"/>
      <c r="Z233" s="26"/>
      <c r="AA233" s="26"/>
      <c r="AB233" s="26"/>
    </row>
    <row r="234" spans="1:28" x14ac:dyDescent="0.2">
      <c r="A234" s="26"/>
      <c r="B234" s="26"/>
      <c r="C234" s="74"/>
      <c r="D234" s="26"/>
      <c r="E234" s="26"/>
      <c r="F234" s="74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47"/>
      <c r="S234" s="26"/>
      <c r="T234" s="26"/>
      <c r="U234" s="26"/>
      <c r="V234" s="26"/>
      <c r="W234" s="26"/>
      <c r="X234" s="26"/>
      <c r="Y234" s="26"/>
      <c r="Z234" s="26"/>
      <c r="AA234" s="26"/>
      <c r="AB234" s="26"/>
    </row>
    <row r="235" spans="1:28" x14ac:dyDescent="0.2">
      <c r="A235" s="26"/>
      <c r="B235" s="26"/>
      <c r="C235" s="74"/>
      <c r="D235" s="26"/>
      <c r="E235" s="26"/>
      <c r="F235" s="74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47"/>
      <c r="S235" s="26"/>
      <c r="T235" s="26"/>
      <c r="U235" s="26"/>
      <c r="V235" s="26"/>
      <c r="W235" s="26"/>
      <c r="X235" s="26"/>
      <c r="Y235" s="26"/>
      <c r="Z235" s="26"/>
      <c r="AA235" s="26"/>
      <c r="AB235" s="26"/>
    </row>
    <row r="236" spans="1:28" x14ac:dyDescent="0.2">
      <c r="A236" s="26"/>
      <c r="B236" s="26"/>
      <c r="C236" s="74"/>
      <c r="D236" s="26"/>
      <c r="E236" s="26"/>
      <c r="F236" s="74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47"/>
      <c r="S236" s="26"/>
      <c r="T236" s="26"/>
      <c r="U236" s="26"/>
      <c r="V236" s="26"/>
      <c r="W236" s="26"/>
      <c r="X236" s="26"/>
      <c r="Y236" s="26"/>
      <c r="Z236" s="26"/>
      <c r="AA236" s="26"/>
      <c r="AB236" s="26"/>
    </row>
    <row r="237" spans="1:28" x14ac:dyDescent="0.2">
      <c r="A237" s="26"/>
      <c r="B237" s="26"/>
      <c r="C237" s="74"/>
      <c r="D237" s="26"/>
      <c r="E237" s="26"/>
      <c r="F237" s="74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47"/>
      <c r="S237" s="26"/>
      <c r="T237" s="26"/>
      <c r="U237" s="26"/>
      <c r="V237" s="26"/>
      <c r="W237" s="26"/>
      <c r="X237" s="26"/>
      <c r="Y237" s="26"/>
      <c r="Z237" s="26"/>
      <c r="AA237" s="26"/>
      <c r="AB237" s="26"/>
    </row>
    <row r="238" spans="1:28" x14ac:dyDescent="0.2">
      <c r="A238" s="26"/>
      <c r="B238" s="26"/>
      <c r="C238" s="74"/>
      <c r="D238" s="26"/>
      <c r="E238" s="26"/>
      <c r="F238" s="74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47"/>
      <c r="S238" s="26"/>
      <c r="T238" s="26"/>
      <c r="U238" s="26"/>
      <c r="V238" s="26"/>
      <c r="W238" s="26"/>
      <c r="X238" s="26"/>
      <c r="Y238" s="26"/>
      <c r="Z238" s="26"/>
      <c r="AA238" s="26"/>
      <c r="AB238" s="26"/>
    </row>
    <row r="239" spans="1:28" x14ac:dyDescent="0.2">
      <c r="A239" s="26"/>
      <c r="B239" s="26"/>
      <c r="C239" s="74"/>
      <c r="D239" s="26"/>
      <c r="E239" s="26"/>
      <c r="F239" s="74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47"/>
      <c r="S239" s="26"/>
      <c r="T239" s="26"/>
      <c r="U239" s="26"/>
      <c r="V239" s="26"/>
      <c r="W239" s="26"/>
      <c r="X239" s="26"/>
      <c r="Y239" s="26"/>
      <c r="Z239" s="26"/>
      <c r="AA239" s="26"/>
      <c r="AB239" s="26"/>
    </row>
    <row r="240" spans="1:28" x14ac:dyDescent="0.2">
      <c r="A240" s="26"/>
      <c r="B240" s="26"/>
      <c r="C240" s="74"/>
      <c r="D240" s="26"/>
      <c r="E240" s="26"/>
      <c r="F240" s="74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47"/>
      <c r="S240" s="26"/>
      <c r="T240" s="26"/>
      <c r="U240" s="26"/>
      <c r="V240" s="26"/>
      <c r="W240" s="26"/>
      <c r="X240" s="26"/>
      <c r="Y240" s="26"/>
      <c r="Z240" s="26"/>
      <c r="AA240" s="26"/>
      <c r="AB240" s="26"/>
    </row>
    <row r="241" spans="1:28" x14ac:dyDescent="0.2">
      <c r="A241" s="26"/>
      <c r="B241" s="26"/>
      <c r="C241" s="74"/>
      <c r="D241" s="26"/>
      <c r="E241" s="26"/>
      <c r="F241" s="74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47"/>
      <c r="S241" s="26"/>
      <c r="T241" s="26"/>
      <c r="U241" s="26"/>
      <c r="V241" s="26"/>
      <c r="W241" s="26"/>
      <c r="X241" s="26"/>
      <c r="Y241" s="26"/>
      <c r="Z241" s="26"/>
      <c r="AA241" s="26"/>
      <c r="AB241" s="26"/>
    </row>
    <row r="242" spans="1:28" x14ac:dyDescent="0.2">
      <c r="A242" s="26"/>
      <c r="B242" s="26"/>
      <c r="C242" s="74"/>
      <c r="D242" s="26"/>
      <c r="E242" s="26"/>
      <c r="F242" s="74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47"/>
      <c r="S242" s="26"/>
      <c r="T242" s="26"/>
      <c r="U242" s="26"/>
      <c r="V242" s="26"/>
      <c r="W242" s="26"/>
      <c r="X242" s="26"/>
      <c r="Y242" s="26"/>
      <c r="Z242" s="26"/>
      <c r="AA242" s="26"/>
      <c r="AB242" s="26"/>
    </row>
    <row r="243" spans="1:28" x14ac:dyDescent="0.2">
      <c r="A243" s="26"/>
      <c r="B243" s="26"/>
      <c r="C243" s="74"/>
      <c r="D243" s="26"/>
      <c r="E243" s="26"/>
      <c r="F243" s="74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47"/>
      <c r="S243" s="26"/>
      <c r="T243" s="26"/>
      <c r="U243" s="26"/>
      <c r="V243" s="26"/>
      <c r="W243" s="26"/>
      <c r="X243" s="26"/>
      <c r="Y243" s="26"/>
      <c r="Z243" s="26"/>
      <c r="AA243" s="26"/>
      <c r="AB243" s="26"/>
    </row>
    <row r="244" spans="1:28" x14ac:dyDescent="0.2">
      <c r="A244" s="26"/>
      <c r="B244" s="26"/>
      <c r="C244" s="74"/>
      <c r="D244" s="26"/>
      <c r="E244" s="26"/>
      <c r="F244" s="74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47"/>
      <c r="S244" s="26"/>
      <c r="T244" s="26"/>
      <c r="U244" s="26"/>
      <c r="V244" s="26"/>
      <c r="W244" s="26"/>
      <c r="X244" s="26"/>
      <c r="Y244" s="26"/>
      <c r="Z244" s="26"/>
      <c r="AA244" s="26"/>
      <c r="AB244" s="26"/>
    </row>
    <row r="245" spans="1:28" x14ac:dyDescent="0.2">
      <c r="A245" s="26"/>
      <c r="B245" s="26"/>
      <c r="C245" s="74"/>
      <c r="D245" s="26"/>
      <c r="E245" s="26"/>
      <c r="F245" s="74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47"/>
      <c r="S245" s="26"/>
      <c r="T245" s="26"/>
      <c r="U245" s="26"/>
      <c r="V245" s="26"/>
      <c r="W245" s="26"/>
      <c r="X245" s="26"/>
      <c r="Y245" s="26"/>
      <c r="Z245" s="26"/>
      <c r="AA245" s="26"/>
      <c r="AB245" s="26"/>
    </row>
    <row r="246" spans="1:28" x14ac:dyDescent="0.2">
      <c r="A246" s="26"/>
      <c r="B246" s="26"/>
      <c r="C246" s="74"/>
      <c r="D246" s="26"/>
      <c r="E246" s="26"/>
      <c r="F246" s="74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47"/>
      <c r="S246" s="26"/>
      <c r="T246" s="26"/>
      <c r="U246" s="26"/>
      <c r="V246" s="26"/>
      <c r="W246" s="26"/>
      <c r="X246" s="26"/>
      <c r="Y246" s="26"/>
      <c r="Z246" s="26"/>
      <c r="AA246" s="26"/>
      <c r="AB246" s="26"/>
    </row>
    <row r="247" spans="1:28" x14ac:dyDescent="0.2">
      <c r="A247" s="26"/>
      <c r="B247" s="26"/>
      <c r="C247" s="74"/>
      <c r="D247" s="26"/>
      <c r="E247" s="26"/>
      <c r="F247" s="74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47"/>
      <c r="S247" s="26"/>
      <c r="T247" s="26"/>
      <c r="U247" s="26"/>
      <c r="V247" s="26"/>
      <c r="W247" s="26"/>
      <c r="X247" s="26"/>
      <c r="Y247" s="26"/>
      <c r="Z247" s="26"/>
      <c r="AA247" s="26"/>
      <c r="AB247" s="26"/>
    </row>
    <row r="248" spans="1:28" x14ac:dyDescent="0.2">
      <c r="A248" s="26"/>
      <c r="B248" s="26"/>
      <c r="C248" s="74"/>
      <c r="D248" s="26"/>
      <c r="E248" s="26"/>
      <c r="F248" s="74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47"/>
      <c r="S248" s="26"/>
      <c r="T248" s="26"/>
      <c r="U248" s="26"/>
      <c r="V248" s="26"/>
      <c r="W248" s="26"/>
      <c r="X248" s="26"/>
      <c r="Y248" s="26"/>
      <c r="Z248" s="26"/>
      <c r="AA248" s="26"/>
      <c r="AB248" s="26"/>
    </row>
    <row r="249" spans="1:28" x14ac:dyDescent="0.2">
      <c r="A249" s="26"/>
      <c r="B249" s="26"/>
      <c r="C249" s="74"/>
      <c r="D249" s="26"/>
      <c r="E249" s="26"/>
      <c r="F249" s="74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47"/>
      <c r="S249" s="26"/>
      <c r="T249" s="26"/>
      <c r="U249" s="26"/>
      <c r="V249" s="26"/>
      <c r="W249" s="26"/>
      <c r="X249" s="26"/>
      <c r="Y249" s="26"/>
      <c r="Z249" s="26"/>
      <c r="AA249" s="26"/>
      <c r="AB249" s="26"/>
    </row>
    <row r="250" spans="1:28" x14ac:dyDescent="0.2">
      <c r="A250" s="26"/>
      <c r="B250" s="26"/>
      <c r="C250" s="74"/>
      <c r="D250" s="26"/>
      <c r="E250" s="26"/>
      <c r="F250" s="74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47"/>
      <c r="S250" s="26"/>
      <c r="T250" s="26"/>
      <c r="U250" s="26"/>
      <c r="V250" s="26"/>
      <c r="W250" s="26"/>
      <c r="X250" s="26"/>
      <c r="Y250" s="26"/>
      <c r="Z250" s="26"/>
      <c r="AA250" s="26"/>
      <c r="AB250" s="26"/>
    </row>
    <row r="251" spans="1:28" x14ac:dyDescent="0.2">
      <c r="A251" s="26"/>
      <c r="B251" s="26"/>
      <c r="C251" s="74"/>
      <c r="D251" s="26"/>
      <c r="E251" s="26"/>
      <c r="F251" s="74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47"/>
      <c r="S251" s="26"/>
      <c r="T251" s="26"/>
      <c r="U251" s="26"/>
      <c r="V251" s="26"/>
      <c r="W251" s="26"/>
      <c r="X251" s="26"/>
      <c r="Y251" s="26"/>
      <c r="Z251" s="26"/>
      <c r="AA251" s="26"/>
      <c r="AB251" s="26"/>
    </row>
    <row r="252" spans="1:28" x14ac:dyDescent="0.2">
      <c r="A252" s="26"/>
      <c r="B252" s="26"/>
      <c r="C252" s="74"/>
      <c r="D252" s="26"/>
      <c r="E252" s="26"/>
      <c r="F252" s="74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47"/>
      <c r="S252" s="26"/>
      <c r="T252" s="26"/>
      <c r="U252" s="26"/>
      <c r="V252" s="26"/>
      <c r="W252" s="26"/>
      <c r="X252" s="26"/>
      <c r="Y252" s="26"/>
      <c r="Z252" s="26"/>
      <c r="AA252" s="26"/>
      <c r="AB252" s="26"/>
    </row>
    <row r="253" spans="1:28" x14ac:dyDescent="0.2">
      <c r="A253" s="26"/>
      <c r="B253" s="26"/>
      <c r="C253" s="74"/>
      <c r="D253" s="26"/>
      <c r="E253" s="26"/>
      <c r="F253" s="74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47"/>
      <c r="S253" s="26"/>
      <c r="T253" s="26"/>
      <c r="U253" s="26"/>
      <c r="V253" s="26"/>
      <c r="W253" s="26"/>
      <c r="X253" s="26"/>
      <c r="Y253" s="26"/>
      <c r="Z253" s="26"/>
      <c r="AA253" s="26"/>
      <c r="AB253" s="26"/>
    </row>
    <row r="254" spans="1:28" x14ac:dyDescent="0.2">
      <c r="A254" s="26"/>
      <c r="B254" s="26"/>
      <c r="C254" s="74"/>
      <c r="D254" s="26"/>
      <c r="E254" s="26"/>
      <c r="F254" s="74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47"/>
      <c r="S254" s="26"/>
      <c r="T254" s="26"/>
      <c r="U254" s="26"/>
      <c r="V254" s="26"/>
      <c r="W254" s="26"/>
      <c r="X254" s="26"/>
      <c r="Y254" s="26"/>
      <c r="Z254" s="26"/>
      <c r="AA254" s="26"/>
      <c r="AB254" s="26"/>
    </row>
    <row r="255" spans="1:28" x14ac:dyDescent="0.2">
      <c r="A255" s="26"/>
      <c r="B255" s="26"/>
      <c r="C255" s="74"/>
      <c r="D255" s="26"/>
      <c r="E255" s="26"/>
      <c r="F255" s="74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47"/>
      <c r="S255" s="26"/>
      <c r="T255" s="26"/>
      <c r="U255" s="26"/>
      <c r="V255" s="26"/>
      <c r="W255" s="26"/>
      <c r="X255" s="26"/>
      <c r="Y255" s="26"/>
      <c r="Z255" s="26"/>
      <c r="AA255" s="26"/>
      <c r="AB255" s="26"/>
    </row>
    <row r="256" spans="1:28" x14ac:dyDescent="0.2">
      <c r="A256" s="26"/>
      <c r="B256" s="26"/>
      <c r="C256" s="74"/>
      <c r="D256" s="26"/>
      <c r="E256" s="26"/>
      <c r="F256" s="74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47"/>
      <c r="S256" s="26"/>
      <c r="T256" s="26"/>
      <c r="U256" s="26"/>
      <c r="V256" s="26"/>
      <c r="W256" s="26"/>
      <c r="X256" s="26"/>
      <c r="Y256" s="26"/>
      <c r="Z256" s="26"/>
      <c r="AA256" s="26"/>
      <c r="AB256" s="26"/>
    </row>
    <row r="257" spans="1:28" x14ac:dyDescent="0.2">
      <c r="A257" s="26"/>
      <c r="B257" s="26"/>
      <c r="C257" s="74"/>
      <c r="D257" s="26"/>
      <c r="E257" s="26"/>
      <c r="F257" s="74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47"/>
      <c r="S257" s="26"/>
      <c r="T257" s="26"/>
      <c r="U257" s="26"/>
      <c r="V257" s="26"/>
      <c r="W257" s="26"/>
      <c r="X257" s="26"/>
      <c r="Y257" s="26"/>
      <c r="Z257" s="26"/>
      <c r="AA257" s="26"/>
      <c r="AB257" s="26"/>
    </row>
    <row r="258" spans="1:28" x14ac:dyDescent="0.2">
      <c r="A258" s="26"/>
      <c r="B258" s="26"/>
      <c r="C258" s="74"/>
      <c r="D258" s="26"/>
      <c r="E258" s="26"/>
      <c r="F258" s="74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47"/>
      <c r="S258" s="26"/>
      <c r="T258" s="26"/>
      <c r="U258" s="26"/>
      <c r="V258" s="26"/>
      <c r="W258" s="26"/>
      <c r="X258" s="26"/>
      <c r="Y258" s="26"/>
      <c r="Z258" s="26"/>
      <c r="AA258" s="26"/>
      <c r="AB258" s="26"/>
    </row>
    <row r="259" spans="1:28" x14ac:dyDescent="0.2">
      <c r="A259" s="26"/>
      <c r="B259" s="26"/>
      <c r="C259" s="74"/>
      <c r="D259" s="26"/>
      <c r="E259" s="26"/>
      <c r="F259" s="74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47"/>
      <c r="S259" s="26"/>
      <c r="T259" s="26"/>
      <c r="U259" s="26"/>
      <c r="V259" s="26"/>
      <c r="W259" s="26"/>
      <c r="X259" s="26"/>
      <c r="Y259" s="26"/>
      <c r="Z259" s="26"/>
      <c r="AA259" s="26"/>
      <c r="AB259" s="26"/>
    </row>
    <row r="260" spans="1:28" x14ac:dyDescent="0.2">
      <c r="A260" s="26"/>
      <c r="B260" s="26"/>
      <c r="C260" s="74"/>
      <c r="D260" s="26"/>
      <c r="E260" s="26"/>
      <c r="F260" s="74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47"/>
      <c r="S260" s="26"/>
      <c r="T260" s="26"/>
      <c r="U260" s="26"/>
      <c r="V260" s="26"/>
      <c r="W260" s="26"/>
      <c r="X260" s="26"/>
      <c r="Y260" s="26"/>
      <c r="Z260" s="26"/>
      <c r="AA260" s="26"/>
      <c r="AB260" s="26"/>
    </row>
    <row r="261" spans="1:28" x14ac:dyDescent="0.2">
      <c r="A261" s="26"/>
      <c r="B261" s="26"/>
      <c r="C261" s="74"/>
      <c r="D261" s="26"/>
      <c r="E261" s="26"/>
      <c r="F261" s="74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47"/>
      <c r="S261" s="26"/>
      <c r="T261" s="26"/>
      <c r="U261" s="26"/>
      <c r="V261" s="26"/>
      <c r="W261" s="26"/>
      <c r="X261" s="26"/>
      <c r="Y261" s="26"/>
      <c r="Z261" s="26"/>
      <c r="AA261" s="26"/>
      <c r="AB261" s="26"/>
    </row>
    <row r="262" spans="1:28" x14ac:dyDescent="0.2">
      <c r="A262" s="26"/>
      <c r="B262" s="26"/>
      <c r="C262" s="74"/>
      <c r="D262" s="26"/>
      <c r="E262" s="26"/>
      <c r="F262" s="74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47"/>
      <c r="S262" s="26"/>
      <c r="T262" s="26"/>
      <c r="U262" s="26"/>
      <c r="V262" s="26"/>
      <c r="W262" s="26"/>
      <c r="X262" s="26"/>
      <c r="Y262" s="26"/>
      <c r="Z262" s="26"/>
      <c r="AA262" s="26"/>
      <c r="AB262" s="26"/>
    </row>
    <row r="263" spans="1:28" x14ac:dyDescent="0.2">
      <c r="A263" s="26"/>
      <c r="B263" s="26"/>
      <c r="C263" s="74"/>
      <c r="D263" s="26"/>
      <c r="E263" s="26"/>
      <c r="F263" s="74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47"/>
      <c r="S263" s="26"/>
      <c r="T263" s="26"/>
      <c r="U263" s="26"/>
      <c r="V263" s="26"/>
      <c r="W263" s="26"/>
      <c r="X263" s="26"/>
      <c r="Y263" s="26"/>
      <c r="Z263" s="26"/>
      <c r="AA263" s="26"/>
      <c r="AB263" s="26"/>
    </row>
    <row r="264" spans="1:28" x14ac:dyDescent="0.2">
      <c r="A264" s="26"/>
      <c r="B264" s="26"/>
      <c r="C264" s="74"/>
      <c r="D264" s="26"/>
      <c r="E264" s="26"/>
      <c r="F264" s="74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47"/>
      <c r="S264" s="26"/>
      <c r="T264" s="26"/>
      <c r="U264" s="26"/>
      <c r="V264" s="26"/>
      <c r="W264" s="26"/>
      <c r="X264" s="26"/>
      <c r="Y264" s="26"/>
      <c r="Z264" s="26"/>
      <c r="AA264" s="26"/>
      <c r="AB264" s="26"/>
    </row>
    <row r="265" spans="1:28" x14ac:dyDescent="0.2">
      <c r="A265" s="26"/>
      <c r="B265" s="26"/>
      <c r="C265" s="74"/>
      <c r="D265" s="26"/>
      <c r="E265" s="26"/>
      <c r="F265" s="74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47"/>
      <c r="S265" s="26"/>
      <c r="T265" s="26"/>
      <c r="U265" s="26"/>
      <c r="V265" s="26"/>
      <c r="W265" s="26"/>
      <c r="X265" s="26"/>
      <c r="Y265" s="26"/>
      <c r="Z265" s="26"/>
      <c r="AA265" s="26"/>
      <c r="AB265" s="26"/>
    </row>
    <row r="266" spans="1:28" x14ac:dyDescent="0.2">
      <c r="A266" s="26"/>
      <c r="B266" s="26"/>
      <c r="C266" s="74"/>
      <c r="D266" s="26"/>
      <c r="E266" s="26"/>
      <c r="F266" s="74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47"/>
      <c r="S266" s="26"/>
      <c r="T266" s="26"/>
      <c r="U266" s="26"/>
      <c r="V266" s="26"/>
      <c r="W266" s="26"/>
      <c r="X266" s="26"/>
      <c r="Y266" s="26"/>
      <c r="Z266" s="26"/>
      <c r="AA266" s="26"/>
      <c r="AB266" s="26"/>
    </row>
    <row r="267" spans="1:28" x14ac:dyDescent="0.2">
      <c r="A267" s="26"/>
      <c r="B267" s="26"/>
      <c r="C267" s="74"/>
      <c r="D267" s="26"/>
      <c r="E267" s="26"/>
      <c r="F267" s="74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47"/>
      <c r="S267" s="26"/>
      <c r="T267" s="26"/>
      <c r="U267" s="26"/>
      <c r="V267" s="26"/>
      <c r="W267" s="26"/>
      <c r="X267" s="26"/>
      <c r="Y267" s="26"/>
      <c r="Z267" s="26"/>
      <c r="AA267" s="26"/>
      <c r="AB267" s="26"/>
    </row>
    <row r="268" spans="1:28" x14ac:dyDescent="0.2">
      <c r="A268" s="26"/>
      <c r="B268" s="26"/>
      <c r="C268" s="74"/>
      <c r="D268" s="26"/>
      <c r="E268" s="26"/>
      <c r="F268" s="74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47"/>
      <c r="S268" s="26"/>
      <c r="T268" s="26"/>
      <c r="U268" s="26"/>
      <c r="V268" s="26"/>
      <c r="W268" s="26"/>
      <c r="X268" s="26"/>
      <c r="Y268" s="26"/>
      <c r="Z268" s="26"/>
      <c r="AA268" s="26"/>
      <c r="AB268" s="26"/>
    </row>
    <row r="269" spans="1:28" x14ac:dyDescent="0.2">
      <c r="A269" s="26"/>
      <c r="B269" s="26"/>
      <c r="C269" s="74"/>
      <c r="D269" s="26"/>
      <c r="E269" s="26"/>
      <c r="F269" s="74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47"/>
      <c r="S269" s="26"/>
      <c r="T269" s="26"/>
      <c r="U269" s="26"/>
      <c r="V269" s="26"/>
      <c r="W269" s="26"/>
      <c r="X269" s="26"/>
      <c r="Y269" s="26"/>
      <c r="Z269" s="26"/>
      <c r="AA269" s="26"/>
      <c r="AB269" s="26"/>
    </row>
    <row r="270" spans="1:28" x14ac:dyDescent="0.2">
      <c r="A270" s="26"/>
      <c r="B270" s="26"/>
      <c r="C270" s="74"/>
      <c r="D270" s="26"/>
      <c r="E270" s="26"/>
      <c r="F270" s="74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47"/>
      <c r="S270" s="26"/>
      <c r="T270" s="26"/>
      <c r="U270" s="26"/>
      <c r="V270" s="26"/>
      <c r="W270" s="26"/>
      <c r="X270" s="26"/>
      <c r="Y270" s="26"/>
      <c r="Z270" s="26"/>
      <c r="AA270" s="26"/>
      <c r="AB270" s="26"/>
    </row>
    <row r="271" spans="1:28" x14ac:dyDescent="0.2">
      <c r="A271" s="26"/>
      <c r="B271" s="26"/>
      <c r="C271" s="74"/>
      <c r="D271" s="26"/>
      <c r="E271" s="26"/>
      <c r="F271" s="74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47"/>
      <c r="S271" s="26"/>
      <c r="T271" s="26"/>
      <c r="U271" s="26"/>
      <c r="V271" s="26"/>
      <c r="W271" s="26"/>
      <c r="X271" s="26"/>
      <c r="Y271" s="26"/>
      <c r="Z271" s="26"/>
      <c r="AA271" s="26"/>
      <c r="AB271" s="26"/>
    </row>
    <row r="272" spans="1:28" x14ac:dyDescent="0.2">
      <c r="A272" s="26"/>
      <c r="B272" s="26"/>
      <c r="C272" s="74"/>
      <c r="D272" s="26"/>
      <c r="E272" s="26"/>
      <c r="F272" s="74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47"/>
      <c r="S272" s="26"/>
      <c r="T272" s="26"/>
      <c r="U272" s="26"/>
      <c r="V272" s="26"/>
      <c r="W272" s="26"/>
      <c r="X272" s="26"/>
      <c r="Y272" s="26"/>
      <c r="Z272" s="26"/>
      <c r="AA272" s="26"/>
      <c r="AB272" s="26"/>
    </row>
    <row r="273" spans="1:28" x14ac:dyDescent="0.2">
      <c r="A273" s="26"/>
      <c r="B273" s="26"/>
      <c r="C273" s="74"/>
      <c r="D273" s="26"/>
      <c r="E273" s="26"/>
      <c r="F273" s="74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47"/>
      <c r="S273" s="26"/>
      <c r="T273" s="26"/>
      <c r="U273" s="26"/>
      <c r="V273" s="26"/>
      <c r="W273" s="26"/>
      <c r="X273" s="26"/>
      <c r="Y273" s="26"/>
      <c r="Z273" s="26"/>
      <c r="AA273" s="26"/>
      <c r="AB273" s="26"/>
    </row>
    <row r="274" spans="1:28" x14ac:dyDescent="0.2">
      <c r="A274" s="26"/>
      <c r="B274" s="26"/>
      <c r="C274" s="74"/>
      <c r="D274" s="26"/>
      <c r="E274" s="26"/>
      <c r="F274" s="74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47"/>
      <c r="S274" s="26"/>
      <c r="T274" s="26"/>
      <c r="U274" s="26"/>
      <c r="V274" s="26"/>
      <c r="W274" s="26"/>
      <c r="X274" s="26"/>
      <c r="Y274" s="26"/>
      <c r="Z274" s="26"/>
      <c r="AA274" s="26"/>
      <c r="AB274" s="26"/>
    </row>
    <row r="275" spans="1:28" x14ac:dyDescent="0.2">
      <c r="A275" s="26"/>
      <c r="B275" s="26"/>
      <c r="C275" s="74"/>
      <c r="D275" s="26"/>
      <c r="E275" s="26"/>
      <c r="F275" s="74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47"/>
      <c r="S275" s="26"/>
      <c r="T275" s="26"/>
      <c r="U275" s="26"/>
      <c r="V275" s="26"/>
      <c r="W275" s="26"/>
      <c r="X275" s="26"/>
      <c r="Y275" s="26"/>
      <c r="Z275" s="26"/>
      <c r="AA275" s="26"/>
      <c r="AB275" s="26"/>
    </row>
    <row r="276" spans="1:28" x14ac:dyDescent="0.2">
      <c r="A276" s="26"/>
      <c r="B276" s="26"/>
      <c r="C276" s="74"/>
      <c r="D276" s="26"/>
      <c r="E276" s="26"/>
      <c r="F276" s="74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47"/>
      <c r="S276" s="26"/>
      <c r="T276" s="26"/>
      <c r="U276" s="26"/>
      <c r="V276" s="26"/>
      <c r="W276" s="26"/>
      <c r="X276" s="26"/>
      <c r="Y276" s="26"/>
      <c r="Z276" s="26"/>
      <c r="AA276" s="26"/>
      <c r="AB276" s="26"/>
    </row>
    <row r="277" spans="1:28" x14ac:dyDescent="0.2">
      <c r="A277" s="26"/>
      <c r="B277" s="26"/>
      <c r="C277" s="74"/>
      <c r="D277" s="26"/>
      <c r="E277" s="26"/>
      <c r="F277" s="74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47"/>
      <c r="S277" s="26"/>
      <c r="T277" s="26"/>
      <c r="U277" s="26"/>
      <c r="V277" s="26"/>
      <c r="W277" s="26"/>
      <c r="X277" s="26"/>
      <c r="Y277" s="26"/>
      <c r="Z277" s="26"/>
      <c r="AA277" s="26"/>
      <c r="AB277" s="26"/>
    </row>
    <row r="278" spans="1:28" x14ac:dyDescent="0.2">
      <c r="A278" s="26"/>
      <c r="B278" s="26"/>
      <c r="C278" s="74"/>
      <c r="D278" s="26"/>
      <c r="E278" s="26"/>
      <c r="F278" s="74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47"/>
      <c r="S278" s="26"/>
      <c r="T278" s="26"/>
      <c r="U278" s="26"/>
      <c r="V278" s="26"/>
      <c r="W278" s="26"/>
      <c r="X278" s="26"/>
      <c r="Y278" s="26"/>
      <c r="Z278" s="26"/>
      <c r="AA278" s="26"/>
      <c r="AB278" s="26"/>
    </row>
    <row r="279" spans="1:28" x14ac:dyDescent="0.2">
      <c r="A279" s="26"/>
      <c r="B279" s="26"/>
      <c r="C279" s="74"/>
      <c r="D279" s="26"/>
      <c r="E279" s="26"/>
      <c r="F279" s="74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47"/>
      <c r="S279" s="26"/>
      <c r="T279" s="26"/>
      <c r="U279" s="26"/>
      <c r="V279" s="26"/>
      <c r="W279" s="26"/>
      <c r="X279" s="26"/>
      <c r="Y279" s="26"/>
      <c r="Z279" s="26"/>
      <c r="AA279" s="26"/>
      <c r="AB279" s="26"/>
    </row>
    <row r="280" spans="1:28" x14ac:dyDescent="0.2">
      <c r="A280" s="26"/>
      <c r="B280" s="26"/>
      <c r="C280" s="74"/>
      <c r="D280" s="26"/>
      <c r="E280" s="26"/>
      <c r="F280" s="74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47"/>
      <c r="S280" s="26"/>
      <c r="T280" s="26"/>
      <c r="U280" s="26"/>
      <c r="V280" s="26"/>
      <c r="W280" s="26"/>
      <c r="X280" s="26"/>
      <c r="Y280" s="26"/>
      <c r="Z280" s="26"/>
      <c r="AA280" s="26"/>
      <c r="AB280" s="26"/>
    </row>
    <row r="281" spans="1:28" x14ac:dyDescent="0.2">
      <c r="A281" s="26"/>
      <c r="B281" s="26"/>
      <c r="C281" s="74"/>
      <c r="D281" s="26"/>
      <c r="E281" s="26"/>
      <c r="F281" s="74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47"/>
      <c r="S281" s="26"/>
      <c r="T281" s="26"/>
      <c r="U281" s="26"/>
      <c r="V281" s="26"/>
      <c r="W281" s="26"/>
      <c r="X281" s="26"/>
      <c r="Y281" s="26"/>
      <c r="Z281" s="26"/>
      <c r="AA281" s="26"/>
      <c r="AB281" s="26"/>
    </row>
    <row r="282" spans="1:28" x14ac:dyDescent="0.2">
      <c r="A282" s="26"/>
      <c r="B282" s="26"/>
      <c r="C282" s="74"/>
      <c r="D282" s="26"/>
      <c r="E282" s="26"/>
      <c r="F282" s="74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47"/>
      <c r="S282" s="26"/>
      <c r="T282" s="26"/>
      <c r="U282" s="26"/>
      <c r="V282" s="26"/>
      <c r="W282" s="26"/>
      <c r="X282" s="26"/>
      <c r="Y282" s="26"/>
      <c r="Z282" s="26"/>
      <c r="AA282" s="26"/>
      <c r="AB282" s="26"/>
    </row>
    <row r="283" spans="1:28" x14ac:dyDescent="0.2">
      <c r="A283" s="26"/>
      <c r="B283" s="26"/>
      <c r="C283" s="74"/>
      <c r="D283" s="26"/>
      <c r="E283" s="26"/>
      <c r="F283" s="74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47"/>
      <c r="S283" s="26"/>
      <c r="T283" s="26"/>
      <c r="U283" s="26"/>
      <c r="V283" s="26"/>
      <c r="W283" s="26"/>
      <c r="X283" s="26"/>
      <c r="Y283" s="26"/>
      <c r="Z283" s="26"/>
      <c r="AA283" s="26"/>
      <c r="AB283" s="26"/>
    </row>
    <row r="284" spans="1:28" x14ac:dyDescent="0.2">
      <c r="A284" s="26"/>
      <c r="B284" s="26"/>
      <c r="C284" s="74"/>
      <c r="D284" s="26"/>
      <c r="E284" s="26"/>
      <c r="F284" s="74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47"/>
      <c r="S284" s="26"/>
      <c r="T284" s="26"/>
      <c r="U284" s="26"/>
      <c r="V284" s="26"/>
      <c r="W284" s="26"/>
      <c r="X284" s="26"/>
      <c r="Y284" s="26"/>
      <c r="Z284" s="26"/>
      <c r="AA284" s="26"/>
      <c r="AB284" s="26"/>
    </row>
    <row r="285" spans="1:28" x14ac:dyDescent="0.2">
      <c r="A285" s="26"/>
      <c r="B285" s="26"/>
      <c r="C285" s="74"/>
      <c r="D285" s="26"/>
      <c r="E285" s="26"/>
      <c r="F285" s="74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47"/>
      <c r="S285" s="26"/>
      <c r="T285" s="26"/>
      <c r="U285" s="26"/>
      <c r="V285" s="26"/>
      <c r="W285" s="26"/>
      <c r="X285" s="26"/>
      <c r="Y285" s="26"/>
      <c r="Z285" s="26"/>
      <c r="AA285" s="26"/>
      <c r="AB285" s="26"/>
    </row>
    <row r="286" spans="1:28" x14ac:dyDescent="0.2">
      <c r="A286" s="26"/>
      <c r="B286" s="26"/>
      <c r="C286" s="74"/>
      <c r="D286" s="26"/>
      <c r="E286" s="26"/>
      <c r="F286" s="74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47"/>
      <c r="S286" s="26"/>
      <c r="T286" s="26"/>
      <c r="U286" s="26"/>
      <c r="V286" s="26"/>
      <c r="W286" s="26"/>
      <c r="X286" s="26"/>
      <c r="Y286" s="26"/>
      <c r="Z286" s="26"/>
      <c r="AA286" s="26"/>
      <c r="AB286" s="26"/>
    </row>
    <row r="287" spans="1:28" x14ac:dyDescent="0.2">
      <c r="A287" s="26"/>
      <c r="B287" s="26"/>
      <c r="C287" s="74"/>
      <c r="D287" s="26"/>
      <c r="E287" s="26"/>
      <c r="F287" s="74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47"/>
      <c r="S287" s="26"/>
      <c r="T287" s="26"/>
      <c r="U287" s="26"/>
      <c r="V287" s="26"/>
      <c r="W287" s="26"/>
      <c r="X287" s="26"/>
      <c r="Y287" s="26"/>
      <c r="Z287" s="26"/>
      <c r="AA287" s="26"/>
      <c r="AB287" s="26"/>
    </row>
    <row r="288" spans="1:28" x14ac:dyDescent="0.2">
      <c r="A288" s="26"/>
      <c r="B288" s="26"/>
      <c r="C288" s="74"/>
      <c r="D288" s="26"/>
      <c r="E288" s="26"/>
      <c r="F288" s="74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47"/>
      <c r="S288" s="26"/>
      <c r="T288" s="26"/>
      <c r="U288" s="26"/>
      <c r="V288" s="26"/>
      <c r="W288" s="26"/>
      <c r="X288" s="26"/>
      <c r="Y288" s="26"/>
      <c r="Z288" s="26"/>
      <c r="AA288" s="26"/>
      <c r="AB288" s="26"/>
    </row>
    <row r="289" spans="1:28" x14ac:dyDescent="0.2">
      <c r="A289" s="26"/>
      <c r="B289" s="26"/>
      <c r="C289" s="74"/>
      <c r="D289" s="26"/>
      <c r="E289" s="26"/>
      <c r="F289" s="74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47"/>
      <c r="S289" s="26"/>
      <c r="T289" s="26"/>
      <c r="U289" s="26"/>
      <c r="V289" s="26"/>
      <c r="W289" s="26"/>
      <c r="X289" s="26"/>
      <c r="Y289" s="26"/>
      <c r="Z289" s="26"/>
      <c r="AA289" s="26"/>
      <c r="AB289" s="26"/>
    </row>
    <row r="290" spans="1:28" x14ac:dyDescent="0.2">
      <c r="A290" s="26"/>
      <c r="B290" s="26"/>
      <c r="C290" s="74"/>
      <c r="D290" s="26"/>
      <c r="E290" s="26"/>
      <c r="F290" s="74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47"/>
      <c r="S290" s="26"/>
      <c r="T290" s="26"/>
      <c r="U290" s="26"/>
      <c r="V290" s="26"/>
      <c r="W290" s="26"/>
      <c r="X290" s="26"/>
      <c r="Y290" s="26"/>
      <c r="Z290" s="26"/>
      <c r="AA290" s="26"/>
      <c r="AB290" s="26"/>
    </row>
    <row r="291" spans="1:28" x14ac:dyDescent="0.2">
      <c r="A291" s="26"/>
      <c r="B291" s="26"/>
      <c r="C291" s="74"/>
      <c r="D291" s="26"/>
      <c r="E291" s="26"/>
      <c r="F291" s="74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47"/>
      <c r="S291" s="26"/>
      <c r="T291" s="26"/>
      <c r="U291" s="26"/>
      <c r="V291" s="26"/>
      <c r="W291" s="26"/>
      <c r="X291" s="26"/>
      <c r="Y291" s="26"/>
      <c r="Z291" s="26"/>
      <c r="AA291" s="26"/>
      <c r="AB291" s="26"/>
    </row>
    <row r="292" spans="1:28" x14ac:dyDescent="0.2">
      <c r="A292" s="26"/>
      <c r="B292" s="26"/>
      <c r="C292" s="74"/>
      <c r="D292" s="26"/>
      <c r="E292" s="26"/>
      <c r="F292" s="74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47"/>
      <c r="S292" s="26"/>
      <c r="T292" s="26"/>
      <c r="U292" s="26"/>
      <c r="V292" s="26"/>
      <c r="W292" s="26"/>
      <c r="X292" s="26"/>
      <c r="Y292" s="26"/>
      <c r="Z292" s="26"/>
      <c r="AA292" s="26"/>
      <c r="AB292" s="26"/>
    </row>
    <row r="293" spans="1:28" x14ac:dyDescent="0.2">
      <c r="A293" s="26"/>
      <c r="B293" s="26"/>
      <c r="C293" s="74"/>
      <c r="D293" s="26"/>
      <c r="E293" s="26"/>
      <c r="F293" s="74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47"/>
      <c r="S293" s="26"/>
      <c r="T293" s="26"/>
      <c r="U293" s="26"/>
      <c r="V293" s="26"/>
      <c r="W293" s="26"/>
      <c r="X293" s="26"/>
      <c r="Y293" s="26"/>
      <c r="Z293" s="26"/>
      <c r="AA293" s="26"/>
      <c r="AB293" s="26"/>
    </row>
    <row r="294" spans="1:28" x14ac:dyDescent="0.2">
      <c r="A294" s="26"/>
      <c r="B294" s="26"/>
      <c r="C294" s="74"/>
      <c r="D294" s="26"/>
      <c r="E294" s="26"/>
      <c r="F294" s="74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47"/>
      <c r="S294" s="26"/>
      <c r="T294" s="26"/>
      <c r="U294" s="26"/>
      <c r="V294" s="26"/>
      <c r="W294" s="26"/>
      <c r="X294" s="26"/>
      <c r="Y294" s="26"/>
      <c r="Z294" s="26"/>
      <c r="AA294" s="26"/>
      <c r="AB294" s="26"/>
    </row>
    <row r="295" spans="1:28" x14ac:dyDescent="0.2">
      <c r="A295" s="26"/>
      <c r="B295" s="26"/>
      <c r="C295" s="74"/>
      <c r="D295" s="26"/>
      <c r="E295" s="26"/>
      <c r="F295" s="74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47"/>
      <c r="S295" s="26"/>
      <c r="T295" s="26"/>
      <c r="U295" s="26"/>
      <c r="V295" s="26"/>
      <c r="W295" s="26"/>
      <c r="X295" s="26"/>
      <c r="Y295" s="26"/>
      <c r="Z295" s="26"/>
      <c r="AA295" s="26"/>
      <c r="AB295" s="26"/>
    </row>
    <row r="296" spans="1:28" x14ac:dyDescent="0.2">
      <c r="A296" s="26"/>
      <c r="B296" s="26"/>
      <c r="C296" s="74"/>
      <c r="D296" s="26"/>
      <c r="E296" s="26"/>
      <c r="F296" s="74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47"/>
      <c r="S296" s="26"/>
      <c r="T296" s="26"/>
      <c r="U296" s="26"/>
      <c r="V296" s="26"/>
      <c r="W296" s="26"/>
      <c r="X296" s="26"/>
      <c r="Y296" s="26"/>
      <c r="Z296" s="26"/>
      <c r="AA296" s="26"/>
      <c r="AB296" s="26"/>
    </row>
    <row r="297" spans="1:28" x14ac:dyDescent="0.2">
      <c r="A297" s="26"/>
      <c r="B297" s="26"/>
      <c r="C297" s="74"/>
      <c r="D297" s="26"/>
      <c r="E297" s="26"/>
      <c r="F297" s="74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47"/>
      <c r="S297" s="26"/>
      <c r="T297" s="26"/>
      <c r="U297" s="26"/>
      <c r="V297" s="26"/>
      <c r="W297" s="26"/>
      <c r="X297" s="26"/>
      <c r="Y297" s="26"/>
      <c r="Z297" s="26"/>
      <c r="AA297" s="26"/>
      <c r="AB297" s="26"/>
    </row>
    <row r="298" spans="1:28" x14ac:dyDescent="0.2">
      <c r="A298" s="26"/>
      <c r="B298" s="26"/>
      <c r="C298" s="74"/>
      <c r="D298" s="26"/>
      <c r="E298" s="26"/>
      <c r="F298" s="74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47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</row>
    <row r="299" spans="1:28" x14ac:dyDescent="0.2">
      <c r="A299" s="26"/>
      <c r="B299" s="26"/>
      <c r="C299" s="74"/>
      <c r="D299" s="26"/>
      <c r="E299" s="26"/>
      <c r="F299" s="74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47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</row>
    <row r="300" spans="1:28" x14ac:dyDescent="0.2">
      <c r="A300" s="26"/>
      <c r="B300" s="26"/>
      <c r="C300" s="74"/>
      <c r="D300" s="26"/>
      <c r="E300" s="26"/>
      <c r="F300" s="74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47"/>
      <c r="S300" s="26"/>
      <c r="T300" s="26"/>
      <c r="U300" s="26"/>
      <c r="V300" s="26"/>
      <c r="W300" s="26"/>
      <c r="X300" s="26"/>
      <c r="Y300" s="26"/>
      <c r="Z300" s="26"/>
      <c r="AA300" s="26"/>
      <c r="AB300" s="26"/>
    </row>
    <row r="301" spans="1:28" x14ac:dyDescent="0.2">
      <c r="A301" s="26"/>
      <c r="B301" s="26"/>
      <c r="C301" s="74"/>
      <c r="D301" s="26"/>
      <c r="E301" s="26"/>
      <c r="F301" s="74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47"/>
      <c r="S301" s="26"/>
      <c r="T301" s="26"/>
      <c r="U301" s="26"/>
      <c r="V301" s="26"/>
      <c r="W301" s="26"/>
      <c r="X301" s="26"/>
      <c r="Y301" s="26"/>
      <c r="Z301" s="26"/>
      <c r="AA301" s="26"/>
      <c r="AB301" s="26"/>
    </row>
    <row r="302" spans="1:28" x14ac:dyDescent="0.2">
      <c r="A302" s="26"/>
      <c r="B302" s="26"/>
      <c r="C302" s="74"/>
      <c r="D302" s="26"/>
      <c r="E302" s="26"/>
      <c r="F302" s="74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47"/>
      <c r="S302" s="26"/>
      <c r="T302" s="26"/>
      <c r="U302" s="26"/>
      <c r="V302" s="26"/>
      <c r="W302" s="26"/>
      <c r="X302" s="26"/>
      <c r="Y302" s="26"/>
      <c r="Z302" s="26"/>
      <c r="AA302" s="26"/>
      <c r="AB302" s="26"/>
    </row>
    <row r="303" spans="1:28" x14ac:dyDescent="0.2">
      <c r="A303" s="26"/>
      <c r="B303" s="26"/>
      <c r="C303" s="74"/>
      <c r="D303" s="26"/>
      <c r="E303" s="26"/>
      <c r="F303" s="74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47"/>
      <c r="S303" s="26"/>
      <c r="T303" s="26"/>
      <c r="U303" s="26"/>
      <c r="V303" s="26"/>
      <c r="W303" s="26"/>
      <c r="X303" s="26"/>
      <c r="Y303" s="26"/>
      <c r="Z303" s="26"/>
      <c r="AA303" s="26"/>
      <c r="AB303" s="26"/>
    </row>
    <row r="304" spans="1:28" x14ac:dyDescent="0.2">
      <c r="A304" s="26"/>
      <c r="B304" s="26"/>
      <c r="C304" s="74"/>
      <c r="D304" s="26"/>
      <c r="E304" s="26"/>
      <c r="F304" s="74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47"/>
      <c r="S304" s="26"/>
      <c r="T304" s="26"/>
      <c r="U304" s="26"/>
      <c r="V304" s="26"/>
      <c r="W304" s="26"/>
      <c r="X304" s="26"/>
      <c r="Y304" s="26"/>
      <c r="Z304" s="26"/>
      <c r="AA304" s="26"/>
      <c r="AB304" s="26"/>
    </row>
    <row r="305" spans="1:28" x14ac:dyDescent="0.2">
      <c r="A305" s="26"/>
      <c r="B305" s="26"/>
      <c r="C305" s="74"/>
      <c r="D305" s="26"/>
      <c r="E305" s="26"/>
      <c r="F305" s="74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26"/>
      <c r="R305" s="47"/>
      <c r="S305" s="26"/>
      <c r="T305" s="26"/>
      <c r="U305" s="26"/>
      <c r="V305" s="26"/>
      <c r="W305" s="26"/>
      <c r="X305" s="26"/>
      <c r="Y305" s="26"/>
      <c r="Z305" s="26"/>
      <c r="AA305" s="26"/>
      <c r="AB305" s="26"/>
    </row>
    <row r="306" spans="1:28" x14ac:dyDescent="0.2">
      <c r="A306" s="26"/>
      <c r="B306" s="26"/>
      <c r="C306" s="74"/>
      <c r="D306" s="26"/>
      <c r="E306" s="26"/>
      <c r="F306" s="74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26"/>
      <c r="R306" s="47"/>
      <c r="S306" s="26"/>
      <c r="T306" s="26"/>
      <c r="U306" s="26"/>
      <c r="V306" s="26"/>
      <c r="W306" s="26"/>
      <c r="X306" s="26"/>
      <c r="Y306" s="26"/>
      <c r="Z306" s="26"/>
      <c r="AA306" s="26"/>
      <c r="AB306" s="26"/>
    </row>
    <row r="307" spans="1:28" x14ac:dyDescent="0.2">
      <c r="A307" s="26"/>
      <c r="B307" s="26"/>
      <c r="C307" s="74"/>
      <c r="D307" s="26"/>
      <c r="E307" s="26"/>
      <c r="F307" s="74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47"/>
      <c r="S307" s="26"/>
      <c r="T307" s="26"/>
      <c r="U307" s="26"/>
      <c r="V307" s="26"/>
      <c r="W307" s="26"/>
      <c r="X307" s="26"/>
      <c r="Y307" s="26"/>
      <c r="Z307" s="26"/>
      <c r="AA307" s="26"/>
      <c r="AB307" s="26"/>
    </row>
    <row r="308" spans="1:28" x14ac:dyDescent="0.2">
      <c r="A308" s="26"/>
      <c r="B308" s="26"/>
      <c r="C308" s="74"/>
      <c r="D308" s="26"/>
      <c r="E308" s="26"/>
      <c r="F308" s="74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47"/>
      <c r="S308" s="26"/>
      <c r="T308" s="26"/>
      <c r="U308" s="26"/>
      <c r="V308" s="26"/>
      <c r="W308" s="26"/>
      <c r="X308" s="26"/>
      <c r="Y308" s="26"/>
      <c r="Z308" s="26"/>
      <c r="AA308" s="26"/>
      <c r="AB308" s="26"/>
    </row>
    <row r="309" spans="1:28" x14ac:dyDescent="0.2">
      <c r="A309" s="26"/>
      <c r="B309" s="26"/>
      <c r="C309" s="74"/>
      <c r="D309" s="26"/>
      <c r="E309" s="26"/>
      <c r="F309" s="74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47"/>
      <c r="S309" s="26"/>
      <c r="T309" s="26"/>
      <c r="U309" s="26"/>
      <c r="V309" s="26"/>
      <c r="W309" s="26"/>
      <c r="X309" s="26"/>
      <c r="Y309" s="26"/>
      <c r="Z309" s="26"/>
      <c r="AA309" s="26"/>
      <c r="AB309" s="26"/>
    </row>
    <row r="310" spans="1:28" x14ac:dyDescent="0.2">
      <c r="A310" s="26"/>
      <c r="B310" s="26"/>
      <c r="C310" s="74"/>
      <c r="D310" s="26"/>
      <c r="E310" s="26"/>
      <c r="F310" s="74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47"/>
      <c r="S310" s="26"/>
      <c r="T310" s="26"/>
      <c r="U310" s="26"/>
      <c r="V310" s="26"/>
      <c r="W310" s="26"/>
      <c r="X310" s="26"/>
      <c r="Y310" s="26"/>
      <c r="Z310" s="26"/>
      <c r="AA310" s="26"/>
      <c r="AB310" s="26"/>
    </row>
    <row r="311" spans="1:28" x14ac:dyDescent="0.2">
      <c r="A311" s="26"/>
      <c r="B311" s="26"/>
      <c r="C311" s="74"/>
      <c r="D311" s="26"/>
      <c r="E311" s="26"/>
      <c r="F311" s="74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47"/>
      <c r="S311" s="26"/>
      <c r="T311" s="26"/>
      <c r="U311" s="26"/>
      <c r="V311" s="26"/>
      <c r="W311" s="26"/>
      <c r="X311" s="26"/>
      <c r="Y311" s="26"/>
      <c r="Z311" s="26"/>
      <c r="AA311" s="26"/>
      <c r="AB311" s="26"/>
    </row>
    <row r="312" spans="1:28" x14ac:dyDescent="0.2">
      <c r="A312" s="26"/>
      <c r="B312" s="26"/>
      <c r="C312" s="74"/>
      <c r="D312" s="26"/>
      <c r="E312" s="26"/>
      <c r="F312" s="74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47"/>
      <c r="S312" s="26"/>
      <c r="T312" s="26"/>
      <c r="U312" s="26"/>
      <c r="V312" s="26"/>
      <c r="W312" s="26"/>
      <c r="X312" s="26"/>
      <c r="Y312" s="26"/>
      <c r="Z312" s="26"/>
      <c r="AA312" s="26"/>
      <c r="AB312" s="26"/>
    </row>
    <row r="313" spans="1:28" x14ac:dyDescent="0.2">
      <c r="A313" s="26"/>
      <c r="B313" s="26"/>
      <c r="C313" s="74"/>
      <c r="D313" s="26"/>
      <c r="E313" s="26"/>
      <c r="F313" s="74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47"/>
      <c r="S313" s="26"/>
      <c r="T313" s="26"/>
      <c r="U313" s="26"/>
      <c r="V313" s="26"/>
      <c r="W313" s="26"/>
      <c r="X313" s="26"/>
      <c r="Y313" s="26"/>
      <c r="Z313" s="26"/>
      <c r="AA313" s="26"/>
      <c r="AB313" s="26"/>
    </row>
    <row r="314" spans="1:28" x14ac:dyDescent="0.2">
      <c r="A314" s="26"/>
      <c r="B314" s="26"/>
      <c r="C314" s="74"/>
      <c r="D314" s="26"/>
      <c r="E314" s="26"/>
      <c r="F314" s="74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47"/>
      <c r="S314" s="26"/>
      <c r="T314" s="26"/>
      <c r="U314" s="26"/>
      <c r="V314" s="26"/>
      <c r="W314" s="26"/>
      <c r="X314" s="26"/>
      <c r="Y314" s="26"/>
      <c r="Z314" s="26"/>
      <c r="AA314" s="26"/>
      <c r="AB314" s="26"/>
    </row>
    <row r="315" spans="1:28" x14ac:dyDescent="0.2">
      <c r="A315" s="26"/>
      <c r="B315" s="26"/>
      <c r="C315" s="74"/>
      <c r="D315" s="26"/>
      <c r="E315" s="26"/>
      <c r="F315" s="74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47"/>
      <c r="S315" s="26"/>
      <c r="T315" s="26"/>
      <c r="U315" s="26"/>
      <c r="V315" s="26"/>
      <c r="W315" s="26"/>
      <c r="X315" s="26"/>
      <c r="Y315" s="26"/>
      <c r="Z315" s="26"/>
      <c r="AA315" s="26"/>
      <c r="AB315" s="26"/>
    </row>
    <row r="316" spans="1:28" x14ac:dyDescent="0.2">
      <c r="A316" s="26"/>
      <c r="B316" s="26"/>
      <c r="C316" s="74"/>
      <c r="D316" s="26"/>
      <c r="E316" s="26"/>
      <c r="F316" s="74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47"/>
      <c r="S316" s="26"/>
      <c r="T316" s="26"/>
      <c r="U316" s="26"/>
      <c r="V316" s="26"/>
      <c r="W316" s="26"/>
      <c r="X316" s="26"/>
      <c r="Y316" s="26"/>
      <c r="Z316" s="26"/>
      <c r="AA316" s="26"/>
      <c r="AB316" s="26"/>
    </row>
    <row r="317" spans="1:28" x14ac:dyDescent="0.2">
      <c r="A317" s="26"/>
      <c r="B317" s="26"/>
      <c r="C317" s="74"/>
      <c r="D317" s="26"/>
      <c r="E317" s="26"/>
      <c r="F317" s="74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47"/>
      <c r="S317" s="26"/>
      <c r="T317" s="26"/>
      <c r="U317" s="26"/>
      <c r="V317" s="26"/>
      <c r="W317" s="26"/>
      <c r="X317" s="26"/>
      <c r="Y317" s="26"/>
      <c r="Z317" s="26"/>
      <c r="AA317" s="26"/>
      <c r="AB317" s="26"/>
    </row>
    <row r="318" spans="1:28" x14ac:dyDescent="0.2">
      <c r="A318" s="26"/>
      <c r="B318" s="26"/>
      <c r="C318" s="74"/>
      <c r="D318" s="26"/>
      <c r="E318" s="26"/>
      <c r="F318" s="74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47"/>
      <c r="S318" s="26"/>
      <c r="T318" s="26"/>
      <c r="U318" s="26"/>
      <c r="V318" s="26"/>
      <c r="W318" s="26"/>
      <c r="X318" s="26"/>
      <c r="Y318" s="26"/>
      <c r="Z318" s="26"/>
      <c r="AA318" s="26"/>
      <c r="AB318" s="26"/>
    </row>
    <row r="319" spans="1:28" x14ac:dyDescent="0.2">
      <c r="A319" s="26"/>
      <c r="B319" s="26"/>
      <c r="C319" s="74"/>
      <c r="D319" s="26"/>
      <c r="E319" s="26"/>
      <c r="F319" s="74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47"/>
      <c r="S319" s="26"/>
      <c r="T319" s="26"/>
      <c r="U319" s="26"/>
      <c r="V319" s="26"/>
      <c r="W319" s="26"/>
      <c r="X319" s="26"/>
      <c r="Y319" s="26"/>
      <c r="Z319" s="26"/>
      <c r="AA319" s="26"/>
      <c r="AB319" s="26"/>
    </row>
    <row r="320" spans="1:28" x14ac:dyDescent="0.2">
      <c r="A320" s="26"/>
      <c r="B320" s="26"/>
      <c r="C320" s="74"/>
      <c r="D320" s="26"/>
      <c r="E320" s="26"/>
      <c r="F320" s="74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47"/>
      <c r="S320" s="26"/>
      <c r="T320" s="26"/>
      <c r="U320" s="26"/>
      <c r="V320" s="26"/>
      <c r="W320" s="26"/>
      <c r="X320" s="26"/>
      <c r="Y320" s="26"/>
      <c r="Z320" s="26"/>
      <c r="AA320" s="26"/>
      <c r="AB320" s="26"/>
    </row>
    <row r="321" spans="1:28" x14ac:dyDescent="0.2">
      <c r="A321" s="26"/>
      <c r="B321" s="26"/>
      <c r="C321" s="74"/>
      <c r="D321" s="26"/>
      <c r="E321" s="26"/>
      <c r="F321" s="74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47"/>
      <c r="S321" s="26"/>
      <c r="T321" s="26"/>
      <c r="U321" s="26"/>
      <c r="V321" s="26"/>
      <c r="W321" s="26"/>
      <c r="X321" s="26"/>
      <c r="Y321" s="26"/>
      <c r="Z321" s="26"/>
      <c r="AA321" s="26"/>
      <c r="AB321" s="26"/>
    </row>
    <row r="322" spans="1:28" x14ac:dyDescent="0.2">
      <c r="A322" s="26"/>
      <c r="B322" s="26"/>
      <c r="C322" s="74"/>
      <c r="D322" s="26"/>
      <c r="E322" s="26"/>
      <c r="F322" s="74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47"/>
      <c r="S322" s="26"/>
      <c r="T322" s="26"/>
      <c r="U322" s="26"/>
      <c r="V322" s="26"/>
      <c r="W322" s="26"/>
      <c r="X322" s="26"/>
      <c r="Y322" s="26"/>
      <c r="Z322" s="26"/>
      <c r="AA322" s="26"/>
      <c r="AB322" s="26"/>
    </row>
    <row r="323" spans="1:28" x14ac:dyDescent="0.2">
      <c r="A323" s="26"/>
      <c r="B323" s="26"/>
      <c r="C323" s="74"/>
      <c r="D323" s="26"/>
      <c r="E323" s="26"/>
      <c r="F323" s="74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47"/>
      <c r="S323" s="26"/>
      <c r="T323" s="26"/>
      <c r="U323" s="26"/>
      <c r="V323" s="26"/>
      <c r="W323" s="26"/>
      <c r="X323" s="26"/>
      <c r="Y323" s="26"/>
      <c r="Z323" s="26"/>
      <c r="AA323" s="26"/>
      <c r="AB323" s="26"/>
    </row>
    <row r="324" spans="1:28" x14ac:dyDescent="0.2">
      <c r="A324" s="26"/>
      <c r="B324" s="26"/>
      <c r="C324" s="74"/>
      <c r="D324" s="26"/>
      <c r="E324" s="26"/>
      <c r="F324" s="74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47"/>
      <c r="S324" s="26"/>
      <c r="T324" s="26"/>
      <c r="U324" s="26"/>
      <c r="V324" s="26"/>
      <c r="W324" s="26"/>
      <c r="X324" s="26"/>
      <c r="Y324" s="26"/>
      <c r="Z324" s="26"/>
      <c r="AA324" s="26"/>
      <c r="AB324" s="26"/>
    </row>
    <row r="325" spans="1:28" x14ac:dyDescent="0.2">
      <c r="A325" s="26"/>
      <c r="B325" s="26"/>
      <c r="C325" s="74"/>
      <c r="D325" s="26"/>
      <c r="E325" s="26"/>
      <c r="F325" s="74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47"/>
      <c r="S325" s="26"/>
      <c r="T325" s="26"/>
      <c r="U325" s="26"/>
      <c r="V325" s="26"/>
      <c r="W325" s="26"/>
      <c r="X325" s="26"/>
      <c r="Y325" s="26"/>
      <c r="Z325" s="26"/>
      <c r="AA325" s="26"/>
      <c r="AB325" s="26"/>
    </row>
    <row r="326" spans="1:28" x14ac:dyDescent="0.2">
      <c r="A326" s="26"/>
      <c r="B326" s="26"/>
      <c r="C326" s="74"/>
      <c r="D326" s="26"/>
      <c r="E326" s="26"/>
      <c r="F326" s="74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47"/>
      <c r="S326" s="26"/>
      <c r="T326" s="26"/>
      <c r="U326" s="26"/>
      <c r="V326" s="26"/>
      <c r="W326" s="26"/>
      <c r="X326" s="26"/>
      <c r="Y326" s="26"/>
      <c r="Z326" s="26"/>
      <c r="AA326" s="26"/>
      <c r="AB326" s="26"/>
    </row>
    <row r="327" spans="1:28" x14ac:dyDescent="0.2">
      <c r="A327" s="26"/>
      <c r="B327" s="26"/>
      <c r="C327" s="74"/>
      <c r="D327" s="26"/>
      <c r="E327" s="26"/>
      <c r="F327" s="74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47"/>
      <c r="S327" s="26"/>
      <c r="T327" s="26"/>
      <c r="U327" s="26"/>
      <c r="V327" s="26"/>
      <c r="W327" s="26"/>
      <c r="X327" s="26"/>
      <c r="Y327" s="26"/>
      <c r="Z327" s="26"/>
      <c r="AA327" s="26"/>
      <c r="AB327" s="26"/>
    </row>
    <row r="328" spans="1:28" x14ac:dyDescent="0.2">
      <c r="A328" s="26"/>
      <c r="B328" s="26"/>
      <c r="C328" s="74"/>
      <c r="D328" s="26"/>
      <c r="E328" s="26"/>
      <c r="F328" s="74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47"/>
      <c r="S328" s="26"/>
      <c r="T328" s="26"/>
      <c r="U328" s="26"/>
      <c r="V328" s="26"/>
      <c r="W328" s="26"/>
      <c r="X328" s="26"/>
      <c r="Y328" s="26"/>
      <c r="Z328" s="26"/>
      <c r="AA328" s="26"/>
      <c r="AB328" s="26"/>
    </row>
    <row r="329" spans="1:28" x14ac:dyDescent="0.2">
      <c r="A329" s="26"/>
      <c r="B329" s="26"/>
      <c r="C329" s="74"/>
      <c r="D329" s="26"/>
      <c r="E329" s="26"/>
      <c r="F329" s="74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47"/>
      <c r="S329" s="26"/>
      <c r="T329" s="26"/>
      <c r="U329" s="26"/>
      <c r="V329" s="26"/>
      <c r="W329" s="26"/>
      <c r="X329" s="26"/>
      <c r="Y329" s="26"/>
      <c r="Z329" s="26"/>
      <c r="AA329" s="26"/>
      <c r="AB329" s="26"/>
    </row>
    <row r="330" spans="1:28" x14ac:dyDescent="0.2">
      <c r="A330" s="26"/>
      <c r="B330" s="26"/>
      <c r="C330" s="74"/>
      <c r="D330" s="26"/>
      <c r="E330" s="26"/>
      <c r="F330" s="74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47"/>
      <c r="S330" s="26"/>
      <c r="T330" s="26"/>
      <c r="U330" s="26"/>
      <c r="V330" s="26"/>
      <c r="W330" s="26"/>
      <c r="X330" s="26"/>
      <c r="Y330" s="26"/>
      <c r="Z330" s="26"/>
      <c r="AA330" s="26"/>
      <c r="AB330" s="26"/>
    </row>
    <row r="331" spans="1:28" x14ac:dyDescent="0.2">
      <c r="A331" s="26"/>
      <c r="B331" s="26"/>
      <c r="C331" s="74"/>
      <c r="D331" s="26"/>
      <c r="E331" s="26"/>
      <c r="F331" s="74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47"/>
      <c r="S331" s="26"/>
      <c r="T331" s="26"/>
      <c r="U331" s="26"/>
      <c r="V331" s="26"/>
      <c r="W331" s="26"/>
      <c r="X331" s="26"/>
      <c r="Y331" s="26"/>
      <c r="Z331" s="26"/>
      <c r="AA331" s="26"/>
      <c r="AB331" s="26"/>
    </row>
    <row r="332" spans="1:28" x14ac:dyDescent="0.2">
      <c r="A332" s="26"/>
      <c r="B332" s="26"/>
      <c r="C332" s="74"/>
      <c r="D332" s="26"/>
      <c r="E332" s="26"/>
      <c r="F332" s="74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47"/>
      <c r="S332" s="26"/>
      <c r="T332" s="26"/>
      <c r="U332" s="26"/>
      <c r="V332" s="26"/>
      <c r="W332" s="26"/>
      <c r="X332" s="26"/>
      <c r="Y332" s="26"/>
      <c r="Z332" s="26"/>
      <c r="AA332" s="26"/>
      <c r="AB332" s="26"/>
    </row>
    <row r="333" spans="1:28" x14ac:dyDescent="0.2">
      <c r="A333" s="26"/>
      <c r="B333" s="26"/>
      <c r="C333" s="74"/>
      <c r="D333" s="26"/>
      <c r="E333" s="26"/>
      <c r="F333" s="74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47"/>
      <c r="S333" s="26"/>
      <c r="T333" s="26"/>
      <c r="U333" s="26"/>
      <c r="V333" s="26"/>
      <c r="W333" s="26"/>
      <c r="X333" s="26"/>
      <c r="Y333" s="26"/>
      <c r="Z333" s="26"/>
      <c r="AA333" s="26"/>
      <c r="AB333" s="26"/>
    </row>
    <row r="334" spans="1:28" x14ac:dyDescent="0.2">
      <c r="A334" s="26"/>
      <c r="B334" s="26"/>
      <c r="C334" s="74"/>
      <c r="D334" s="26"/>
      <c r="E334" s="26"/>
      <c r="F334" s="74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47"/>
      <c r="S334" s="26"/>
      <c r="T334" s="26"/>
      <c r="U334" s="26"/>
      <c r="V334" s="26"/>
      <c r="W334" s="26"/>
      <c r="X334" s="26"/>
      <c r="Y334" s="26"/>
      <c r="Z334" s="26"/>
      <c r="AA334" s="26"/>
      <c r="AB334" s="26"/>
    </row>
    <row r="335" spans="1:28" x14ac:dyDescent="0.2">
      <c r="A335" s="26"/>
      <c r="B335" s="26"/>
      <c r="C335" s="74"/>
      <c r="D335" s="26"/>
      <c r="E335" s="26"/>
      <c r="F335" s="74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47"/>
      <c r="S335" s="26"/>
      <c r="T335" s="26"/>
      <c r="U335" s="26"/>
      <c r="V335" s="26"/>
      <c r="W335" s="26"/>
      <c r="X335" s="26"/>
      <c r="Y335" s="26"/>
      <c r="Z335" s="26"/>
      <c r="AA335" s="26"/>
      <c r="AB335" s="26"/>
    </row>
    <row r="336" spans="1:28" x14ac:dyDescent="0.2">
      <c r="A336" s="26"/>
      <c r="B336" s="26"/>
      <c r="C336" s="74"/>
      <c r="D336" s="26"/>
      <c r="E336" s="26"/>
      <c r="F336" s="74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47"/>
      <c r="S336" s="26"/>
      <c r="T336" s="26"/>
      <c r="U336" s="26"/>
      <c r="V336" s="26"/>
      <c r="W336" s="26"/>
      <c r="X336" s="26"/>
      <c r="Y336" s="26"/>
      <c r="Z336" s="26"/>
      <c r="AA336" s="26"/>
      <c r="AB336" s="26"/>
    </row>
    <row r="337" spans="1:28" x14ac:dyDescent="0.2">
      <c r="A337" s="26"/>
      <c r="B337" s="26"/>
      <c r="C337" s="74"/>
      <c r="D337" s="26"/>
      <c r="E337" s="26"/>
      <c r="F337" s="74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47"/>
      <c r="S337" s="26"/>
      <c r="T337" s="26"/>
      <c r="U337" s="26"/>
      <c r="V337" s="26"/>
      <c r="W337" s="26"/>
      <c r="X337" s="26"/>
      <c r="Y337" s="26"/>
      <c r="Z337" s="26"/>
      <c r="AA337" s="26"/>
      <c r="AB337" s="26"/>
    </row>
    <row r="338" spans="1:28" x14ac:dyDescent="0.2">
      <c r="A338" s="26"/>
      <c r="B338" s="26"/>
      <c r="C338" s="74"/>
      <c r="D338" s="26"/>
      <c r="E338" s="26"/>
      <c r="F338" s="74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47"/>
      <c r="S338" s="26"/>
      <c r="T338" s="26"/>
      <c r="U338" s="26"/>
      <c r="V338" s="26"/>
      <c r="W338" s="26"/>
      <c r="X338" s="26"/>
      <c r="Y338" s="26"/>
      <c r="Z338" s="26"/>
      <c r="AA338" s="26"/>
      <c r="AB338" s="26"/>
    </row>
    <row r="339" spans="1:28" x14ac:dyDescent="0.2">
      <c r="A339" s="26"/>
      <c r="B339" s="26"/>
      <c r="C339" s="74"/>
      <c r="D339" s="26"/>
      <c r="E339" s="26"/>
      <c r="F339" s="74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47"/>
      <c r="S339" s="26"/>
      <c r="T339" s="26"/>
      <c r="U339" s="26"/>
      <c r="V339" s="26"/>
      <c r="W339" s="26"/>
      <c r="X339" s="26"/>
      <c r="Y339" s="26"/>
      <c r="Z339" s="26"/>
      <c r="AA339" s="26"/>
      <c r="AB339" s="26"/>
    </row>
    <row r="340" spans="1:28" x14ac:dyDescent="0.2">
      <c r="A340" s="26"/>
      <c r="B340" s="26"/>
      <c r="C340" s="74"/>
      <c r="D340" s="26"/>
      <c r="E340" s="26"/>
      <c r="F340" s="74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47"/>
      <c r="S340" s="26"/>
      <c r="T340" s="26"/>
      <c r="U340" s="26"/>
      <c r="V340" s="26"/>
      <c r="W340" s="26"/>
      <c r="X340" s="26"/>
      <c r="Y340" s="26"/>
      <c r="Z340" s="26"/>
      <c r="AA340" s="26"/>
      <c r="AB340" s="26"/>
    </row>
    <row r="341" spans="1:28" x14ac:dyDescent="0.2">
      <c r="A341" s="26"/>
      <c r="B341" s="26"/>
      <c r="C341" s="74"/>
      <c r="D341" s="26"/>
      <c r="E341" s="26"/>
      <c r="F341" s="74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47"/>
      <c r="S341" s="26"/>
      <c r="T341" s="26"/>
      <c r="U341" s="26"/>
      <c r="V341" s="26"/>
      <c r="W341" s="26"/>
      <c r="X341" s="26"/>
      <c r="Y341" s="26"/>
      <c r="Z341" s="26"/>
      <c r="AA341" s="26"/>
      <c r="AB341" s="26"/>
    </row>
    <row r="342" spans="1:28" x14ac:dyDescent="0.2">
      <c r="A342" s="26"/>
      <c r="B342" s="26"/>
      <c r="C342" s="74"/>
      <c r="D342" s="26"/>
      <c r="E342" s="26"/>
      <c r="F342" s="74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47"/>
      <c r="S342" s="26"/>
      <c r="T342" s="26"/>
      <c r="U342" s="26"/>
      <c r="V342" s="26"/>
      <c r="W342" s="26"/>
      <c r="X342" s="26"/>
      <c r="Y342" s="26"/>
      <c r="Z342" s="26"/>
      <c r="AA342" s="26"/>
      <c r="AB342" s="26"/>
    </row>
    <row r="343" spans="1:28" x14ac:dyDescent="0.2">
      <c r="A343" s="26"/>
      <c r="B343" s="26"/>
      <c r="C343" s="74"/>
      <c r="D343" s="26"/>
      <c r="E343" s="26"/>
      <c r="F343" s="74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47"/>
      <c r="S343" s="26"/>
      <c r="T343" s="26"/>
      <c r="U343" s="26"/>
      <c r="V343" s="26"/>
      <c r="W343" s="26"/>
      <c r="X343" s="26"/>
      <c r="Y343" s="26"/>
      <c r="Z343" s="26"/>
      <c r="AA343" s="26"/>
      <c r="AB343" s="26"/>
    </row>
    <row r="344" spans="1:28" x14ac:dyDescent="0.2">
      <c r="A344" s="26"/>
      <c r="B344" s="26"/>
      <c r="C344" s="74"/>
      <c r="D344" s="26"/>
      <c r="E344" s="26"/>
      <c r="F344" s="74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47"/>
      <c r="S344" s="26"/>
      <c r="T344" s="26"/>
      <c r="U344" s="26"/>
      <c r="V344" s="26"/>
      <c r="W344" s="26"/>
      <c r="X344" s="26"/>
      <c r="Y344" s="26"/>
      <c r="Z344" s="26"/>
      <c r="AA344" s="26"/>
      <c r="AB344" s="26"/>
    </row>
    <row r="345" spans="1:28" x14ac:dyDescent="0.2">
      <c r="A345" s="26"/>
      <c r="B345" s="26"/>
      <c r="C345" s="74"/>
      <c r="D345" s="26"/>
      <c r="E345" s="26"/>
      <c r="F345" s="74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47"/>
      <c r="S345" s="26"/>
      <c r="T345" s="26"/>
      <c r="U345" s="26"/>
      <c r="V345" s="26"/>
      <c r="W345" s="26"/>
      <c r="X345" s="26"/>
      <c r="Y345" s="26"/>
      <c r="Z345" s="26"/>
      <c r="AA345" s="26"/>
      <c r="AB345" s="26"/>
    </row>
    <row r="346" spans="1:28" x14ac:dyDescent="0.2">
      <c r="A346" s="26"/>
      <c r="B346" s="26"/>
      <c r="C346" s="74"/>
      <c r="D346" s="26"/>
      <c r="E346" s="26"/>
      <c r="F346" s="74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47"/>
      <c r="S346" s="26"/>
      <c r="T346" s="26"/>
      <c r="U346" s="26"/>
      <c r="V346" s="26"/>
      <c r="W346" s="26"/>
      <c r="X346" s="26"/>
      <c r="Y346" s="26"/>
      <c r="Z346" s="26"/>
      <c r="AA346" s="26"/>
      <c r="AB346" s="26"/>
    </row>
    <row r="347" spans="1:28" x14ac:dyDescent="0.2">
      <c r="A347" s="26"/>
      <c r="B347" s="26"/>
      <c r="C347" s="74"/>
      <c r="D347" s="26"/>
      <c r="E347" s="26"/>
      <c r="F347" s="74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47"/>
      <c r="S347" s="26"/>
      <c r="T347" s="26"/>
      <c r="U347" s="26"/>
      <c r="V347" s="26"/>
      <c r="W347" s="26"/>
      <c r="X347" s="26"/>
      <c r="Y347" s="26"/>
      <c r="Z347" s="26"/>
      <c r="AA347" s="26"/>
      <c r="AB347" s="26"/>
    </row>
    <row r="348" spans="1:28" x14ac:dyDescent="0.2">
      <c r="A348" s="26"/>
      <c r="B348" s="26"/>
      <c r="C348" s="74"/>
      <c r="D348" s="26"/>
      <c r="E348" s="26"/>
      <c r="F348" s="74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47"/>
      <c r="S348" s="26"/>
      <c r="T348" s="26"/>
      <c r="U348" s="26"/>
      <c r="V348" s="26"/>
      <c r="W348" s="26"/>
      <c r="X348" s="26"/>
      <c r="Y348" s="26"/>
      <c r="Z348" s="26"/>
      <c r="AA348" s="26"/>
      <c r="AB348" s="26"/>
    </row>
    <row r="349" spans="1:28" x14ac:dyDescent="0.2">
      <c r="A349" s="26"/>
      <c r="B349" s="26"/>
      <c r="C349" s="74"/>
      <c r="D349" s="26"/>
      <c r="E349" s="26"/>
      <c r="F349" s="74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47"/>
      <c r="S349" s="26"/>
      <c r="T349" s="26"/>
      <c r="U349" s="26"/>
      <c r="V349" s="26"/>
      <c r="W349" s="26"/>
      <c r="X349" s="26"/>
      <c r="Y349" s="26"/>
      <c r="Z349" s="26"/>
      <c r="AA349" s="26"/>
      <c r="AB349" s="26"/>
    </row>
    <row r="350" spans="1:28" x14ac:dyDescent="0.2">
      <c r="A350" s="26"/>
      <c r="B350" s="26"/>
      <c r="C350" s="74"/>
      <c r="D350" s="26"/>
      <c r="E350" s="26"/>
      <c r="F350" s="74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47"/>
      <c r="S350" s="26"/>
      <c r="T350" s="26"/>
      <c r="U350" s="26"/>
      <c r="V350" s="26"/>
      <c r="W350" s="26"/>
      <c r="X350" s="26"/>
      <c r="Y350" s="26"/>
      <c r="Z350" s="26"/>
      <c r="AA350" s="26"/>
      <c r="AB350" s="26"/>
    </row>
    <row r="351" spans="1:28" x14ac:dyDescent="0.2">
      <c r="A351" s="26"/>
      <c r="B351" s="26"/>
      <c r="C351" s="74"/>
      <c r="D351" s="26"/>
      <c r="E351" s="26"/>
      <c r="F351" s="74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47"/>
      <c r="S351" s="26"/>
      <c r="T351" s="26"/>
      <c r="U351" s="26"/>
      <c r="V351" s="26"/>
      <c r="W351" s="26"/>
      <c r="X351" s="26"/>
      <c r="Y351" s="26"/>
      <c r="Z351" s="26"/>
      <c r="AA351" s="26"/>
      <c r="AB351" s="26"/>
    </row>
    <row r="352" spans="1:28" x14ac:dyDescent="0.2">
      <c r="A352" s="26"/>
      <c r="B352" s="26"/>
      <c r="C352" s="74"/>
      <c r="D352" s="26"/>
      <c r="E352" s="26"/>
      <c r="F352" s="74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47"/>
      <c r="S352" s="26"/>
      <c r="T352" s="26"/>
      <c r="U352" s="26"/>
      <c r="V352" s="26"/>
      <c r="W352" s="26"/>
      <c r="X352" s="26"/>
      <c r="Y352" s="26"/>
      <c r="Z352" s="26"/>
      <c r="AA352" s="26"/>
      <c r="AB352" s="26"/>
    </row>
    <row r="353" spans="1:28" x14ac:dyDescent="0.2">
      <c r="A353" s="26"/>
      <c r="B353" s="26"/>
      <c r="C353" s="74"/>
      <c r="D353" s="26"/>
      <c r="E353" s="26"/>
      <c r="F353" s="74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47"/>
      <c r="S353" s="26"/>
      <c r="T353" s="26"/>
      <c r="U353" s="26"/>
      <c r="V353" s="26"/>
      <c r="W353" s="26"/>
      <c r="X353" s="26"/>
      <c r="Y353" s="26"/>
      <c r="Z353" s="26"/>
      <c r="AA353" s="26"/>
      <c r="AB353" s="26"/>
    </row>
    <row r="354" spans="1:28" x14ac:dyDescent="0.2">
      <c r="A354" s="26"/>
      <c r="B354" s="26"/>
      <c r="C354" s="74"/>
      <c r="D354" s="26"/>
      <c r="E354" s="26"/>
      <c r="F354" s="74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47"/>
      <c r="S354" s="26"/>
      <c r="T354" s="26"/>
      <c r="U354" s="26"/>
      <c r="V354" s="26"/>
      <c r="W354" s="26"/>
      <c r="X354" s="26"/>
      <c r="Y354" s="26"/>
      <c r="Z354" s="26"/>
      <c r="AA354" s="26"/>
      <c r="AB354" s="26"/>
    </row>
    <row r="355" spans="1:28" x14ac:dyDescent="0.2">
      <c r="A355" s="26"/>
      <c r="B355" s="26"/>
      <c r="C355" s="74"/>
      <c r="D355" s="26"/>
      <c r="E355" s="26"/>
      <c r="F355" s="74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47"/>
      <c r="S355" s="26"/>
      <c r="T355" s="26"/>
      <c r="U355" s="26"/>
      <c r="V355" s="26"/>
      <c r="W355" s="26"/>
      <c r="X355" s="26"/>
      <c r="Y355" s="26"/>
      <c r="Z355" s="26"/>
      <c r="AA355" s="26"/>
      <c r="AB355" s="26"/>
    </row>
    <row r="356" spans="1:28" x14ac:dyDescent="0.2">
      <c r="A356" s="26"/>
      <c r="B356" s="26"/>
      <c r="C356" s="74"/>
      <c r="D356" s="26"/>
      <c r="E356" s="26"/>
      <c r="F356" s="74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47"/>
      <c r="S356" s="26"/>
      <c r="T356" s="26"/>
      <c r="U356" s="26"/>
      <c r="V356" s="26"/>
      <c r="W356" s="26"/>
      <c r="X356" s="26"/>
      <c r="Y356" s="26"/>
      <c r="Z356" s="26"/>
      <c r="AA356" s="26"/>
      <c r="AB356" s="26"/>
    </row>
    <row r="357" spans="1:28" x14ac:dyDescent="0.2">
      <c r="A357" s="26"/>
      <c r="B357" s="26"/>
      <c r="C357" s="74"/>
      <c r="D357" s="26"/>
      <c r="E357" s="26"/>
      <c r="F357" s="74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47"/>
      <c r="S357" s="26"/>
      <c r="T357" s="26"/>
      <c r="U357" s="26"/>
      <c r="V357" s="26"/>
      <c r="W357" s="26"/>
      <c r="X357" s="26"/>
      <c r="Y357" s="26"/>
      <c r="Z357" s="26"/>
      <c r="AA357" s="26"/>
      <c r="AB357" s="26"/>
    </row>
    <row r="358" spans="1:28" x14ac:dyDescent="0.2">
      <c r="A358" s="26"/>
      <c r="B358" s="26"/>
      <c r="C358" s="74"/>
      <c r="D358" s="26"/>
      <c r="E358" s="26"/>
      <c r="F358" s="74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47"/>
      <c r="S358" s="26"/>
      <c r="T358" s="26"/>
      <c r="U358" s="26"/>
      <c r="V358" s="26"/>
      <c r="W358" s="26"/>
      <c r="X358" s="26"/>
      <c r="Y358" s="26"/>
      <c r="Z358" s="26"/>
      <c r="AA358" s="26"/>
      <c r="AB358" s="26"/>
    </row>
    <row r="359" spans="1:28" x14ac:dyDescent="0.2">
      <c r="A359" s="26"/>
      <c r="B359" s="26"/>
      <c r="C359" s="74"/>
      <c r="D359" s="26"/>
      <c r="E359" s="26"/>
      <c r="F359" s="74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47"/>
      <c r="S359" s="26"/>
      <c r="T359" s="26"/>
      <c r="U359" s="26"/>
      <c r="V359" s="26"/>
      <c r="W359" s="26"/>
      <c r="X359" s="26"/>
      <c r="Y359" s="26"/>
      <c r="Z359" s="26"/>
      <c r="AA359" s="26"/>
      <c r="AB359" s="26"/>
    </row>
    <row r="360" spans="1:28" x14ac:dyDescent="0.2">
      <c r="A360" s="26"/>
      <c r="B360" s="26"/>
      <c r="C360" s="74"/>
      <c r="D360" s="26"/>
      <c r="E360" s="26"/>
      <c r="F360" s="74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47"/>
      <c r="S360" s="26"/>
      <c r="T360" s="26"/>
      <c r="U360" s="26"/>
      <c r="V360" s="26"/>
      <c r="W360" s="26"/>
      <c r="X360" s="26"/>
      <c r="Y360" s="26"/>
      <c r="Z360" s="26"/>
      <c r="AA360" s="26"/>
      <c r="AB360" s="26"/>
    </row>
    <row r="361" spans="1:28" x14ac:dyDescent="0.2">
      <c r="A361" s="26"/>
      <c r="B361" s="26"/>
      <c r="C361" s="74"/>
      <c r="D361" s="26"/>
      <c r="E361" s="26"/>
      <c r="F361" s="74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47"/>
      <c r="S361" s="26"/>
      <c r="T361" s="26"/>
      <c r="U361" s="26"/>
      <c r="V361" s="26"/>
      <c r="W361" s="26"/>
      <c r="X361" s="26"/>
      <c r="Y361" s="26"/>
      <c r="Z361" s="26"/>
      <c r="AA361" s="26"/>
      <c r="AB361" s="26"/>
    </row>
    <row r="362" spans="1:28" x14ac:dyDescent="0.2">
      <c r="A362" s="26"/>
      <c r="B362" s="26"/>
      <c r="C362" s="74"/>
      <c r="D362" s="26"/>
      <c r="E362" s="26"/>
      <c r="F362" s="74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47"/>
      <c r="S362" s="26"/>
      <c r="T362" s="26"/>
      <c r="U362" s="26"/>
      <c r="V362" s="26"/>
      <c r="W362" s="26"/>
      <c r="X362" s="26"/>
      <c r="Y362" s="26"/>
      <c r="Z362" s="26"/>
      <c r="AA362" s="26"/>
      <c r="AB362" s="26"/>
    </row>
    <row r="363" spans="1:28" x14ac:dyDescent="0.2">
      <c r="A363" s="26"/>
      <c r="B363" s="26"/>
      <c r="C363" s="74"/>
      <c r="D363" s="26"/>
      <c r="E363" s="26"/>
      <c r="F363" s="74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47"/>
      <c r="S363" s="26"/>
      <c r="T363" s="26"/>
      <c r="U363" s="26"/>
      <c r="V363" s="26"/>
      <c r="W363" s="26"/>
      <c r="X363" s="26"/>
      <c r="Y363" s="26"/>
      <c r="Z363" s="26"/>
      <c r="AA363" s="26"/>
      <c r="AB363" s="26"/>
    </row>
    <row r="364" spans="1:28" x14ac:dyDescent="0.2">
      <c r="A364" s="26"/>
      <c r="B364" s="26"/>
      <c r="C364" s="74"/>
      <c r="D364" s="26"/>
      <c r="E364" s="26"/>
      <c r="F364" s="74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47"/>
      <c r="S364" s="26"/>
      <c r="T364" s="26"/>
      <c r="U364" s="26"/>
      <c r="V364" s="26"/>
      <c r="W364" s="26"/>
      <c r="X364" s="26"/>
      <c r="Y364" s="26"/>
      <c r="Z364" s="26"/>
      <c r="AA364" s="26"/>
      <c r="AB364" s="26"/>
    </row>
    <row r="365" spans="1:28" x14ac:dyDescent="0.2">
      <c r="A365" s="26"/>
      <c r="B365" s="26"/>
      <c r="C365" s="74"/>
      <c r="D365" s="26"/>
      <c r="E365" s="26"/>
      <c r="F365" s="74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47"/>
      <c r="S365" s="26"/>
      <c r="T365" s="26"/>
      <c r="U365" s="26"/>
      <c r="V365" s="26"/>
      <c r="W365" s="26"/>
      <c r="X365" s="26"/>
      <c r="Y365" s="26"/>
      <c r="Z365" s="26"/>
      <c r="AA365" s="26"/>
      <c r="AB365" s="26"/>
    </row>
    <row r="366" spans="1:28" x14ac:dyDescent="0.2">
      <c r="A366" s="26"/>
      <c r="B366" s="26"/>
      <c r="C366" s="74"/>
      <c r="D366" s="26"/>
      <c r="E366" s="26"/>
      <c r="F366" s="74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47"/>
      <c r="S366" s="26"/>
      <c r="T366" s="26"/>
      <c r="U366" s="26"/>
      <c r="V366" s="26"/>
      <c r="W366" s="26"/>
      <c r="X366" s="26"/>
      <c r="Y366" s="26"/>
      <c r="Z366" s="26"/>
      <c r="AA366" s="26"/>
      <c r="AB366" s="26"/>
    </row>
    <row r="367" spans="1:28" x14ac:dyDescent="0.2">
      <c r="A367" s="26"/>
      <c r="B367" s="26"/>
      <c r="C367" s="74"/>
      <c r="D367" s="26"/>
      <c r="E367" s="26"/>
      <c r="F367" s="74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47"/>
      <c r="S367" s="26"/>
      <c r="T367" s="26"/>
      <c r="U367" s="26"/>
      <c r="V367" s="26"/>
      <c r="W367" s="26"/>
      <c r="X367" s="26"/>
      <c r="Y367" s="26"/>
      <c r="Z367" s="26"/>
      <c r="AA367" s="26"/>
      <c r="AB367" s="26"/>
    </row>
    <row r="368" spans="1:28" x14ac:dyDescent="0.2">
      <c r="A368" s="26"/>
      <c r="B368" s="26"/>
      <c r="C368" s="74"/>
      <c r="D368" s="26"/>
      <c r="E368" s="26"/>
      <c r="F368" s="74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47"/>
      <c r="S368" s="26"/>
      <c r="T368" s="26"/>
      <c r="U368" s="26"/>
      <c r="V368" s="26"/>
      <c r="W368" s="26"/>
      <c r="X368" s="26"/>
      <c r="Y368" s="26"/>
      <c r="Z368" s="26"/>
      <c r="AA368" s="26"/>
      <c r="AB368" s="26"/>
    </row>
    <row r="369" spans="1:28" x14ac:dyDescent="0.2">
      <c r="A369" s="26"/>
      <c r="B369" s="26"/>
      <c r="C369" s="74"/>
      <c r="D369" s="26"/>
      <c r="E369" s="26"/>
      <c r="F369" s="74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47"/>
      <c r="S369" s="26"/>
      <c r="T369" s="26"/>
      <c r="U369" s="26"/>
      <c r="V369" s="26"/>
      <c r="W369" s="26"/>
      <c r="X369" s="26"/>
      <c r="Y369" s="26"/>
      <c r="Z369" s="26"/>
      <c r="AA369" s="26"/>
      <c r="AB369" s="26"/>
    </row>
    <row r="370" spans="1:28" x14ac:dyDescent="0.2">
      <c r="A370" s="26"/>
      <c r="B370" s="26"/>
      <c r="C370" s="74"/>
      <c r="D370" s="26"/>
      <c r="E370" s="26"/>
      <c r="F370" s="74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47"/>
      <c r="S370" s="26"/>
      <c r="T370" s="26"/>
      <c r="U370" s="26"/>
      <c r="V370" s="26"/>
      <c r="W370" s="26"/>
      <c r="X370" s="26"/>
      <c r="Y370" s="26"/>
      <c r="Z370" s="26"/>
      <c r="AA370" s="26"/>
      <c r="AB370" s="26"/>
    </row>
    <row r="371" spans="1:28" x14ac:dyDescent="0.2">
      <c r="A371" s="26"/>
      <c r="B371" s="26"/>
      <c r="C371" s="74"/>
      <c r="D371" s="26"/>
      <c r="E371" s="26"/>
      <c r="F371" s="74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47"/>
      <c r="S371" s="26"/>
      <c r="T371" s="26"/>
      <c r="U371" s="26"/>
      <c r="V371" s="26"/>
      <c r="W371" s="26"/>
      <c r="X371" s="26"/>
      <c r="Y371" s="26"/>
      <c r="Z371" s="26"/>
      <c r="AA371" s="26"/>
      <c r="AB371" s="26"/>
    </row>
    <row r="372" spans="1:28" x14ac:dyDescent="0.2">
      <c r="A372" s="26"/>
      <c r="B372" s="26"/>
      <c r="C372" s="74"/>
      <c r="D372" s="26"/>
      <c r="E372" s="26"/>
      <c r="F372" s="74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47"/>
      <c r="S372" s="26"/>
      <c r="T372" s="26"/>
      <c r="U372" s="26"/>
      <c r="V372" s="26"/>
      <c r="W372" s="26"/>
      <c r="X372" s="26"/>
      <c r="Y372" s="26"/>
      <c r="Z372" s="26"/>
      <c r="AA372" s="26"/>
      <c r="AB372" s="26"/>
    </row>
    <row r="373" spans="1:28" x14ac:dyDescent="0.2">
      <c r="A373" s="26"/>
      <c r="B373" s="26"/>
      <c r="C373" s="74"/>
      <c r="D373" s="26"/>
      <c r="E373" s="26"/>
      <c r="F373" s="74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47"/>
      <c r="S373" s="26"/>
      <c r="T373" s="26"/>
      <c r="U373" s="26"/>
      <c r="V373" s="26"/>
      <c r="W373" s="26"/>
      <c r="X373" s="26"/>
      <c r="Y373" s="26"/>
      <c r="Z373" s="26"/>
      <c r="AA373" s="26"/>
      <c r="AB373" s="26"/>
    </row>
    <row r="374" spans="1:28" x14ac:dyDescent="0.2">
      <c r="A374" s="26"/>
      <c r="B374" s="26"/>
      <c r="C374" s="74"/>
      <c r="D374" s="26"/>
      <c r="E374" s="26"/>
      <c r="F374" s="74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47"/>
      <c r="S374" s="26"/>
      <c r="T374" s="26"/>
      <c r="U374" s="26"/>
      <c r="V374" s="26"/>
      <c r="W374" s="26"/>
      <c r="X374" s="26"/>
      <c r="Y374" s="26"/>
      <c r="Z374" s="26"/>
      <c r="AA374" s="26"/>
      <c r="AB374" s="26"/>
    </row>
    <row r="375" spans="1:28" x14ac:dyDescent="0.2">
      <c r="A375" s="26"/>
      <c r="B375" s="26"/>
      <c r="C375" s="74"/>
      <c r="D375" s="26"/>
      <c r="E375" s="26"/>
      <c r="F375" s="74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47"/>
      <c r="S375" s="26"/>
      <c r="T375" s="26"/>
      <c r="U375" s="26"/>
      <c r="V375" s="26"/>
      <c r="W375" s="26"/>
      <c r="X375" s="26"/>
      <c r="Y375" s="26"/>
      <c r="Z375" s="26"/>
      <c r="AA375" s="26"/>
      <c r="AB375" s="26"/>
    </row>
    <row r="376" spans="1:28" x14ac:dyDescent="0.2">
      <c r="A376" s="26"/>
      <c r="B376" s="26"/>
      <c r="C376" s="74"/>
      <c r="D376" s="26"/>
      <c r="E376" s="26"/>
      <c r="F376" s="74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47"/>
      <c r="S376" s="26"/>
      <c r="T376" s="26"/>
      <c r="U376" s="26"/>
      <c r="V376" s="26"/>
      <c r="W376" s="26"/>
      <c r="X376" s="26"/>
      <c r="Y376" s="26"/>
      <c r="Z376" s="26"/>
      <c r="AA376" s="26"/>
      <c r="AB376" s="26"/>
    </row>
    <row r="377" spans="1:28" x14ac:dyDescent="0.2">
      <c r="A377" s="26"/>
      <c r="B377" s="26"/>
      <c r="C377" s="74"/>
      <c r="D377" s="26"/>
      <c r="E377" s="26"/>
      <c r="F377" s="74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47"/>
      <c r="S377" s="26"/>
      <c r="T377" s="26"/>
      <c r="U377" s="26"/>
      <c r="V377" s="26"/>
      <c r="W377" s="26"/>
      <c r="X377" s="26"/>
      <c r="Y377" s="26"/>
      <c r="Z377" s="26"/>
      <c r="AA377" s="26"/>
      <c r="AB377" s="26"/>
    </row>
    <row r="378" spans="1:28" x14ac:dyDescent="0.2">
      <c r="A378" s="26"/>
      <c r="B378" s="26"/>
      <c r="C378" s="74"/>
      <c r="D378" s="26"/>
      <c r="E378" s="26"/>
      <c r="F378" s="74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47"/>
      <c r="S378" s="26"/>
      <c r="T378" s="26"/>
      <c r="U378" s="26"/>
      <c r="V378" s="26"/>
      <c r="W378" s="26"/>
      <c r="X378" s="26"/>
      <c r="Y378" s="26"/>
      <c r="Z378" s="26"/>
      <c r="AA378" s="26"/>
      <c r="AB378" s="26"/>
    </row>
    <row r="379" spans="1:28" x14ac:dyDescent="0.2">
      <c r="A379" s="26"/>
      <c r="B379" s="26"/>
      <c r="C379" s="74"/>
      <c r="D379" s="26"/>
      <c r="E379" s="26"/>
      <c r="F379" s="74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47"/>
      <c r="S379" s="26"/>
      <c r="T379" s="26"/>
      <c r="U379" s="26"/>
      <c r="V379" s="26"/>
      <c r="W379" s="26"/>
      <c r="X379" s="26"/>
      <c r="Y379" s="26"/>
      <c r="Z379" s="26"/>
      <c r="AA379" s="26"/>
      <c r="AB379" s="26"/>
    </row>
    <row r="380" spans="1:28" x14ac:dyDescent="0.2">
      <c r="A380" s="26"/>
      <c r="B380" s="26"/>
      <c r="C380" s="74"/>
      <c r="D380" s="26"/>
      <c r="E380" s="26"/>
      <c r="F380" s="74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47"/>
      <c r="S380" s="26"/>
      <c r="T380" s="26"/>
      <c r="U380" s="26"/>
      <c r="V380" s="26"/>
      <c r="W380" s="26"/>
      <c r="X380" s="26"/>
      <c r="Y380" s="26"/>
      <c r="Z380" s="26"/>
      <c r="AA380" s="26"/>
      <c r="AB380" s="26"/>
    </row>
    <row r="381" spans="1:28" x14ac:dyDescent="0.2">
      <c r="A381" s="26"/>
      <c r="B381" s="26"/>
      <c r="C381" s="74"/>
      <c r="D381" s="26"/>
      <c r="E381" s="26"/>
      <c r="F381" s="74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47"/>
      <c r="S381" s="26"/>
      <c r="T381" s="26"/>
      <c r="U381" s="26"/>
      <c r="V381" s="26"/>
      <c r="W381" s="26"/>
      <c r="X381" s="26"/>
      <c r="Y381" s="26"/>
      <c r="Z381" s="26"/>
      <c r="AA381" s="26"/>
      <c r="AB381" s="26"/>
    </row>
    <row r="382" spans="1:28" x14ac:dyDescent="0.2">
      <c r="A382" s="26"/>
      <c r="B382" s="26"/>
      <c r="C382" s="74"/>
      <c r="D382" s="26"/>
      <c r="E382" s="26"/>
      <c r="F382" s="74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47"/>
      <c r="S382" s="26"/>
      <c r="T382" s="26"/>
      <c r="U382" s="26"/>
      <c r="V382" s="26"/>
      <c r="W382" s="26"/>
      <c r="X382" s="26"/>
      <c r="Y382" s="26"/>
      <c r="Z382" s="26"/>
      <c r="AA382" s="26"/>
      <c r="AB382" s="26"/>
    </row>
    <row r="383" spans="1:28" x14ac:dyDescent="0.2">
      <c r="A383" s="26"/>
      <c r="B383" s="26"/>
      <c r="C383" s="74"/>
      <c r="D383" s="26"/>
      <c r="E383" s="26"/>
      <c r="F383" s="74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47"/>
      <c r="S383" s="26"/>
      <c r="T383" s="26"/>
      <c r="U383" s="26"/>
      <c r="V383" s="26"/>
      <c r="W383" s="26"/>
      <c r="X383" s="26"/>
      <c r="Y383" s="26"/>
      <c r="Z383" s="26"/>
      <c r="AA383" s="26"/>
      <c r="AB383" s="26"/>
    </row>
    <row r="384" spans="1:28" x14ac:dyDescent="0.2">
      <c r="A384" s="26"/>
      <c r="B384" s="26"/>
      <c r="C384" s="74"/>
      <c r="D384" s="26"/>
      <c r="E384" s="26"/>
      <c r="F384" s="74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47"/>
      <c r="S384" s="26"/>
      <c r="T384" s="26"/>
      <c r="U384" s="26"/>
      <c r="V384" s="26"/>
      <c r="W384" s="26"/>
      <c r="X384" s="26"/>
      <c r="Y384" s="26"/>
      <c r="Z384" s="26"/>
      <c r="AA384" s="26"/>
      <c r="AB384" s="26"/>
    </row>
    <row r="385" spans="1:28" x14ac:dyDescent="0.2">
      <c r="A385" s="26"/>
      <c r="B385" s="26"/>
      <c r="C385" s="74"/>
      <c r="D385" s="26"/>
      <c r="E385" s="26"/>
      <c r="F385" s="74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47"/>
      <c r="S385" s="26"/>
      <c r="T385" s="26"/>
      <c r="U385" s="26"/>
      <c r="V385" s="26"/>
      <c r="W385" s="26"/>
      <c r="X385" s="26"/>
      <c r="Y385" s="26"/>
      <c r="Z385" s="26"/>
      <c r="AA385" s="26"/>
      <c r="AB385" s="26"/>
    </row>
    <row r="386" spans="1:28" x14ac:dyDescent="0.2">
      <c r="A386" s="26"/>
      <c r="B386" s="26"/>
      <c r="C386" s="74"/>
      <c r="D386" s="26"/>
      <c r="E386" s="26"/>
      <c r="F386" s="74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47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</row>
    <row r="387" spans="1:28" x14ac:dyDescent="0.2">
      <c r="A387" s="26"/>
      <c r="B387" s="26"/>
      <c r="C387" s="74"/>
      <c r="D387" s="26"/>
      <c r="E387" s="26"/>
      <c r="F387" s="74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47"/>
      <c r="S387" s="26"/>
      <c r="T387" s="26"/>
      <c r="U387" s="26"/>
      <c r="V387" s="26"/>
      <c r="W387" s="26"/>
      <c r="X387" s="26"/>
      <c r="Y387" s="26"/>
      <c r="Z387" s="26"/>
      <c r="AA387" s="26"/>
      <c r="AB387" s="26"/>
    </row>
    <row r="388" spans="1:28" x14ac:dyDescent="0.2">
      <c r="A388" s="26"/>
      <c r="B388" s="26"/>
      <c r="C388" s="74"/>
      <c r="D388" s="26"/>
      <c r="E388" s="26"/>
      <c r="F388" s="74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47"/>
      <c r="S388" s="26"/>
      <c r="T388" s="26"/>
      <c r="U388" s="26"/>
      <c r="V388" s="26"/>
      <c r="W388" s="26"/>
      <c r="X388" s="26"/>
      <c r="Y388" s="26"/>
      <c r="Z388" s="26"/>
      <c r="AA388" s="26"/>
      <c r="AB388" s="26"/>
    </row>
    <row r="389" spans="1:28" x14ac:dyDescent="0.2">
      <c r="A389" s="26"/>
      <c r="B389" s="26"/>
      <c r="C389" s="74"/>
      <c r="D389" s="26"/>
      <c r="E389" s="26"/>
      <c r="F389" s="74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47"/>
      <c r="S389" s="26"/>
      <c r="T389" s="26"/>
      <c r="U389" s="26"/>
      <c r="V389" s="26"/>
      <c r="W389" s="26"/>
      <c r="X389" s="26"/>
      <c r="Y389" s="26"/>
      <c r="Z389" s="26"/>
      <c r="AA389" s="26"/>
      <c r="AB389" s="26"/>
    </row>
    <row r="390" spans="1:28" x14ac:dyDescent="0.2">
      <c r="A390" s="26"/>
      <c r="B390" s="26"/>
      <c r="C390" s="74"/>
      <c r="D390" s="26"/>
      <c r="E390" s="26"/>
      <c r="F390" s="74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47"/>
      <c r="S390" s="26"/>
      <c r="T390" s="26"/>
      <c r="U390" s="26"/>
      <c r="V390" s="26"/>
      <c r="W390" s="26"/>
      <c r="X390" s="26"/>
      <c r="Y390" s="26"/>
      <c r="Z390" s="26"/>
      <c r="AA390" s="26"/>
      <c r="AB390" s="26"/>
    </row>
    <row r="391" spans="1:28" x14ac:dyDescent="0.2">
      <c r="A391" s="26"/>
      <c r="B391" s="26"/>
      <c r="C391" s="74"/>
      <c r="D391" s="26"/>
      <c r="E391" s="26"/>
      <c r="F391" s="74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47"/>
      <c r="S391" s="26"/>
      <c r="T391" s="26"/>
      <c r="U391" s="26"/>
      <c r="V391" s="26"/>
      <c r="W391" s="26"/>
      <c r="X391" s="26"/>
      <c r="Y391" s="26"/>
      <c r="Z391" s="26"/>
      <c r="AA391" s="26"/>
      <c r="AB391" s="26"/>
    </row>
    <row r="392" spans="1:28" x14ac:dyDescent="0.2">
      <c r="A392" s="26"/>
      <c r="B392" s="26"/>
      <c r="C392" s="74"/>
      <c r="D392" s="26"/>
      <c r="E392" s="26"/>
      <c r="F392" s="74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47"/>
      <c r="S392" s="26"/>
      <c r="T392" s="26"/>
      <c r="U392" s="26"/>
      <c r="V392" s="26"/>
      <c r="W392" s="26"/>
      <c r="X392" s="26"/>
      <c r="Y392" s="26"/>
      <c r="Z392" s="26"/>
      <c r="AA392" s="26"/>
      <c r="AB392" s="26"/>
    </row>
    <row r="393" spans="1:28" x14ac:dyDescent="0.2">
      <c r="A393" s="26"/>
      <c r="B393" s="26"/>
      <c r="C393" s="74"/>
      <c r="D393" s="26"/>
      <c r="E393" s="26"/>
      <c r="F393" s="74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47"/>
      <c r="S393" s="26"/>
      <c r="T393" s="26"/>
      <c r="U393" s="26"/>
      <c r="V393" s="26"/>
      <c r="W393" s="26"/>
      <c r="X393" s="26"/>
      <c r="Y393" s="26"/>
      <c r="Z393" s="26"/>
      <c r="AA393" s="26"/>
      <c r="AB393" s="26"/>
    </row>
    <row r="394" spans="1:28" x14ac:dyDescent="0.2">
      <c r="A394" s="26"/>
      <c r="B394" s="26"/>
      <c r="C394" s="74"/>
      <c r="D394" s="26"/>
      <c r="E394" s="26"/>
      <c r="F394" s="74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47"/>
      <c r="S394" s="26"/>
      <c r="T394" s="26"/>
      <c r="U394" s="26"/>
      <c r="V394" s="26"/>
      <c r="W394" s="26"/>
      <c r="X394" s="26"/>
      <c r="Y394" s="26"/>
      <c r="Z394" s="26"/>
      <c r="AA394" s="26"/>
      <c r="AB394" s="26"/>
    </row>
    <row r="395" spans="1:28" x14ac:dyDescent="0.2">
      <c r="A395" s="26"/>
      <c r="B395" s="26"/>
      <c r="C395" s="74"/>
      <c r="D395" s="26"/>
      <c r="E395" s="26"/>
      <c r="F395" s="74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47"/>
      <c r="S395" s="26"/>
      <c r="T395" s="26"/>
      <c r="U395" s="26"/>
      <c r="V395" s="26"/>
      <c r="W395" s="26"/>
      <c r="X395" s="26"/>
      <c r="Y395" s="26"/>
      <c r="Z395" s="26"/>
      <c r="AA395" s="26"/>
      <c r="AB395" s="26"/>
    </row>
    <row r="396" spans="1:28" x14ac:dyDescent="0.2">
      <c r="A396" s="26"/>
      <c r="B396" s="26"/>
      <c r="C396" s="74"/>
      <c r="D396" s="26"/>
      <c r="E396" s="26"/>
      <c r="F396" s="74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47"/>
      <c r="S396" s="26"/>
      <c r="T396" s="26"/>
      <c r="U396" s="26"/>
      <c r="V396" s="26"/>
      <c r="W396" s="26"/>
      <c r="X396" s="26"/>
      <c r="Y396" s="26"/>
      <c r="Z396" s="26"/>
      <c r="AA396" s="26"/>
      <c r="AB396" s="26"/>
    </row>
    <row r="397" spans="1:28" x14ac:dyDescent="0.2">
      <c r="A397" s="26"/>
      <c r="B397" s="26"/>
      <c r="C397" s="74"/>
      <c r="D397" s="26"/>
      <c r="E397" s="26"/>
      <c r="F397" s="74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47"/>
      <c r="S397" s="26"/>
      <c r="T397" s="26"/>
      <c r="U397" s="26"/>
      <c r="V397" s="26"/>
      <c r="W397" s="26"/>
      <c r="X397" s="26"/>
      <c r="Y397" s="26"/>
      <c r="Z397" s="26"/>
      <c r="AA397" s="26"/>
      <c r="AB397" s="26"/>
    </row>
    <row r="398" spans="1:28" x14ac:dyDescent="0.2">
      <c r="A398" s="26"/>
      <c r="B398" s="26"/>
      <c r="C398" s="74"/>
      <c r="D398" s="26"/>
      <c r="E398" s="26"/>
      <c r="F398" s="74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47"/>
      <c r="S398" s="26"/>
      <c r="T398" s="26"/>
      <c r="U398" s="26"/>
      <c r="V398" s="26"/>
      <c r="W398" s="26"/>
      <c r="X398" s="26"/>
      <c r="Y398" s="26"/>
      <c r="Z398" s="26"/>
      <c r="AA398" s="26"/>
      <c r="AB398" s="26"/>
    </row>
    <row r="399" spans="1:28" x14ac:dyDescent="0.2">
      <c r="A399" s="26"/>
      <c r="B399" s="26"/>
      <c r="C399" s="74"/>
      <c r="D399" s="26"/>
      <c r="E399" s="26"/>
      <c r="F399" s="74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47"/>
      <c r="S399" s="26"/>
      <c r="T399" s="26"/>
      <c r="U399" s="26"/>
      <c r="V399" s="26"/>
      <c r="W399" s="26"/>
      <c r="X399" s="26"/>
      <c r="Y399" s="26"/>
      <c r="Z399" s="26"/>
      <c r="AA399" s="26"/>
      <c r="AB399" s="26"/>
    </row>
    <row r="400" spans="1:28" x14ac:dyDescent="0.2">
      <c r="A400" s="26"/>
      <c r="B400" s="26"/>
      <c r="C400" s="74"/>
      <c r="D400" s="26"/>
      <c r="E400" s="26"/>
      <c r="F400" s="74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47"/>
      <c r="S400" s="26"/>
      <c r="T400" s="26"/>
      <c r="U400" s="26"/>
      <c r="V400" s="26"/>
      <c r="W400" s="26"/>
      <c r="X400" s="26"/>
      <c r="Y400" s="26"/>
      <c r="Z400" s="26"/>
      <c r="AA400" s="26"/>
      <c r="AB400" s="26"/>
    </row>
    <row r="401" spans="1:28" x14ac:dyDescent="0.2">
      <c r="A401" s="26"/>
      <c r="B401" s="26"/>
      <c r="C401" s="74"/>
      <c r="D401" s="26"/>
      <c r="E401" s="26"/>
      <c r="F401" s="74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47"/>
      <c r="S401" s="26"/>
      <c r="T401" s="26"/>
      <c r="U401" s="26"/>
      <c r="V401" s="26"/>
      <c r="W401" s="26"/>
      <c r="X401" s="26"/>
      <c r="Y401" s="26"/>
      <c r="Z401" s="26"/>
      <c r="AA401" s="26"/>
      <c r="AB401" s="26"/>
    </row>
    <row r="402" spans="1:28" x14ac:dyDescent="0.2">
      <c r="A402" s="26"/>
      <c r="B402" s="26"/>
      <c r="C402" s="74"/>
      <c r="D402" s="26"/>
      <c r="E402" s="26"/>
      <c r="F402" s="74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47"/>
      <c r="S402" s="26"/>
      <c r="T402" s="26"/>
      <c r="U402" s="26"/>
      <c r="V402" s="26"/>
      <c r="W402" s="26"/>
      <c r="X402" s="26"/>
      <c r="Y402" s="26"/>
      <c r="Z402" s="26"/>
      <c r="AA402" s="26"/>
      <c r="AB402" s="26"/>
    </row>
    <row r="403" spans="1:28" x14ac:dyDescent="0.2">
      <c r="A403" s="26"/>
      <c r="B403" s="26"/>
      <c r="C403" s="74"/>
      <c r="D403" s="26"/>
      <c r="E403" s="26"/>
      <c r="F403" s="74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47"/>
      <c r="S403" s="26"/>
      <c r="T403" s="26"/>
      <c r="U403" s="26"/>
      <c r="V403" s="26"/>
      <c r="W403" s="26"/>
      <c r="X403" s="26"/>
      <c r="Y403" s="26"/>
      <c r="Z403" s="26"/>
      <c r="AA403" s="26"/>
      <c r="AB403" s="26"/>
    </row>
    <row r="404" spans="1:28" x14ac:dyDescent="0.2">
      <c r="A404" s="26"/>
      <c r="B404" s="26"/>
      <c r="C404" s="74"/>
      <c r="D404" s="26"/>
      <c r="E404" s="26"/>
      <c r="F404" s="74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47"/>
      <c r="S404" s="26"/>
      <c r="T404" s="26"/>
      <c r="U404" s="26"/>
      <c r="V404" s="26"/>
      <c r="W404" s="26"/>
      <c r="X404" s="26"/>
      <c r="Y404" s="26"/>
      <c r="Z404" s="26"/>
      <c r="AA404" s="26"/>
      <c r="AB404" s="26"/>
    </row>
    <row r="405" spans="1:28" x14ac:dyDescent="0.2">
      <c r="A405" s="26"/>
      <c r="B405" s="26"/>
      <c r="C405" s="74"/>
      <c r="D405" s="26"/>
      <c r="E405" s="26"/>
      <c r="F405" s="74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47"/>
      <c r="S405" s="26"/>
      <c r="T405" s="26"/>
      <c r="U405" s="26"/>
      <c r="V405" s="26"/>
      <c r="W405" s="26"/>
      <c r="X405" s="26"/>
      <c r="Y405" s="26"/>
      <c r="Z405" s="26"/>
      <c r="AA405" s="26"/>
      <c r="AB405" s="26"/>
    </row>
    <row r="406" spans="1:28" x14ac:dyDescent="0.2">
      <c r="A406" s="26"/>
      <c r="B406" s="26"/>
      <c r="C406" s="74"/>
      <c r="D406" s="26"/>
      <c r="E406" s="26"/>
      <c r="F406" s="74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47"/>
      <c r="S406" s="26"/>
      <c r="T406" s="26"/>
      <c r="U406" s="26"/>
      <c r="V406" s="26"/>
      <c r="W406" s="26"/>
      <c r="X406" s="26"/>
      <c r="Y406" s="26"/>
      <c r="Z406" s="26"/>
      <c r="AA406" s="26"/>
      <c r="AB406" s="26"/>
    </row>
    <row r="407" spans="1:28" x14ac:dyDescent="0.2">
      <c r="A407" s="26"/>
      <c r="B407" s="26"/>
      <c r="C407" s="74"/>
      <c r="D407" s="26"/>
      <c r="E407" s="26"/>
      <c r="F407" s="74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47"/>
      <c r="S407" s="26"/>
      <c r="T407" s="26"/>
      <c r="U407" s="26"/>
      <c r="V407" s="26"/>
      <c r="W407" s="26"/>
      <c r="X407" s="26"/>
      <c r="Y407" s="26"/>
      <c r="Z407" s="26"/>
      <c r="AA407" s="26"/>
      <c r="AB407" s="26"/>
    </row>
    <row r="408" spans="1:28" x14ac:dyDescent="0.2">
      <c r="A408" s="26"/>
      <c r="B408" s="26"/>
      <c r="C408" s="74"/>
      <c r="D408" s="26"/>
      <c r="E408" s="26"/>
      <c r="F408" s="74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47"/>
      <c r="S408" s="26"/>
      <c r="T408" s="26"/>
      <c r="U408" s="26"/>
      <c r="V408" s="26"/>
      <c r="W408" s="26"/>
      <c r="X408" s="26"/>
      <c r="Y408" s="26"/>
      <c r="Z408" s="26"/>
      <c r="AA408" s="26"/>
      <c r="AB408" s="26"/>
    </row>
    <row r="409" spans="1:28" x14ac:dyDescent="0.2">
      <c r="A409" s="26"/>
      <c r="B409" s="26"/>
      <c r="C409" s="74"/>
      <c r="D409" s="26"/>
      <c r="E409" s="26"/>
      <c r="F409" s="74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47"/>
      <c r="S409" s="26"/>
      <c r="T409" s="26"/>
      <c r="U409" s="26"/>
      <c r="V409" s="26"/>
      <c r="W409" s="26"/>
      <c r="X409" s="26"/>
      <c r="Y409" s="26"/>
      <c r="Z409" s="26"/>
      <c r="AA409" s="26"/>
      <c r="AB409" s="26"/>
    </row>
    <row r="410" spans="1:28" x14ac:dyDescent="0.2">
      <c r="A410" s="26"/>
      <c r="B410" s="26"/>
      <c r="C410" s="74"/>
      <c r="D410" s="26"/>
      <c r="E410" s="26"/>
      <c r="F410" s="74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47"/>
      <c r="S410" s="26"/>
      <c r="T410" s="26"/>
      <c r="U410" s="26"/>
      <c r="V410" s="26"/>
      <c r="W410" s="26"/>
      <c r="X410" s="26"/>
      <c r="Y410" s="26"/>
      <c r="Z410" s="26"/>
      <c r="AA410" s="26"/>
      <c r="AB410" s="26"/>
    </row>
    <row r="411" spans="1:28" x14ac:dyDescent="0.2">
      <c r="A411" s="26"/>
      <c r="B411" s="26"/>
      <c r="C411" s="74"/>
      <c r="D411" s="26"/>
      <c r="E411" s="26"/>
      <c r="F411" s="74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47"/>
      <c r="S411" s="26"/>
      <c r="T411" s="26"/>
      <c r="U411" s="26"/>
      <c r="V411" s="26"/>
      <c r="W411" s="26"/>
      <c r="X411" s="26"/>
      <c r="Y411" s="26"/>
      <c r="Z411" s="26"/>
      <c r="AA411" s="26"/>
      <c r="AB411" s="26"/>
    </row>
    <row r="412" spans="1:28" x14ac:dyDescent="0.2">
      <c r="A412" s="26"/>
      <c r="B412" s="26"/>
      <c r="C412" s="74"/>
      <c r="D412" s="26"/>
      <c r="E412" s="26"/>
      <c r="F412" s="74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47"/>
      <c r="S412" s="26"/>
      <c r="T412" s="26"/>
      <c r="U412" s="26"/>
      <c r="V412" s="26"/>
      <c r="W412" s="26"/>
      <c r="X412" s="26"/>
      <c r="Y412" s="26"/>
      <c r="Z412" s="26"/>
      <c r="AA412" s="26"/>
      <c r="AB412" s="26"/>
    </row>
    <row r="413" spans="1:28" x14ac:dyDescent="0.2">
      <c r="A413" s="26"/>
      <c r="B413" s="26"/>
      <c r="C413" s="74"/>
      <c r="D413" s="26"/>
      <c r="E413" s="26"/>
      <c r="F413" s="74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47"/>
      <c r="S413" s="26"/>
      <c r="T413" s="26"/>
      <c r="U413" s="26"/>
      <c r="V413" s="26"/>
      <c r="W413" s="26"/>
      <c r="X413" s="26"/>
      <c r="Y413" s="26"/>
      <c r="Z413" s="26"/>
      <c r="AA413" s="26"/>
      <c r="AB413" s="26"/>
    </row>
    <row r="414" spans="1:28" x14ac:dyDescent="0.2">
      <c r="A414" s="26"/>
      <c r="B414" s="26"/>
      <c r="C414" s="74"/>
      <c r="D414" s="26"/>
      <c r="E414" s="26"/>
      <c r="F414" s="74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47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</row>
    <row r="415" spans="1:28" x14ac:dyDescent="0.2">
      <c r="A415" s="26"/>
      <c r="B415" s="26"/>
      <c r="C415" s="74"/>
      <c r="D415" s="26"/>
      <c r="E415" s="26"/>
      <c r="F415" s="74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47"/>
      <c r="S415" s="26"/>
      <c r="T415" s="26"/>
      <c r="U415" s="26"/>
      <c r="V415" s="26"/>
      <c r="W415" s="26"/>
      <c r="X415" s="26"/>
      <c r="Y415" s="26"/>
      <c r="Z415" s="26"/>
      <c r="AA415" s="26"/>
      <c r="AB415" s="26"/>
    </row>
    <row r="416" spans="1:28" x14ac:dyDescent="0.2">
      <c r="A416" s="26"/>
      <c r="B416" s="26"/>
      <c r="C416" s="74"/>
      <c r="D416" s="26"/>
      <c r="E416" s="26"/>
      <c r="F416" s="74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47"/>
      <c r="S416" s="26"/>
      <c r="T416" s="26"/>
      <c r="U416" s="26"/>
      <c r="V416" s="26"/>
      <c r="W416" s="26"/>
      <c r="X416" s="26"/>
      <c r="Y416" s="26"/>
      <c r="Z416" s="26"/>
      <c r="AA416" s="26"/>
      <c r="AB416" s="26"/>
    </row>
    <row r="417" spans="1:28" x14ac:dyDescent="0.2">
      <c r="A417" s="26"/>
      <c r="B417" s="26"/>
      <c r="C417" s="74"/>
      <c r="D417" s="26"/>
      <c r="E417" s="26"/>
      <c r="F417" s="74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47"/>
      <c r="S417" s="26"/>
      <c r="T417" s="26"/>
      <c r="U417" s="26"/>
      <c r="V417" s="26"/>
      <c r="W417" s="26"/>
      <c r="X417" s="26"/>
      <c r="Y417" s="26"/>
      <c r="Z417" s="26"/>
      <c r="AA417" s="26"/>
      <c r="AB417" s="26"/>
    </row>
    <row r="418" spans="1:28" x14ac:dyDescent="0.2">
      <c r="A418" s="26"/>
      <c r="B418" s="26"/>
      <c r="C418" s="74"/>
      <c r="D418" s="26"/>
      <c r="E418" s="26"/>
      <c r="F418" s="74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47"/>
      <c r="S418" s="26"/>
      <c r="T418" s="26"/>
      <c r="U418" s="26"/>
      <c r="V418" s="26"/>
      <c r="W418" s="26"/>
      <c r="X418" s="26"/>
      <c r="Y418" s="26"/>
      <c r="Z418" s="26"/>
      <c r="AA418" s="26"/>
      <c r="AB418" s="26"/>
    </row>
    <row r="419" spans="1:28" x14ac:dyDescent="0.2">
      <c r="A419" s="26"/>
      <c r="B419" s="26"/>
      <c r="C419" s="74"/>
      <c r="D419" s="26"/>
      <c r="E419" s="26"/>
      <c r="F419" s="74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47"/>
      <c r="S419" s="26"/>
      <c r="T419" s="26"/>
      <c r="U419" s="26"/>
      <c r="V419" s="26"/>
      <c r="W419" s="26"/>
      <c r="X419" s="26"/>
      <c r="Y419" s="26"/>
      <c r="Z419" s="26"/>
      <c r="AA419" s="26"/>
      <c r="AB419" s="26"/>
    </row>
    <row r="420" spans="1:28" x14ac:dyDescent="0.2">
      <c r="A420" s="26"/>
      <c r="B420" s="26"/>
      <c r="C420" s="74"/>
      <c r="D420" s="26"/>
      <c r="E420" s="26"/>
      <c r="F420" s="74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47"/>
      <c r="S420" s="26"/>
      <c r="T420" s="26"/>
      <c r="U420" s="26"/>
      <c r="V420" s="26"/>
      <c r="W420" s="26"/>
      <c r="X420" s="26"/>
      <c r="Y420" s="26"/>
      <c r="Z420" s="26"/>
      <c r="AA420" s="26"/>
      <c r="AB420" s="26"/>
    </row>
    <row r="421" spans="1:28" x14ac:dyDescent="0.2">
      <c r="A421" s="26"/>
      <c r="B421" s="26"/>
      <c r="C421" s="74"/>
      <c r="D421" s="26"/>
      <c r="E421" s="26"/>
      <c r="F421" s="74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47"/>
      <c r="S421" s="26"/>
      <c r="T421" s="26"/>
      <c r="U421" s="26"/>
      <c r="V421" s="26"/>
      <c r="W421" s="26"/>
      <c r="X421" s="26"/>
      <c r="Y421" s="26"/>
      <c r="Z421" s="26"/>
      <c r="AA421" s="26"/>
      <c r="AB421" s="26"/>
    </row>
    <row r="422" spans="1:28" x14ac:dyDescent="0.2">
      <c r="A422" s="26"/>
      <c r="B422" s="26"/>
      <c r="C422" s="74"/>
      <c r="D422" s="26"/>
      <c r="E422" s="26"/>
      <c r="F422" s="74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47"/>
      <c r="S422" s="26"/>
      <c r="T422" s="26"/>
      <c r="U422" s="26"/>
      <c r="V422" s="26"/>
      <c r="W422" s="26"/>
      <c r="X422" s="26"/>
      <c r="Y422" s="26"/>
      <c r="Z422" s="26"/>
      <c r="AA422" s="26"/>
      <c r="AB422" s="26"/>
    </row>
    <row r="423" spans="1:28" x14ac:dyDescent="0.2">
      <c r="A423" s="26"/>
      <c r="B423" s="26"/>
      <c r="C423" s="74"/>
      <c r="D423" s="26"/>
      <c r="E423" s="26"/>
      <c r="F423" s="74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47"/>
      <c r="S423" s="26"/>
      <c r="T423" s="26"/>
      <c r="U423" s="26"/>
      <c r="V423" s="26"/>
      <c r="W423" s="26"/>
      <c r="X423" s="26"/>
      <c r="Y423" s="26"/>
      <c r="Z423" s="26"/>
      <c r="AA423" s="26"/>
      <c r="AB423" s="26"/>
    </row>
    <row r="424" spans="1:28" x14ac:dyDescent="0.2">
      <c r="A424" s="26"/>
      <c r="B424" s="26"/>
      <c r="C424" s="74"/>
      <c r="D424" s="26"/>
      <c r="E424" s="26"/>
      <c r="F424" s="74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  <c r="R424" s="47"/>
      <c r="S424" s="26"/>
      <c r="T424" s="26"/>
      <c r="U424" s="26"/>
      <c r="V424" s="26"/>
      <c r="W424" s="26"/>
      <c r="X424" s="26"/>
      <c r="Y424" s="26"/>
      <c r="Z424" s="26"/>
      <c r="AA424" s="26"/>
      <c r="AB424" s="26"/>
    </row>
    <row r="425" spans="1:28" x14ac:dyDescent="0.2">
      <c r="A425" s="26"/>
      <c r="B425" s="26"/>
      <c r="C425" s="74"/>
      <c r="D425" s="26"/>
      <c r="E425" s="26"/>
      <c r="F425" s="74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  <c r="R425" s="47"/>
      <c r="S425" s="26"/>
      <c r="T425" s="26"/>
      <c r="U425" s="26"/>
      <c r="V425" s="26"/>
      <c r="W425" s="26"/>
      <c r="X425" s="26"/>
      <c r="Y425" s="26"/>
      <c r="Z425" s="26"/>
      <c r="AA425" s="26"/>
      <c r="AB425" s="26"/>
    </row>
    <row r="426" spans="1:28" x14ac:dyDescent="0.2">
      <c r="A426" s="26"/>
      <c r="B426" s="26"/>
      <c r="C426" s="74"/>
      <c r="D426" s="26"/>
      <c r="E426" s="26"/>
      <c r="F426" s="74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  <c r="R426" s="47"/>
      <c r="S426" s="26"/>
      <c r="T426" s="26"/>
      <c r="U426" s="26"/>
      <c r="V426" s="26"/>
      <c r="W426" s="26"/>
      <c r="X426" s="26"/>
      <c r="Y426" s="26"/>
      <c r="Z426" s="26"/>
      <c r="AA426" s="26"/>
      <c r="AB426" s="26"/>
    </row>
    <row r="427" spans="1:28" x14ac:dyDescent="0.2">
      <c r="A427" s="26"/>
      <c r="B427" s="26"/>
      <c r="C427" s="74"/>
      <c r="D427" s="26"/>
      <c r="E427" s="26"/>
      <c r="F427" s="74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  <c r="R427" s="47"/>
      <c r="S427" s="26"/>
      <c r="T427" s="26"/>
      <c r="U427" s="26"/>
      <c r="V427" s="26"/>
      <c r="W427" s="26"/>
      <c r="X427" s="26"/>
      <c r="Y427" s="26"/>
      <c r="Z427" s="26"/>
      <c r="AA427" s="26"/>
      <c r="AB427" s="26"/>
    </row>
    <row r="428" spans="1:28" x14ac:dyDescent="0.2">
      <c r="A428" s="26"/>
      <c r="B428" s="26"/>
      <c r="C428" s="74"/>
      <c r="D428" s="26"/>
      <c r="E428" s="26"/>
      <c r="F428" s="74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  <c r="R428" s="47"/>
      <c r="S428" s="26"/>
      <c r="T428" s="26"/>
      <c r="U428" s="26"/>
      <c r="V428" s="26"/>
      <c r="W428" s="26"/>
      <c r="X428" s="26"/>
      <c r="Y428" s="26"/>
      <c r="Z428" s="26"/>
      <c r="AA428" s="26"/>
      <c r="AB428" s="26"/>
    </row>
    <row r="429" spans="1:28" x14ac:dyDescent="0.2">
      <c r="A429" s="26"/>
      <c r="B429" s="26"/>
      <c r="C429" s="74"/>
      <c r="D429" s="26"/>
      <c r="E429" s="26"/>
      <c r="F429" s="74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  <c r="R429" s="47"/>
      <c r="S429" s="26"/>
      <c r="T429" s="26"/>
      <c r="U429" s="26"/>
      <c r="V429" s="26"/>
      <c r="W429" s="26"/>
      <c r="X429" s="26"/>
      <c r="Y429" s="26"/>
      <c r="Z429" s="26"/>
      <c r="AA429" s="26"/>
      <c r="AB429" s="26"/>
    </row>
    <row r="430" spans="1:28" x14ac:dyDescent="0.2">
      <c r="A430" s="26"/>
      <c r="B430" s="26"/>
      <c r="C430" s="74"/>
      <c r="D430" s="26"/>
      <c r="E430" s="26"/>
      <c r="F430" s="74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  <c r="R430" s="47"/>
      <c r="S430" s="26"/>
      <c r="T430" s="26"/>
      <c r="U430" s="26"/>
      <c r="V430" s="26"/>
      <c r="W430" s="26"/>
      <c r="X430" s="26"/>
      <c r="Y430" s="26"/>
      <c r="Z430" s="26"/>
      <c r="AA430" s="26"/>
      <c r="AB430" s="26"/>
    </row>
    <row r="431" spans="1:28" x14ac:dyDescent="0.2">
      <c r="A431" s="26"/>
      <c r="B431" s="26"/>
      <c r="C431" s="74"/>
      <c r="D431" s="26"/>
      <c r="E431" s="26"/>
      <c r="F431" s="74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  <c r="R431" s="47"/>
      <c r="S431" s="26"/>
      <c r="T431" s="26"/>
      <c r="U431" s="26"/>
      <c r="V431" s="26"/>
      <c r="W431" s="26"/>
      <c r="X431" s="26"/>
      <c r="Y431" s="26"/>
      <c r="Z431" s="26"/>
      <c r="AA431" s="26"/>
      <c r="AB431" s="26"/>
    </row>
    <row r="432" spans="1:28" x14ac:dyDescent="0.2">
      <c r="A432" s="26"/>
      <c r="B432" s="26"/>
      <c r="C432" s="74"/>
      <c r="D432" s="26"/>
      <c r="E432" s="26"/>
      <c r="F432" s="74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  <c r="R432" s="47"/>
      <c r="S432" s="26"/>
      <c r="T432" s="26"/>
      <c r="U432" s="26"/>
      <c r="V432" s="26"/>
      <c r="W432" s="26"/>
      <c r="X432" s="26"/>
      <c r="Y432" s="26"/>
      <c r="Z432" s="26"/>
      <c r="AA432" s="26"/>
      <c r="AB432" s="26"/>
    </row>
    <row r="433" spans="1:28" x14ac:dyDescent="0.2">
      <c r="A433" s="26"/>
      <c r="B433" s="26"/>
      <c r="C433" s="74"/>
      <c r="D433" s="26"/>
      <c r="E433" s="26"/>
      <c r="F433" s="74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47"/>
      <c r="S433" s="26"/>
      <c r="T433" s="26"/>
      <c r="U433" s="26"/>
      <c r="V433" s="26"/>
      <c r="W433" s="26"/>
      <c r="X433" s="26"/>
      <c r="Y433" s="26"/>
      <c r="Z433" s="26"/>
      <c r="AA433" s="26"/>
      <c r="AB433" s="26"/>
    </row>
    <row r="434" spans="1:28" x14ac:dyDescent="0.2">
      <c r="A434" s="26"/>
      <c r="B434" s="26"/>
      <c r="C434" s="74"/>
      <c r="D434" s="26"/>
      <c r="E434" s="26"/>
      <c r="F434" s="74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  <c r="R434" s="47"/>
      <c r="S434" s="26"/>
      <c r="T434" s="26"/>
      <c r="U434" s="26"/>
      <c r="V434" s="26"/>
      <c r="W434" s="26"/>
      <c r="X434" s="26"/>
      <c r="Y434" s="26"/>
      <c r="Z434" s="26"/>
      <c r="AA434" s="26"/>
      <c r="AB434" s="26"/>
    </row>
    <row r="435" spans="1:28" x14ac:dyDescent="0.2">
      <c r="A435" s="26"/>
      <c r="B435" s="26"/>
      <c r="C435" s="74"/>
      <c r="D435" s="26"/>
      <c r="E435" s="26"/>
      <c r="F435" s="74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  <c r="R435" s="47"/>
      <c r="S435" s="26"/>
      <c r="T435" s="26"/>
      <c r="U435" s="26"/>
      <c r="V435" s="26"/>
      <c r="W435" s="26"/>
      <c r="X435" s="26"/>
      <c r="Y435" s="26"/>
      <c r="Z435" s="26"/>
      <c r="AA435" s="26"/>
      <c r="AB435" s="26"/>
    </row>
    <row r="436" spans="1:28" x14ac:dyDescent="0.2">
      <c r="A436" s="26"/>
      <c r="B436" s="26"/>
      <c r="C436" s="74"/>
      <c r="D436" s="26"/>
      <c r="E436" s="26"/>
      <c r="F436" s="74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  <c r="R436" s="47"/>
      <c r="S436" s="26"/>
      <c r="T436" s="26"/>
      <c r="U436" s="26"/>
      <c r="V436" s="26"/>
      <c r="W436" s="26"/>
      <c r="X436" s="26"/>
      <c r="Y436" s="26"/>
      <c r="Z436" s="26"/>
      <c r="AA436" s="26"/>
      <c r="AB436" s="26"/>
    </row>
    <row r="437" spans="1:28" x14ac:dyDescent="0.2">
      <c r="A437" s="26"/>
      <c r="B437" s="26"/>
      <c r="C437" s="74"/>
      <c r="D437" s="26"/>
      <c r="E437" s="26"/>
      <c r="F437" s="74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  <c r="R437" s="47"/>
      <c r="S437" s="26"/>
      <c r="T437" s="26"/>
      <c r="U437" s="26"/>
      <c r="V437" s="26"/>
      <c r="W437" s="26"/>
      <c r="X437" s="26"/>
      <c r="Y437" s="26"/>
      <c r="Z437" s="26"/>
      <c r="AA437" s="26"/>
      <c r="AB437" s="26"/>
    </row>
    <row r="438" spans="1:28" x14ac:dyDescent="0.2">
      <c r="A438" s="26"/>
      <c r="B438" s="26"/>
      <c r="C438" s="74"/>
      <c r="D438" s="26"/>
      <c r="E438" s="26"/>
      <c r="F438" s="74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  <c r="R438" s="47"/>
      <c r="S438" s="26"/>
      <c r="T438" s="26"/>
      <c r="U438" s="26"/>
      <c r="V438" s="26"/>
      <c r="W438" s="26"/>
      <c r="X438" s="26"/>
      <c r="Y438" s="26"/>
      <c r="Z438" s="26"/>
      <c r="AA438" s="26"/>
      <c r="AB438" s="26"/>
    </row>
    <row r="439" spans="1:28" x14ac:dyDescent="0.2">
      <c r="A439" s="26"/>
      <c r="B439" s="26"/>
      <c r="C439" s="74"/>
      <c r="D439" s="26"/>
      <c r="E439" s="26"/>
      <c r="F439" s="74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  <c r="R439" s="47"/>
      <c r="S439" s="26"/>
      <c r="T439" s="26"/>
      <c r="U439" s="26"/>
      <c r="V439" s="26"/>
      <c r="W439" s="26"/>
      <c r="X439" s="26"/>
      <c r="Y439" s="26"/>
      <c r="Z439" s="26"/>
      <c r="AA439" s="26"/>
      <c r="AB439" s="26"/>
    </row>
    <row r="440" spans="1:28" x14ac:dyDescent="0.2">
      <c r="A440" s="26"/>
      <c r="B440" s="26"/>
      <c r="C440" s="74"/>
      <c r="D440" s="26"/>
      <c r="E440" s="26"/>
      <c r="F440" s="74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  <c r="R440" s="47"/>
      <c r="S440" s="26"/>
      <c r="T440" s="26"/>
      <c r="U440" s="26"/>
      <c r="V440" s="26"/>
      <c r="W440" s="26"/>
      <c r="X440" s="26"/>
      <c r="Y440" s="26"/>
      <c r="Z440" s="26"/>
      <c r="AA440" s="26"/>
      <c r="AB440" s="26"/>
    </row>
    <row r="441" spans="1:28" x14ac:dyDescent="0.2">
      <c r="A441" s="26"/>
      <c r="B441" s="26"/>
      <c r="C441" s="74"/>
      <c r="D441" s="26"/>
      <c r="E441" s="26"/>
      <c r="F441" s="74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  <c r="R441" s="47"/>
      <c r="S441" s="26"/>
      <c r="T441" s="26"/>
      <c r="U441" s="26"/>
      <c r="V441" s="26"/>
      <c r="W441" s="26"/>
      <c r="X441" s="26"/>
      <c r="Y441" s="26"/>
      <c r="Z441" s="26"/>
      <c r="AA441" s="26"/>
      <c r="AB441" s="26"/>
    </row>
    <row r="442" spans="1:28" x14ac:dyDescent="0.2">
      <c r="A442" s="26"/>
      <c r="B442" s="26"/>
      <c r="C442" s="74"/>
      <c r="D442" s="26"/>
      <c r="E442" s="26"/>
      <c r="F442" s="74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  <c r="R442" s="47"/>
      <c r="S442" s="26"/>
      <c r="T442" s="26"/>
      <c r="U442" s="26"/>
      <c r="V442" s="26"/>
      <c r="W442" s="26"/>
      <c r="X442" s="26"/>
      <c r="Y442" s="26"/>
      <c r="Z442" s="26"/>
      <c r="AA442" s="26"/>
      <c r="AB442" s="26"/>
    </row>
    <row r="443" spans="1:28" x14ac:dyDescent="0.2">
      <c r="A443" s="26"/>
      <c r="B443" s="26"/>
      <c r="C443" s="74"/>
      <c r="D443" s="26"/>
      <c r="E443" s="26"/>
      <c r="F443" s="74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47"/>
      <c r="S443" s="26"/>
      <c r="T443" s="26"/>
      <c r="U443" s="26"/>
      <c r="V443" s="26"/>
      <c r="W443" s="26"/>
      <c r="X443" s="26"/>
      <c r="Y443" s="26"/>
      <c r="Z443" s="26"/>
      <c r="AA443" s="26"/>
      <c r="AB443" s="26"/>
    </row>
    <row r="444" spans="1:28" x14ac:dyDescent="0.2">
      <c r="A444" s="26"/>
      <c r="B444" s="26"/>
      <c r="C444" s="74"/>
      <c r="D444" s="26"/>
      <c r="E444" s="26"/>
      <c r="F444" s="74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  <c r="R444" s="47"/>
      <c r="S444" s="26"/>
      <c r="T444" s="26"/>
      <c r="U444" s="26"/>
      <c r="V444" s="26"/>
      <c r="W444" s="26"/>
      <c r="X444" s="26"/>
      <c r="Y444" s="26"/>
      <c r="Z444" s="26"/>
      <c r="AA444" s="26"/>
      <c r="AB444" s="26"/>
    </row>
    <row r="445" spans="1:28" x14ac:dyDescent="0.2">
      <c r="A445" s="26"/>
      <c r="B445" s="26"/>
      <c r="C445" s="74"/>
      <c r="D445" s="26"/>
      <c r="E445" s="26"/>
      <c r="F445" s="74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  <c r="R445" s="47"/>
      <c r="S445" s="26"/>
      <c r="T445" s="26"/>
      <c r="U445" s="26"/>
      <c r="V445" s="26"/>
      <c r="W445" s="26"/>
      <c r="X445" s="26"/>
      <c r="Y445" s="26"/>
      <c r="Z445" s="26"/>
      <c r="AA445" s="26"/>
      <c r="AB445" s="26"/>
    </row>
    <row r="446" spans="1:28" x14ac:dyDescent="0.2">
      <c r="A446" s="26"/>
      <c r="B446" s="26"/>
      <c r="C446" s="74"/>
      <c r="D446" s="26"/>
      <c r="E446" s="26"/>
      <c r="F446" s="74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  <c r="R446" s="47"/>
      <c r="S446" s="26"/>
      <c r="T446" s="26"/>
      <c r="U446" s="26"/>
      <c r="V446" s="26"/>
      <c r="W446" s="26"/>
      <c r="X446" s="26"/>
      <c r="Y446" s="26"/>
      <c r="Z446" s="26"/>
      <c r="AA446" s="26"/>
      <c r="AB446" s="26"/>
    </row>
    <row r="447" spans="1:28" x14ac:dyDescent="0.2">
      <c r="A447" s="26"/>
      <c r="B447" s="26"/>
      <c r="C447" s="74"/>
      <c r="D447" s="26"/>
      <c r="E447" s="26"/>
      <c r="F447" s="74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  <c r="R447" s="47"/>
      <c r="S447" s="26"/>
      <c r="T447" s="26"/>
      <c r="U447" s="26"/>
      <c r="V447" s="26"/>
      <c r="W447" s="26"/>
      <c r="X447" s="26"/>
      <c r="Y447" s="26"/>
      <c r="Z447" s="26"/>
      <c r="AA447" s="26"/>
      <c r="AB447" s="26"/>
    </row>
    <row r="448" spans="1:28" x14ac:dyDescent="0.2">
      <c r="A448" s="26"/>
      <c r="B448" s="26"/>
      <c r="C448" s="74"/>
      <c r="D448" s="26"/>
      <c r="E448" s="26"/>
      <c r="F448" s="74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  <c r="R448" s="47"/>
      <c r="S448" s="26"/>
      <c r="T448" s="26"/>
      <c r="U448" s="26"/>
      <c r="V448" s="26"/>
      <c r="W448" s="26"/>
      <c r="X448" s="26"/>
      <c r="Y448" s="26"/>
      <c r="Z448" s="26"/>
      <c r="AA448" s="26"/>
      <c r="AB448" s="26"/>
    </row>
    <row r="449" spans="1:28" x14ac:dyDescent="0.2">
      <c r="A449" s="26"/>
      <c r="B449" s="26"/>
      <c r="C449" s="74"/>
      <c r="D449" s="26"/>
      <c r="E449" s="26"/>
      <c r="F449" s="74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  <c r="R449" s="47"/>
      <c r="S449" s="26"/>
      <c r="T449" s="26"/>
      <c r="U449" s="26"/>
      <c r="V449" s="26"/>
      <c r="W449" s="26"/>
      <c r="X449" s="26"/>
      <c r="Y449" s="26"/>
      <c r="Z449" s="26"/>
      <c r="AA449" s="26"/>
      <c r="AB449" s="26"/>
    </row>
    <row r="450" spans="1:28" x14ac:dyDescent="0.2">
      <c r="A450" s="26"/>
      <c r="B450" s="26"/>
      <c r="C450" s="74"/>
      <c r="D450" s="26"/>
      <c r="E450" s="26"/>
      <c r="F450" s="74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  <c r="R450" s="47"/>
      <c r="S450" s="26"/>
      <c r="T450" s="26"/>
      <c r="U450" s="26"/>
      <c r="V450" s="26"/>
      <c r="W450" s="26"/>
      <c r="X450" s="26"/>
      <c r="Y450" s="26"/>
      <c r="Z450" s="26"/>
      <c r="AA450" s="26"/>
      <c r="AB450" s="26"/>
    </row>
    <row r="451" spans="1:28" x14ac:dyDescent="0.2">
      <c r="A451" s="26"/>
      <c r="B451" s="26"/>
      <c r="C451" s="74"/>
      <c r="D451" s="26"/>
      <c r="E451" s="26"/>
      <c r="F451" s="74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  <c r="R451" s="47"/>
      <c r="S451" s="26"/>
      <c r="T451" s="26"/>
      <c r="U451" s="26"/>
      <c r="V451" s="26"/>
      <c r="W451" s="26"/>
      <c r="X451" s="26"/>
      <c r="Y451" s="26"/>
      <c r="Z451" s="26"/>
      <c r="AA451" s="26"/>
      <c r="AB451" s="26"/>
    </row>
    <row r="452" spans="1:28" x14ac:dyDescent="0.2">
      <c r="A452" s="26"/>
      <c r="B452" s="26"/>
      <c r="C452" s="74"/>
      <c r="D452" s="26"/>
      <c r="E452" s="26"/>
      <c r="F452" s="74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  <c r="R452" s="47"/>
      <c r="S452" s="26"/>
      <c r="T452" s="26"/>
      <c r="U452" s="26"/>
      <c r="V452" s="26"/>
      <c r="W452" s="26"/>
      <c r="X452" s="26"/>
      <c r="Y452" s="26"/>
      <c r="Z452" s="26"/>
      <c r="AA452" s="26"/>
      <c r="AB452" s="26"/>
    </row>
    <row r="453" spans="1:28" x14ac:dyDescent="0.2">
      <c r="A453" s="26"/>
      <c r="B453" s="26"/>
      <c r="C453" s="74"/>
      <c r="D453" s="26"/>
      <c r="E453" s="26"/>
      <c r="F453" s="74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47"/>
      <c r="S453" s="26"/>
      <c r="T453" s="26"/>
      <c r="U453" s="26"/>
      <c r="V453" s="26"/>
      <c r="W453" s="26"/>
      <c r="X453" s="26"/>
      <c r="Y453" s="26"/>
      <c r="Z453" s="26"/>
      <c r="AA453" s="26"/>
      <c r="AB453" s="26"/>
    </row>
    <row r="454" spans="1:28" x14ac:dyDescent="0.2">
      <c r="A454" s="26"/>
      <c r="B454" s="26"/>
      <c r="C454" s="74"/>
      <c r="D454" s="26"/>
      <c r="E454" s="26"/>
      <c r="F454" s="74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  <c r="R454" s="47"/>
      <c r="S454" s="26"/>
      <c r="T454" s="26"/>
      <c r="U454" s="26"/>
      <c r="V454" s="26"/>
      <c r="W454" s="26"/>
      <c r="X454" s="26"/>
      <c r="Y454" s="26"/>
      <c r="Z454" s="26"/>
      <c r="AA454" s="26"/>
      <c r="AB454" s="26"/>
    </row>
    <row r="455" spans="1:28" x14ac:dyDescent="0.2">
      <c r="A455" s="26"/>
      <c r="B455" s="26"/>
      <c r="C455" s="74"/>
      <c r="D455" s="26"/>
      <c r="E455" s="26"/>
      <c r="F455" s="74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  <c r="R455" s="47"/>
      <c r="S455" s="26"/>
      <c r="T455" s="26"/>
      <c r="U455" s="26"/>
      <c r="V455" s="26"/>
      <c r="W455" s="26"/>
      <c r="X455" s="26"/>
      <c r="Y455" s="26"/>
      <c r="Z455" s="26"/>
      <c r="AA455" s="26"/>
      <c r="AB455" s="26"/>
    </row>
    <row r="456" spans="1:28" x14ac:dyDescent="0.2">
      <c r="A456" s="26"/>
      <c r="B456" s="26"/>
      <c r="C456" s="74"/>
      <c r="D456" s="26"/>
      <c r="E456" s="26"/>
      <c r="F456" s="74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  <c r="R456" s="47"/>
      <c r="S456" s="26"/>
      <c r="T456" s="26"/>
      <c r="U456" s="26"/>
      <c r="V456" s="26"/>
      <c r="W456" s="26"/>
      <c r="X456" s="26"/>
      <c r="Y456" s="26"/>
      <c r="Z456" s="26"/>
      <c r="AA456" s="26"/>
      <c r="AB456" s="26"/>
    </row>
    <row r="457" spans="1:28" x14ac:dyDescent="0.2">
      <c r="A457" s="26"/>
      <c r="B457" s="26"/>
      <c r="C457" s="74"/>
      <c r="D457" s="26"/>
      <c r="E457" s="26"/>
      <c r="F457" s="74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  <c r="R457" s="47"/>
      <c r="S457" s="26"/>
      <c r="T457" s="26"/>
      <c r="U457" s="26"/>
      <c r="V457" s="26"/>
      <c r="W457" s="26"/>
      <c r="X457" s="26"/>
      <c r="Y457" s="26"/>
      <c r="Z457" s="26"/>
      <c r="AA457" s="26"/>
      <c r="AB457" s="26"/>
    </row>
    <row r="458" spans="1:28" x14ac:dyDescent="0.2">
      <c r="A458" s="26"/>
      <c r="B458" s="26"/>
      <c r="C458" s="74"/>
      <c r="D458" s="26"/>
      <c r="E458" s="26"/>
      <c r="F458" s="74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  <c r="R458" s="47"/>
      <c r="S458" s="26"/>
      <c r="T458" s="26"/>
      <c r="U458" s="26"/>
      <c r="V458" s="26"/>
      <c r="W458" s="26"/>
      <c r="X458" s="26"/>
      <c r="Y458" s="26"/>
      <c r="Z458" s="26"/>
      <c r="AA458" s="26"/>
      <c r="AB458" s="26"/>
    </row>
    <row r="459" spans="1:28" x14ac:dyDescent="0.2">
      <c r="A459" s="26"/>
      <c r="B459" s="26"/>
      <c r="C459" s="74"/>
      <c r="D459" s="26"/>
      <c r="E459" s="26"/>
      <c r="F459" s="74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  <c r="R459" s="47"/>
      <c r="S459" s="26"/>
      <c r="T459" s="26"/>
      <c r="U459" s="26"/>
      <c r="V459" s="26"/>
      <c r="W459" s="26"/>
      <c r="X459" s="26"/>
      <c r="Y459" s="26"/>
      <c r="Z459" s="26"/>
      <c r="AA459" s="26"/>
      <c r="AB459" s="26"/>
    </row>
    <row r="460" spans="1:28" x14ac:dyDescent="0.2">
      <c r="A460" s="26"/>
      <c r="B460" s="26"/>
      <c r="C460" s="74"/>
      <c r="D460" s="26"/>
      <c r="E460" s="26"/>
      <c r="F460" s="74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  <c r="R460" s="47"/>
      <c r="S460" s="26"/>
      <c r="T460" s="26"/>
      <c r="U460" s="26"/>
      <c r="V460" s="26"/>
      <c r="W460" s="26"/>
      <c r="X460" s="26"/>
      <c r="Y460" s="26"/>
      <c r="Z460" s="26"/>
      <c r="AA460" s="26"/>
      <c r="AB460" s="26"/>
    </row>
    <row r="461" spans="1:28" x14ac:dyDescent="0.2">
      <c r="A461" s="26"/>
      <c r="B461" s="26"/>
      <c r="C461" s="74"/>
      <c r="D461" s="26"/>
      <c r="E461" s="26"/>
      <c r="F461" s="74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  <c r="R461" s="47"/>
      <c r="S461" s="26"/>
      <c r="T461" s="26"/>
      <c r="U461" s="26"/>
      <c r="V461" s="26"/>
      <c r="W461" s="26"/>
      <c r="X461" s="26"/>
      <c r="Y461" s="26"/>
      <c r="Z461" s="26"/>
      <c r="AA461" s="26"/>
      <c r="AB461" s="26"/>
    </row>
    <row r="462" spans="1:28" x14ac:dyDescent="0.2">
      <c r="A462" s="26"/>
      <c r="B462" s="26"/>
      <c r="C462" s="74"/>
      <c r="D462" s="26"/>
      <c r="E462" s="26"/>
      <c r="F462" s="74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  <c r="R462" s="47"/>
      <c r="S462" s="26"/>
      <c r="T462" s="26"/>
      <c r="U462" s="26"/>
      <c r="V462" s="26"/>
      <c r="W462" s="26"/>
      <c r="X462" s="26"/>
      <c r="Y462" s="26"/>
      <c r="Z462" s="26"/>
      <c r="AA462" s="26"/>
      <c r="AB462" s="26"/>
    </row>
    <row r="463" spans="1:28" x14ac:dyDescent="0.2">
      <c r="A463" s="26"/>
      <c r="B463" s="26"/>
      <c r="C463" s="74"/>
      <c r="D463" s="26"/>
      <c r="E463" s="26"/>
      <c r="F463" s="74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47"/>
      <c r="S463" s="26"/>
      <c r="T463" s="26"/>
      <c r="U463" s="26"/>
      <c r="V463" s="26"/>
      <c r="W463" s="26"/>
      <c r="X463" s="26"/>
      <c r="Y463" s="26"/>
      <c r="Z463" s="26"/>
      <c r="AA463" s="26"/>
      <c r="AB463" s="26"/>
    </row>
    <row r="464" spans="1:28" x14ac:dyDescent="0.2">
      <c r="A464" s="26"/>
      <c r="B464" s="26"/>
      <c r="C464" s="74"/>
      <c r="D464" s="26"/>
      <c r="E464" s="26"/>
      <c r="F464" s="74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  <c r="R464" s="47"/>
      <c r="S464" s="26"/>
      <c r="T464" s="26"/>
      <c r="U464" s="26"/>
      <c r="V464" s="26"/>
      <c r="W464" s="26"/>
      <c r="X464" s="26"/>
      <c r="Y464" s="26"/>
      <c r="Z464" s="26"/>
      <c r="AA464" s="26"/>
      <c r="AB464" s="26"/>
    </row>
    <row r="465" spans="1:28" x14ac:dyDescent="0.2">
      <c r="A465" s="26"/>
      <c r="B465" s="26"/>
      <c r="C465" s="74"/>
      <c r="D465" s="26"/>
      <c r="E465" s="26"/>
      <c r="F465" s="74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  <c r="R465" s="47"/>
      <c r="S465" s="26"/>
      <c r="T465" s="26"/>
      <c r="U465" s="26"/>
      <c r="V465" s="26"/>
      <c r="W465" s="26"/>
      <c r="X465" s="26"/>
      <c r="Y465" s="26"/>
      <c r="Z465" s="26"/>
      <c r="AA465" s="26"/>
      <c r="AB465" s="26"/>
    </row>
    <row r="466" spans="1:28" x14ac:dyDescent="0.2">
      <c r="A466" s="26"/>
      <c r="B466" s="26"/>
      <c r="C466" s="74"/>
      <c r="D466" s="26"/>
      <c r="E466" s="26"/>
      <c r="F466" s="74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  <c r="R466" s="47"/>
      <c r="S466" s="26"/>
      <c r="T466" s="26"/>
      <c r="U466" s="26"/>
      <c r="V466" s="26"/>
      <c r="W466" s="26"/>
      <c r="X466" s="26"/>
      <c r="Y466" s="26"/>
      <c r="Z466" s="26"/>
      <c r="AA466" s="26"/>
      <c r="AB466" s="26"/>
    </row>
    <row r="467" spans="1:28" x14ac:dyDescent="0.2">
      <c r="A467" s="26"/>
      <c r="B467" s="26"/>
      <c r="C467" s="74"/>
      <c r="D467" s="26"/>
      <c r="E467" s="26"/>
      <c r="F467" s="74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  <c r="R467" s="47"/>
      <c r="S467" s="26"/>
      <c r="T467" s="26"/>
      <c r="U467" s="26"/>
      <c r="V467" s="26"/>
      <c r="W467" s="26"/>
      <c r="X467" s="26"/>
      <c r="Y467" s="26"/>
      <c r="Z467" s="26"/>
      <c r="AA467" s="26"/>
      <c r="AB467" s="26"/>
    </row>
    <row r="468" spans="1:28" x14ac:dyDescent="0.2">
      <c r="A468" s="26"/>
      <c r="B468" s="26"/>
      <c r="C468" s="74"/>
      <c r="D468" s="26"/>
      <c r="E468" s="26"/>
      <c r="F468" s="74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  <c r="R468" s="47"/>
      <c r="S468" s="26"/>
      <c r="T468" s="26"/>
      <c r="U468" s="26"/>
      <c r="V468" s="26"/>
      <c r="W468" s="26"/>
      <c r="X468" s="26"/>
      <c r="Y468" s="26"/>
      <c r="Z468" s="26"/>
      <c r="AA468" s="26"/>
      <c r="AB468" s="26"/>
    </row>
    <row r="469" spans="1:28" x14ac:dyDescent="0.2">
      <c r="A469" s="26"/>
      <c r="B469" s="26"/>
      <c r="C469" s="74"/>
      <c r="D469" s="26"/>
      <c r="E469" s="26"/>
      <c r="F469" s="74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  <c r="R469" s="47"/>
      <c r="S469" s="26"/>
      <c r="T469" s="26"/>
      <c r="U469" s="26"/>
      <c r="V469" s="26"/>
      <c r="W469" s="26"/>
      <c r="X469" s="26"/>
      <c r="Y469" s="26"/>
      <c r="Z469" s="26"/>
      <c r="AA469" s="26"/>
      <c r="AB469" s="26"/>
    </row>
    <row r="470" spans="1:28" x14ac:dyDescent="0.2">
      <c r="A470" s="26"/>
      <c r="B470" s="26"/>
      <c r="C470" s="74"/>
      <c r="D470" s="26"/>
      <c r="E470" s="26"/>
      <c r="F470" s="74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  <c r="R470" s="47"/>
      <c r="S470" s="26"/>
      <c r="T470" s="26"/>
      <c r="U470" s="26"/>
      <c r="V470" s="26"/>
      <c r="W470" s="26"/>
      <c r="X470" s="26"/>
      <c r="Y470" s="26"/>
      <c r="Z470" s="26"/>
      <c r="AA470" s="26"/>
      <c r="AB470" s="26"/>
    </row>
    <row r="471" spans="1:28" x14ac:dyDescent="0.2">
      <c r="A471" s="26"/>
      <c r="B471" s="26"/>
      <c r="C471" s="74"/>
      <c r="D471" s="26"/>
      <c r="E471" s="26"/>
      <c r="F471" s="74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  <c r="R471" s="47"/>
      <c r="S471" s="26"/>
      <c r="T471" s="26"/>
      <c r="U471" s="26"/>
      <c r="V471" s="26"/>
      <c r="W471" s="26"/>
      <c r="X471" s="26"/>
      <c r="Y471" s="26"/>
      <c r="Z471" s="26"/>
      <c r="AA471" s="26"/>
      <c r="AB471" s="26"/>
    </row>
    <row r="472" spans="1:28" x14ac:dyDescent="0.2">
      <c r="A472" s="26"/>
      <c r="B472" s="26"/>
      <c r="C472" s="74"/>
      <c r="D472" s="26"/>
      <c r="E472" s="26"/>
      <c r="F472" s="74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  <c r="R472" s="47"/>
      <c r="S472" s="26"/>
      <c r="T472" s="26"/>
      <c r="U472" s="26"/>
      <c r="V472" s="26"/>
      <c r="W472" s="26"/>
      <c r="X472" s="26"/>
      <c r="Y472" s="26"/>
      <c r="Z472" s="26"/>
      <c r="AA472" s="26"/>
      <c r="AB472" s="26"/>
    </row>
    <row r="473" spans="1:28" x14ac:dyDescent="0.2">
      <c r="A473" s="26"/>
      <c r="B473" s="26"/>
      <c r="C473" s="74"/>
      <c r="D473" s="26"/>
      <c r="E473" s="26"/>
      <c r="F473" s="74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47"/>
      <c r="S473" s="26"/>
      <c r="T473" s="26"/>
      <c r="U473" s="26"/>
      <c r="V473" s="26"/>
      <c r="W473" s="26"/>
      <c r="X473" s="26"/>
      <c r="Y473" s="26"/>
      <c r="Z473" s="26"/>
      <c r="AA473" s="26"/>
      <c r="AB473" s="26"/>
    </row>
    <row r="474" spans="1:28" x14ac:dyDescent="0.2">
      <c r="A474" s="26"/>
      <c r="B474" s="26"/>
      <c r="C474" s="74"/>
      <c r="D474" s="26"/>
      <c r="E474" s="26"/>
      <c r="F474" s="74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  <c r="R474" s="47"/>
      <c r="S474" s="26"/>
      <c r="T474" s="26"/>
      <c r="U474" s="26"/>
      <c r="V474" s="26"/>
      <c r="W474" s="26"/>
      <c r="X474" s="26"/>
      <c r="Y474" s="26"/>
      <c r="Z474" s="26"/>
      <c r="AA474" s="26"/>
      <c r="AB474" s="26"/>
    </row>
    <row r="475" spans="1:28" x14ac:dyDescent="0.2">
      <c r="A475" s="26"/>
      <c r="B475" s="26"/>
      <c r="C475" s="74"/>
      <c r="D475" s="26"/>
      <c r="E475" s="26"/>
      <c r="F475" s="74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  <c r="R475" s="47"/>
      <c r="S475" s="26"/>
      <c r="T475" s="26"/>
      <c r="U475" s="26"/>
      <c r="V475" s="26"/>
      <c r="W475" s="26"/>
      <c r="X475" s="26"/>
      <c r="Y475" s="26"/>
      <c r="Z475" s="26"/>
      <c r="AA475" s="26"/>
      <c r="AB475" s="26"/>
    </row>
    <row r="476" spans="1:28" x14ac:dyDescent="0.2">
      <c r="A476" s="26"/>
      <c r="B476" s="26"/>
      <c r="C476" s="74"/>
      <c r="D476" s="26"/>
      <c r="E476" s="26"/>
      <c r="F476" s="74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  <c r="R476" s="47"/>
      <c r="S476" s="26"/>
      <c r="T476" s="26"/>
      <c r="U476" s="26"/>
      <c r="V476" s="26"/>
      <c r="W476" s="26"/>
      <c r="X476" s="26"/>
      <c r="Y476" s="26"/>
      <c r="Z476" s="26"/>
      <c r="AA476" s="26"/>
      <c r="AB476" s="26"/>
    </row>
    <row r="477" spans="1:28" x14ac:dyDescent="0.2">
      <c r="A477" s="26"/>
      <c r="B477" s="26"/>
      <c r="C477" s="74"/>
      <c r="D477" s="26"/>
      <c r="E477" s="26"/>
      <c r="F477" s="74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  <c r="R477" s="47"/>
      <c r="S477" s="26"/>
      <c r="T477" s="26"/>
      <c r="U477" s="26"/>
      <c r="V477" s="26"/>
      <c r="W477" s="26"/>
      <c r="X477" s="26"/>
      <c r="Y477" s="26"/>
      <c r="Z477" s="26"/>
      <c r="AA477" s="26"/>
      <c r="AB477" s="26"/>
    </row>
    <row r="478" spans="1:28" x14ac:dyDescent="0.2">
      <c r="A478" s="26"/>
      <c r="B478" s="26"/>
      <c r="C478" s="74"/>
      <c r="D478" s="26"/>
      <c r="E478" s="26"/>
      <c r="F478" s="74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  <c r="R478" s="47"/>
      <c r="S478" s="26"/>
      <c r="T478" s="26"/>
      <c r="U478" s="26"/>
      <c r="V478" s="26"/>
      <c r="W478" s="26"/>
      <c r="X478" s="26"/>
      <c r="Y478" s="26"/>
      <c r="Z478" s="26"/>
      <c r="AA478" s="26"/>
      <c r="AB478" s="26"/>
    </row>
    <row r="479" spans="1:28" x14ac:dyDescent="0.2">
      <c r="A479" s="26"/>
      <c r="B479" s="26"/>
      <c r="C479" s="74"/>
      <c r="D479" s="26"/>
      <c r="E479" s="26"/>
      <c r="F479" s="74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  <c r="R479" s="47"/>
      <c r="S479" s="26"/>
      <c r="T479" s="26"/>
      <c r="U479" s="26"/>
      <c r="V479" s="26"/>
      <c r="W479" s="26"/>
      <c r="X479" s="26"/>
      <c r="Y479" s="26"/>
      <c r="Z479" s="26"/>
      <c r="AA479" s="26"/>
      <c r="AB479" s="26"/>
    </row>
    <row r="480" spans="1:28" x14ac:dyDescent="0.2">
      <c r="A480" s="26"/>
      <c r="B480" s="26"/>
      <c r="C480" s="74"/>
      <c r="D480" s="26"/>
      <c r="E480" s="26"/>
      <c r="F480" s="74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  <c r="R480" s="47"/>
      <c r="S480" s="26"/>
      <c r="T480" s="26"/>
      <c r="U480" s="26"/>
      <c r="V480" s="26"/>
      <c r="W480" s="26"/>
      <c r="X480" s="26"/>
      <c r="Y480" s="26"/>
      <c r="Z480" s="26"/>
      <c r="AA480" s="26"/>
      <c r="AB480" s="26"/>
    </row>
    <row r="481" spans="1:28" x14ac:dyDescent="0.2">
      <c r="A481" s="26"/>
      <c r="B481" s="26"/>
      <c r="C481" s="74"/>
      <c r="D481" s="26"/>
      <c r="E481" s="26"/>
      <c r="F481" s="74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  <c r="R481" s="47"/>
      <c r="S481" s="26"/>
      <c r="T481" s="26"/>
      <c r="U481" s="26"/>
      <c r="V481" s="26"/>
      <c r="W481" s="26"/>
      <c r="X481" s="26"/>
      <c r="Y481" s="26"/>
      <c r="Z481" s="26"/>
      <c r="AA481" s="26"/>
      <c r="AB481" s="26"/>
    </row>
    <row r="482" spans="1:28" x14ac:dyDescent="0.2">
      <c r="A482" s="26"/>
      <c r="B482" s="26"/>
      <c r="C482" s="74"/>
      <c r="D482" s="26"/>
      <c r="E482" s="26"/>
      <c r="F482" s="74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  <c r="R482" s="47"/>
      <c r="S482" s="26"/>
      <c r="T482" s="26"/>
      <c r="U482" s="26"/>
      <c r="V482" s="26"/>
      <c r="W482" s="26"/>
      <c r="X482" s="26"/>
      <c r="Y482" s="26"/>
      <c r="Z482" s="26"/>
      <c r="AA482" s="26"/>
      <c r="AB482" s="26"/>
    </row>
    <row r="483" spans="1:28" x14ac:dyDescent="0.2">
      <c r="A483" s="26"/>
      <c r="B483" s="26"/>
      <c r="C483" s="74"/>
      <c r="D483" s="26"/>
      <c r="E483" s="26"/>
      <c r="F483" s="74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47"/>
      <c r="S483" s="26"/>
      <c r="T483" s="26"/>
      <c r="U483" s="26"/>
      <c r="V483" s="26"/>
      <c r="W483" s="26"/>
      <c r="X483" s="26"/>
      <c r="Y483" s="26"/>
      <c r="Z483" s="26"/>
      <c r="AA483" s="26"/>
      <c r="AB483" s="26"/>
    </row>
    <row r="484" spans="1:28" x14ac:dyDescent="0.2">
      <c r="A484" s="26"/>
      <c r="B484" s="26"/>
      <c r="C484" s="74"/>
      <c r="D484" s="26"/>
      <c r="E484" s="26"/>
      <c r="F484" s="74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  <c r="R484" s="47"/>
      <c r="S484" s="26"/>
      <c r="T484" s="26"/>
      <c r="U484" s="26"/>
      <c r="V484" s="26"/>
      <c r="W484" s="26"/>
      <c r="X484" s="26"/>
      <c r="Y484" s="26"/>
      <c r="Z484" s="26"/>
      <c r="AA484" s="26"/>
      <c r="AB484" s="26"/>
    </row>
    <row r="485" spans="1:28" x14ac:dyDescent="0.2">
      <c r="A485" s="26"/>
      <c r="B485" s="26"/>
      <c r="C485" s="74"/>
      <c r="D485" s="26"/>
      <c r="E485" s="26"/>
      <c r="F485" s="74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  <c r="R485" s="47"/>
      <c r="S485" s="26"/>
      <c r="T485" s="26"/>
      <c r="U485" s="26"/>
      <c r="V485" s="26"/>
      <c r="W485" s="26"/>
      <c r="X485" s="26"/>
      <c r="Y485" s="26"/>
      <c r="Z485" s="26"/>
      <c r="AA485" s="26"/>
      <c r="AB485" s="26"/>
    </row>
    <row r="486" spans="1:28" x14ac:dyDescent="0.2">
      <c r="A486" s="26"/>
      <c r="B486" s="26"/>
      <c r="C486" s="74"/>
      <c r="D486" s="26"/>
      <c r="E486" s="26"/>
      <c r="F486" s="74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  <c r="R486" s="47"/>
      <c r="S486" s="26"/>
      <c r="T486" s="26"/>
      <c r="U486" s="26"/>
      <c r="V486" s="26"/>
      <c r="W486" s="26"/>
      <c r="X486" s="26"/>
      <c r="Y486" s="26"/>
      <c r="Z486" s="26"/>
      <c r="AA486" s="26"/>
      <c r="AB486" s="26"/>
    </row>
    <row r="487" spans="1:28" x14ac:dyDescent="0.2">
      <c r="A487" s="26"/>
      <c r="B487" s="26"/>
      <c r="C487" s="74"/>
      <c r="D487" s="26"/>
      <c r="E487" s="26"/>
      <c r="F487" s="74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  <c r="R487" s="47"/>
      <c r="S487" s="26"/>
      <c r="T487" s="26"/>
      <c r="U487" s="26"/>
      <c r="V487" s="26"/>
      <c r="W487" s="26"/>
      <c r="X487" s="26"/>
      <c r="Y487" s="26"/>
      <c r="Z487" s="26"/>
      <c r="AA487" s="26"/>
      <c r="AB487" s="26"/>
    </row>
    <row r="488" spans="1:28" x14ac:dyDescent="0.2">
      <c r="A488" s="26"/>
      <c r="B488" s="26"/>
      <c r="C488" s="74"/>
      <c r="D488" s="26"/>
      <c r="E488" s="26"/>
      <c r="F488" s="74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  <c r="R488" s="47"/>
      <c r="S488" s="26"/>
      <c r="T488" s="26"/>
      <c r="U488" s="26"/>
      <c r="V488" s="26"/>
      <c r="W488" s="26"/>
      <c r="X488" s="26"/>
      <c r="Y488" s="26"/>
      <c r="Z488" s="26"/>
      <c r="AA488" s="26"/>
      <c r="AB488" s="26"/>
    </row>
    <row r="489" spans="1:28" x14ac:dyDescent="0.2">
      <c r="A489" s="26"/>
      <c r="B489" s="26"/>
      <c r="C489" s="74"/>
      <c r="D489" s="26"/>
      <c r="E489" s="26"/>
      <c r="F489" s="74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  <c r="R489" s="47"/>
      <c r="S489" s="26"/>
      <c r="T489" s="26"/>
      <c r="U489" s="26"/>
      <c r="V489" s="26"/>
      <c r="W489" s="26"/>
      <c r="X489" s="26"/>
      <c r="Y489" s="26"/>
      <c r="Z489" s="26"/>
      <c r="AA489" s="26"/>
      <c r="AB489" s="26"/>
    </row>
    <row r="490" spans="1:28" x14ac:dyDescent="0.2">
      <c r="A490" s="26"/>
      <c r="B490" s="26"/>
      <c r="C490" s="74"/>
      <c r="D490" s="26"/>
      <c r="E490" s="26"/>
      <c r="F490" s="74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  <c r="R490" s="47"/>
      <c r="S490" s="26"/>
      <c r="T490" s="26"/>
      <c r="U490" s="26"/>
      <c r="V490" s="26"/>
      <c r="W490" s="26"/>
      <c r="X490" s="26"/>
      <c r="Y490" s="26"/>
      <c r="Z490" s="26"/>
      <c r="AA490" s="26"/>
      <c r="AB490" s="26"/>
    </row>
    <row r="491" spans="1:28" x14ac:dyDescent="0.2">
      <c r="A491" s="26"/>
      <c r="B491" s="26"/>
      <c r="C491" s="74"/>
      <c r="D491" s="26"/>
      <c r="E491" s="26"/>
      <c r="F491" s="74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  <c r="R491" s="47"/>
      <c r="S491" s="26"/>
      <c r="T491" s="26"/>
      <c r="U491" s="26"/>
      <c r="V491" s="26"/>
      <c r="W491" s="26"/>
      <c r="X491" s="26"/>
      <c r="Y491" s="26"/>
      <c r="Z491" s="26"/>
      <c r="AA491" s="26"/>
      <c r="AB491" s="26"/>
    </row>
    <row r="492" spans="1:28" x14ac:dyDescent="0.2">
      <c r="A492" s="26"/>
      <c r="B492" s="26"/>
      <c r="C492" s="74"/>
      <c r="D492" s="26"/>
      <c r="E492" s="26"/>
      <c r="F492" s="74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  <c r="R492" s="47"/>
      <c r="S492" s="26"/>
      <c r="T492" s="26"/>
      <c r="U492" s="26"/>
      <c r="V492" s="26"/>
      <c r="W492" s="26"/>
      <c r="X492" s="26"/>
      <c r="Y492" s="26"/>
      <c r="Z492" s="26"/>
      <c r="AA492" s="26"/>
      <c r="AB492" s="26"/>
    </row>
    <row r="493" spans="1:28" x14ac:dyDescent="0.2">
      <c r="A493" s="26"/>
      <c r="B493" s="26"/>
      <c r="C493" s="74"/>
      <c r="D493" s="26"/>
      <c r="E493" s="26"/>
      <c r="F493" s="74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47"/>
      <c r="S493" s="26"/>
      <c r="T493" s="26"/>
      <c r="U493" s="26"/>
      <c r="V493" s="26"/>
      <c r="W493" s="26"/>
      <c r="X493" s="26"/>
      <c r="Y493" s="26"/>
      <c r="Z493" s="26"/>
      <c r="AA493" s="26"/>
      <c r="AB493" s="26"/>
    </row>
    <row r="494" spans="1:28" x14ac:dyDescent="0.2">
      <c r="A494" s="26"/>
      <c r="B494" s="26"/>
      <c r="C494" s="74"/>
      <c r="D494" s="26"/>
      <c r="E494" s="26"/>
      <c r="F494" s="74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  <c r="R494" s="47"/>
      <c r="S494" s="26"/>
      <c r="T494" s="26"/>
      <c r="U494" s="26"/>
      <c r="V494" s="26"/>
      <c r="W494" s="26"/>
      <c r="X494" s="26"/>
      <c r="Y494" s="26"/>
      <c r="Z494" s="26"/>
      <c r="AA494" s="26"/>
      <c r="AB494" s="26"/>
    </row>
    <row r="495" spans="1:28" x14ac:dyDescent="0.2">
      <c r="A495" s="26"/>
      <c r="B495" s="26"/>
      <c r="C495" s="74"/>
      <c r="D495" s="26"/>
      <c r="E495" s="26"/>
      <c r="F495" s="74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  <c r="R495" s="47"/>
      <c r="S495" s="26"/>
      <c r="T495" s="26"/>
      <c r="U495" s="26"/>
      <c r="V495" s="26"/>
      <c r="W495" s="26"/>
      <c r="X495" s="26"/>
      <c r="Y495" s="26"/>
      <c r="Z495" s="26"/>
      <c r="AA495" s="26"/>
      <c r="AB495" s="26"/>
    </row>
    <row r="496" spans="1:28" x14ac:dyDescent="0.2">
      <c r="A496" s="26"/>
      <c r="B496" s="26"/>
      <c r="C496" s="74"/>
      <c r="D496" s="26"/>
      <c r="E496" s="26"/>
      <c r="F496" s="74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  <c r="R496" s="47"/>
      <c r="S496" s="26"/>
      <c r="T496" s="26"/>
      <c r="U496" s="26"/>
      <c r="V496" s="26"/>
      <c r="W496" s="26"/>
      <c r="X496" s="26"/>
      <c r="Y496" s="26"/>
      <c r="Z496" s="26"/>
      <c r="AA496" s="26"/>
      <c r="AB496" s="26"/>
    </row>
    <row r="497" spans="1:28" x14ac:dyDescent="0.2">
      <c r="A497" s="26"/>
      <c r="B497" s="26"/>
      <c r="C497" s="74"/>
      <c r="D497" s="26"/>
      <c r="E497" s="26"/>
      <c r="F497" s="74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  <c r="R497" s="47"/>
      <c r="S497" s="26"/>
      <c r="T497" s="26"/>
      <c r="U497" s="26"/>
      <c r="V497" s="26"/>
      <c r="W497" s="26"/>
      <c r="X497" s="26"/>
      <c r="Y497" s="26"/>
      <c r="Z497" s="26"/>
      <c r="AA497" s="26"/>
      <c r="AB497" s="26"/>
    </row>
    <row r="498" spans="1:28" x14ac:dyDescent="0.2">
      <c r="A498" s="26"/>
      <c r="B498" s="26"/>
      <c r="C498" s="74"/>
      <c r="D498" s="26"/>
      <c r="E498" s="26"/>
      <c r="F498" s="74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  <c r="R498" s="47"/>
      <c r="S498" s="26"/>
      <c r="T498" s="26"/>
      <c r="U498" s="26"/>
      <c r="V498" s="26"/>
      <c r="W498" s="26"/>
      <c r="X498" s="26"/>
      <c r="Y498" s="26"/>
      <c r="Z498" s="26"/>
      <c r="AA498" s="26"/>
      <c r="AB498" s="26"/>
    </row>
    <row r="499" spans="1:28" x14ac:dyDescent="0.2">
      <c r="A499" s="26"/>
      <c r="B499" s="26"/>
      <c r="C499" s="74"/>
      <c r="D499" s="26"/>
      <c r="E499" s="26"/>
      <c r="F499" s="74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  <c r="R499" s="47"/>
      <c r="S499" s="26"/>
      <c r="T499" s="26"/>
      <c r="U499" s="26"/>
      <c r="V499" s="26"/>
      <c r="W499" s="26"/>
      <c r="X499" s="26"/>
      <c r="Y499" s="26"/>
      <c r="Z499" s="26"/>
      <c r="AA499" s="26"/>
      <c r="AB499" s="26"/>
    </row>
    <row r="500" spans="1:28" x14ac:dyDescent="0.2">
      <c r="A500" s="26"/>
      <c r="B500" s="26"/>
      <c r="C500" s="74"/>
      <c r="D500" s="26"/>
      <c r="E500" s="26"/>
      <c r="F500" s="74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  <c r="R500" s="47"/>
      <c r="S500" s="26"/>
      <c r="T500" s="26"/>
      <c r="U500" s="26"/>
      <c r="V500" s="26"/>
      <c r="W500" s="26"/>
      <c r="X500" s="26"/>
      <c r="Y500" s="26"/>
      <c r="Z500" s="26"/>
      <c r="AA500" s="26"/>
      <c r="AB500" s="26"/>
    </row>
  </sheetData>
  <pageMargins left="0.7" right="0.7" top="0.75" bottom="0.75" header="0.3" footer="0.3"/>
  <pageSetup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55" id="{9ACA6C2E-6DA1-4B60-8F9D-8D6A3B5A17E0}">
            <xm:f>ISERROR(_xlfn.XLOOKUP(A8,Registry_Ports!$A:$A,Registry_Ports!$A:$A))</xm:f>
            <x14:dxf>
              <font>
                <color rgb="FFC00000"/>
              </font>
            </x14:dxf>
          </x14:cfRule>
          <xm:sqref>A8:A131</xm:sqref>
        </x14:conditionalFormatting>
        <x14:conditionalFormatting xmlns:xm="http://schemas.microsoft.com/office/excel/2006/main">
          <x14:cfRule type="expression" priority="11" id="{778D02F2-36C1-420B-AAE1-B96959BCE6A6}">
            <xm:f>ISERROR(_xlfn.XLOOKUP(E8,Registry_Ports!$A:$A,Registry_Ports!$A:$A))</xm:f>
            <x14:dxf>
              <font>
                <color rgb="FFC00000"/>
              </font>
            </x14:dxf>
          </x14:cfRule>
          <xm:sqref>E8:E131</xm:sqref>
        </x14:conditionalFormatting>
        <x14:conditionalFormatting xmlns:xm="http://schemas.microsoft.com/office/excel/2006/main">
          <x14:cfRule type="expression" priority="1" id="{9CA75AF4-5487-48FC-AACB-DC301E06877C}">
            <xm:f>ISERROR(_xlfn.XLOOKUP(H8,Registry_Ports!$A:$A,Registry_Ports!$A:$A))</xm:f>
            <x14:dxf>
              <font>
                <color rgb="FFC00000"/>
              </font>
            </x14:dxf>
          </x14:cfRule>
          <xm:sqref>H8:H131</xm:sqref>
        </x14:conditionalFormatting>
      </x14:conditionalFormatting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A9983-D1B0-4A67-B3DE-98DA4E32D087}">
  <sheetPr>
    <tabColor theme="7" tint="0.39997558519241921"/>
    <pageSetUpPr fitToPage="1"/>
  </sheetPr>
  <dimension ref="A1:AJ423"/>
  <sheetViews>
    <sheetView showGridLines="0" zoomScale="83" zoomScaleNormal="83" workbookViewId="0">
      <pane ySplit="3" topLeftCell="A4" activePane="bottomLeft" state="frozen"/>
      <selection pane="bottomLeft" activeCell="N9" sqref="N9"/>
    </sheetView>
  </sheetViews>
  <sheetFormatPr defaultRowHeight="12.75" x14ac:dyDescent="0.2"/>
  <cols>
    <col min="1" max="1" width="4.42578125" customWidth="1"/>
    <col min="2" max="2" width="7.7109375" customWidth="1"/>
    <col min="3" max="3" width="12" customWidth="1"/>
    <col min="4" max="4" width="1.42578125" customWidth="1"/>
    <col min="5" max="5" width="10.28515625" customWidth="1"/>
    <col min="6" max="6" width="16.7109375" customWidth="1"/>
    <col min="7" max="7" width="17.42578125" customWidth="1"/>
    <col min="8" max="8" width="16.85546875" customWidth="1"/>
    <col min="9" max="9" width="17.7109375" customWidth="1"/>
    <col min="10" max="10" width="2.5703125" customWidth="1"/>
    <col min="11" max="11" width="17" customWidth="1"/>
    <col min="12" max="12" width="6" customWidth="1"/>
    <col min="13" max="13" width="15.42578125" customWidth="1"/>
    <col min="14" max="14" width="15.5703125" customWidth="1"/>
    <col min="15" max="15" width="17.140625" customWidth="1"/>
    <col min="16" max="16" width="14.5703125" customWidth="1"/>
    <col min="17" max="17" width="2.140625" customWidth="1"/>
    <col min="18" max="18" width="15.5703125" customWidth="1"/>
    <col min="19" max="19" width="14.42578125" customWidth="1"/>
    <col min="20" max="20" width="10.85546875" customWidth="1"/>
    <col min="21" max="24" width="18.28515625" customWidth="1"/>
    <col min="25" max="25" width="2.28515625" customWidth="1"/>
    <col min="26" max="26" width="18.28515625" customWidth="1"/>
  </cols>
  <sheetData>
    <row r="1" spans="1:36" ht="48" customHeight="1" thickBot="1" x14ac:dyDescent="0.25">
      <c r="A1" s="229"/>
      <c r="B1" s="344" t="s">
        <v>545</v>
      </c>
      <c r="C1" s="229"/>
      <c r="D1" s="229"/>
      <c r="E1" s="229"/>
      <c r="F1" s="229"/>
      <c r="G1" s="229"/>
      <c r="H1" s="229"/>
      <c r="I1" s="229"/>
      <c r="J1" s="229"/>
      <c r="K1" s="229"/>
      <c r="L1" s="229"/>
      <c r="M1" s="229"/>
      <c r="N1" s="229"/>
      <c r="O1" s="229"/>
      <c r="P1" s="229"/>
      <c r="Q1" s="229"/>
      <c r="R1" s="229"/>
      <c r="S1" s="229"/>
      <c r="T1" s="229"/>
      <c r="U1" s="229"/>
      <c r="V1" s="229"/>
      <c r="W1" s="229"/>
      <c r="X1" s="229"/>
      <c r="Y1" s="229"/>
      <c r="Z1" s="229"/>
      <c r="AA1" s="26"/>
      <c r="AB1" s="26"/>
      <c r="AC1" s="26"/>
      <c r="AD1" s="26"/>
      <c r="AE1" s="26"/>
      <c r="AF1" s="26"/>
      <c r="AG1" s="26"/>
      <c r="AH1" s="26"/>
      <c r="AI1" s="26"/>
      <c r="AJ1" s="26"/>
    </row>
    <row r="2" spans="1:36" ht="8.25" customHeight="1" thickTop="1" x14ac:dyDescent="0.2">
      <c r="A2" s="187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187"/>
      <c r="P2" s="187"/>
      <c r="Q2" s="187"/>
      <c r="R2" s="187"/>
      <c r="S2" s="187"/>
      <c r="T2" s="187"/>
      <c r="U2" s="187"/>
      <c r="V2" s="187"/>
      <c r="W2" s="187"/>
      <c r="X2" s="187"/>
      <c r="Y2" s="187"/>
      <c r="Z2" s="187"/>
      <c r="AA2" s="26"/>
      <c r="AB2" s="26"/>
      <c r="AC2" s="26"/>
      <c r="AD2" s="26"/>
      <c r="AE2" s="26"/>
      <c r="AF2" s="26"/>
      <c r="AG2" s="26"/>
      <c r="AH2" s="26"/>
      <c r="AI2" s="26"/>
      <c r="AJ2" s="26"/>
    </row>
    <row r="3" spans="1:36" x14ac:dyDescent="0.2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  <c r="AH3" s="26"/>
      <c r="AI3" s="26"/>
      <c r="AJ3" s="26"/>
    </row>
    <row r="4" spans="1:36" ht="19.149999999999999" customHeight="1" x14ac:dyDescent="0.2">
      <c r="A4" s="26"/>
      <c r="B4" s="266" t="s">
        <v>957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190" t="s">
        <v>966</v>
      </c>
      <c r="P4" s="191">
        <v>115</v>
      </c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</row>
    <row r="5" spans="1:36" x14ac:dyDescent="0.2">
      <c r="A5" s="26"/>
      <c r="B5" s="26"/>
      <c r="C5" s="78" t="s">
        <v>956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</row>
    <row r="6" spans="1:36" s="189" customFormat="1" ht="19.149999999999999" customHeight="1" x14ac:dyDescent="0.2">
      <c r="A6" s="188"/>
      <c r="B6" s="188"/>
      <c r="C6" s="265" t="s">
        <v>958</v>
      </c>
      <c r="D6" s="188"/>
      <c r="E6" s="188"/>
      <c r="F6" s="190" t="s">
        <v>546</v>
      </c>
      <c r="G6" s="348">
        <v>45658</v>
      </c>
      <c r="H6" s="188"/>
      <c r="I6" s="360" t="s">
        <v>644</v>
      </c>
      <c r="J6" s="361"/>
      <c r="K6" s="362" t="s">
        <v>248</v>
      </c>
      <c r="L6" s="362"/>
      <c r="M6" s="363"/>
      <c r="N6" s="188"/>
      <c r="O6" s="190" t="s">
        <v>859</v>
      </c>
      <c r="P6" s="191" t="s">
        <v>973</v>
      </c>
      <c r="Q6" s="188"/>
      <c r="R6" s="190" t="s">
        <v>970</v>
      </c>
      <c r="S6" s="347">
        <v>4.1666666666666664E-2</v>
      </c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</row>
    <row r="7" spans="1:36" x14ac:dyDescent="0.2">
      <c r="A7" s="26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  <c r="AH7" s="26"/>
      <c r="AI7" s="26"/>
      <c r="AJ7" s="26"/>
    </row>
    <row r="8" spans="1:36" x14ac:dyDescent="0.2">
      <c r="A8" s="26"/>
      <c r="B8" s="48" t="s">
        <v>623</v>
      </c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26"/>
      <c r="T8" s="26"/>
      <c r="U8" s="26"/>
      <c r="V8" s="26"/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  <c r="AH8" s="26"/>
      <c r="AI8" s="26"/>
      <c r="AJ8" s="26"/>
    </row>
    <row r="9" spans="1:36" ht="13.5" thickBot="1" x14ac:dyDescent="0.25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</row>
    <row r="10" spans="1:36" x14ac:dyDescent="0.2">
      <c r="A10" s="26"/>
      <c r="B10" s="39"/>
      <c r="C10" s="40"/>
      <c r="D10" s="40"/>
      <c r="E10" s="40"/>
      <c r="F10" s="40"/>
      <c r="G10" s="40"/>
      <c r="H10" s="40"/>
      <c r="I10" s="335"/>
      <c r="J10" s="40"/>
      <c r="K10" s="40"/>
      <c r="L10" s="40"/>
      <c r="M10" s="40"/>
      <c r="N10" s="40"/>
      <c r="O10" s="40"/>
      <c r="P10" s="40"/>
      <c r="Q10" s="40"/>
      <c r="R10" s="40"/>
      <c r="S10" s="41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</row>
    <row r="11" spans="1:36" ht="20.25" customHeight="1" x14ac:dyDescent="0.2">
      <c r="A11" s="26"/>
      <c r="B11" s="42"/>
      <c r="C11" s="51" t="s">
        <v>0</v>
      </c>
      <c r="D11" s="51"/>
      <c r="E11" s="192" t="s">
        <v>634</v>
      </c>
      <c r="F11" s="26"/>
      <c r="G11" s="26"/>
      <c r="H11" s="321"/>
      <c r="I11" s="26"/>
      <c r="J11" s="26"/>
      <c r="K11" s="26"/>
      <c r="L11" s="26"/>
      <c r="M11" s="26"/>
      <c r="N11" s="26"/>
      <c r="O11" s="26"/>
      <c r="P11" s="51" t="s">
        <v>0</v>
      </c>
      <c r="Q11" s="51"/>
      <c r="R11" s="192" t="s">
        <v>634</v>
      </c>
      <c r="S11" s="345" t="s">
        <v>972</v>
      </c>
      <c r="T11" s="26"/>
      <c r="U11" s="315" t="s">
        <v>624</v>
      </c>
      <c r="V11" s="316" t="s">
        <v>968</v>
      </c>
      <c r="W11" s="317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</row>
    <row r="12" spans="1:36" x14ac:dyDescent="0.2">
      <c r="A12" s="26"/>
      <c r="B12" s="322" t="s">
        <v>624</v>
      </c>
      <c r="C12" s="50" t="s">
        <v>60</v>
      </c>
      <c r="D12" s="26"/>
      <c r="E12" s="50"/>
      <c r="F12" s="346" t="str">
        <f>IF(C12="","",IF(COUNTIFS(Registry_Ports!$A:$A,'VOY Params'!C12)=0,"Registry_Ports",IF(COUNTIFS(Registry!$A:$A,'VOY Params'!C12)=0,"Maneuvering",IF(COUNTIFS(Registry!$E:$E,'VOY Params'!C12)=0,"Operation",IF(COUNTIFS(Registry!$H:$H,'VOY Params'!C12)=0,"Productivity","")))))</f>
        <v/>
      </c>
      <c r="G12" s="357" t="s">
        <v>233</v>
      </c>
      <c r="H12" s="26"/>
      <c r="I12" s="26"/>
      <c r="J12" s="26"/>
      <c r="K12" s="26"/>
      <c r="L12" s="26"/>
      <c r="M12" s="26"/>
      <c r="N12" s="357" t="s">
        <v>233</v>
      </c>
      <c r="O12" s="323" t="s">
        <v>624</v>
      </c>
      <c r="P12" s="50"/>
      <c r="Q12" s="26"/>
      <c r="R12" s="50"/>
      <c r="S12" s="331" t="str">
        <f>IF(P12="","",IF(COUNTIFS(Registry_Ports!$A:$A,'VOY Params'!P12)=0,"Registry_Ports",IF(COUNTIFS(Registry!$A:$A,'VOY Params'!P12)=0,"Maneuvering",IF(COUNTIFS(Registry!$E:$E,'VOY Params'!P12)=0,"Operation",IF(COUNTIFS(Registry!$H:$H,'VOY Params'!P12)=0,"Productivity","")))))</f>
        <v/>
      </c>
      <c r="T12" s="26"/>
      <c r="U12" s="318" t="s">
        <v>624</v>
      </c>
      <c r="V12" s="319" t="s">
        <v>969</v>
      </c>
      <c r="W12" s="320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</row>
    <row r="13" spans="1:36" ht="7.5" customHeight="1" x14ac:dyDescent="0.2">
      <c r="A13" s="26"/>
      <c r="B13" s="322"/>
      <c r="C13" s="47"/>
      <c r="D13" s="26"/>
      <c r="E13" s="47"/>
      <c r="F13" s="26"/>
      <c r="G13" s="358"/>
      <c r="H13" s="26"/>
      <c r="I13" s="26"/>
      <c r="J13" s="26"/>
      <c r="K13" s="26"/>
      <c r="L13" s="26"/>
      <c r="M13" s="26"/>
      <c r="N13" s="358"/>
      <c r="O13" s="323"/>
      <c r="P13" s="47"/>
      <c r="Q13" s="26"/>
      <c r="R13" s="47"/>
      <c r="S13" s="43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</row>
    <row r="14" spans="1:36" ht="12" customHeight="1" x14ac:dyDescent="0.2">
      <c r="A14" s="26"/>
      <c r="B14" s="322" t="s">
        <v>625</v>
      </c>
      <c r="C14" s="50" t="s">
        <v>232</v>
      </c>
      <c r="D14" s="26"/>
      <c r="E14" s="50"/>
      <c r="F14" s="346" t="str">
        <f>IF(C14="","",IF(COUNTIFS(Registry_Ports!$A:$A,'VOY Params'!C14)=0,"Registry_Ports",IF(COUNTIFS(Registry!$A:$A,'VOY Params'!C14)=0,"Maneuvering",IF(COUNTIFS(Registry!$E:$E,'VOY Params'!C14)=0,"Operation",IF(COUNTIFS(Registry!$H:$H,'VOY Params'!C14)=0,"Productivity","")))))</f>
        <v/>
      </c>
      <c r="G14" s="358"/>
      <c r="H14" s="26"/>
      <c r="I14" s="26"/>
      <c r="J14" s="26"/>
      <c r="K14" s="26"/>
      <c r="L14" s="26"/>
      <c r="M14" s="26"/>
      <c r="N14" s="358"/>
      <c r="O14" s="323" t="s">
        <v>625</v>
      </c>
      <c r="P14" s="50"/>
      <c r="Q14" s="26"/>
      <c r="R14" s="50"/>
      <c r="S14" s="331" t="str">
        <f>IF(P14="","",IF(COUNTIFS(Registry_Ports!$A:$A,'VOY Params'!P14)=0,"Registry_Ports",IF(COUNTIFS(Registry!$A:$A,'VOY Params'!P14)=0,"Maneuvering",IF(COUNTIFS(Registry!$E:$E,'VOY Params'!P14)=0,"Operation",IF(COUNTIFS(Registry!$H:$H,'VOY Params'!P14)=0,"Productivity","")))))</f>
        <v/>
      </c>
      <c r="T14" s="26"/>
      <c r="U14" s="336" t="s">
        <v>971</v>
      </c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</row>
    <row r="15" spans="1:36" ht="7.5" customHeight="1" x14ac:dyDescent="0.2">
      <c r="A15" s="26"/>
      <c r="B15" s="322"/>
      <c r="C15" s="47"/>
      <c r="D15" s="26"/>
      <c r="E15" s="47"/>
      <c r="F15" s="26"/>
      <c r="G15" s="358"/>
      <c r="H15" s="26"/>
      <c r="I15" s="26"/>
      <c r="J15" s="26"/>
      <c r="K15" s="26"/>
      <c r="L15" s="26"/>
      <c r="M15" s="26"/>
      <c r="N15" s="358"/>
      <c r="O15" s="323"/>
      <c r="P15" s="47"/>
      <c r="Q15" s="26"/>
      <c r="R15" s="47"/>
      <c r="S15" s="43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</row>
    <row r="16" spans="1:36" x14ac:dyDescent="0.2">
      <c r="A16" s="26"/>
      <c r="B16" s="322" t="s">
        <v>626</v>
      </c>
      <c r="C16" s="50" t="s">
        <v>23</v>
      </c>
      <c r="D16" s="26"/>
      <c r="E16" s="50"/>
      <c r="F16" s="346" t="str">
        <f>IF(C16="","",IF(COUNTIFS(Registry_Ports!$A:$A,'VOY Params'!C16)=0,"Registry_Ports",IF(COUNTIFS(Registry!$A:$A,'VOY Params'!C16)=0,"Maneuvering",IF(COUNTIFS(Registry!$E:$E,'VOY Params'!C16)=0,"Operation",IF(COUNTIFS(Registry!$H:$H,'VOY Params'!C16)=0,"Productivity","")))))</f>
        <v/>
      </c>
      <c r="G16" s="358"/>
      <c r="H16" s="26"/>
      <c r="I16" s="26"/>
      <c r="J16" s="26"/>
      <c r="K16" s="26"/>
      <c r="L16" s="26"/>
      <c r="M16" s="26"/>
      <c r="N16" s="358"/>
      <c r="O16" s="323" t="s">
        <v>626</v>
      </c>
      <c r="P16" s="50"/>
      <c r="Q16" s="26"/>
      <c r="R16" s="50"/>
      <c r="S16" s="331" t="str">
        <f>IF(P16="","",IF(COUNTIFS(Registry_Ports!$A:$A,'VOY Params'!P16)=0,"Registry_Ports",IF(COUNTIFS(Registry!$A:$A,'VOY Params'!P16)=0,"Maneuvering",IF(COUNTIFS(Registry!$E:$E,'VOY Params'!P16)=0,"Operation",IF(COUNTIFS(Registry!$H:$H,'VOY Params'!P16)=0,"Productivity","")))))</f>
        <v/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  <c r="AH16" s="26"/>
      <c r="AI16" s="26"/>
      <c r="AJ16" s="26"/>
    </row>
    <row r="17" spans="1:36" ht="7.5" customHeight="1" x14ac:dyDescent="0.2">
      <c r="A17" s="26"/>
      <c r="B17" s="322"/>
      <c r="C17" s="47"/>
      <c r="D17" s="26"/>
      <c r="E17" s="47"/>
      <c r="F17" s="26"/>
      <c r="G17" s="358"/>
      <c r="H17" s="26"/>
      <c r="I17" s="26"/>
      <c r="J17" s="26"/>
      <c r="K17" s="26"/>
      <c r="L17" s="26"/>
      <c r="M17" s="26"/>
      <c r="N17" s="358"/>
      <c r="O17" s="323"/>
      <c r="P17" s="47"/>
      <c r="Q17" s="26"/>
      <c r="R17" s="47"/>
      <c r="S17" s="43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</row>
    <row r="18" spans="1:36" x14ac:dyDescent="0.2">
      <c r="A18" s="26"/>
      <c r="B18" s="322" t="s">
        <v>627</v>
      </c>
      <c r="C18" s="50" t="s">
        <v>27</v>
      </c>
      <c r="D18" s="26"/>
      <c r="E18" s="50"/>
      <c r="F18" s="346" t="str">
        <f>IF(C18="","",IF(COUNTIFS(Registry_Ports!$A:$A,'VOY Params'!C18)=0,"Registry_Ports",IF(COUNTIFS(Registry!$A:$A,'VOY Params'!C18)=0,"Maneuvering",IF(COUNTIFS(Registry!$E:$E,'VOY Params'!C18)=0,"Operation",IF(COUNTIFS(Registry!$H:$H,'VOY Params'!C18)=0,"Productivity","")))))</f>
        <v/>
      </c>
      <c r="G18" s="358"/>
      <c r="H18" s="26"/>
      <c r="I18" s="51" t="s">
        <v>0</v>
      </c>
      <c r="J18" s="51"/>
      <c r="K18" s="192" t="s">
        <v>634</v>
      </c>
      <c r="L18" s="26"/>
      <c r="M18" s="26"/>
      <c r="N18" s="358"/>
      <c r="O18" s="323" t="s">
        <v>627</v>
      </c>
      <c r="P18" s="50"/>
      <c r="Q18" s="26"/>
      <c r="R18" s="50"/>
      <c r="S18" s="331" t="str">
        <f>IF(P18="","",IF(COUNTIFS(Registry_Ports!$A:$A,'VOY Params'!P18)=0,"Registry_Ports",IF(COUNTIFS(Registry!$A:$A,'VOY Params'!P18)=0,"Maneuvering",IF(COUNTIFS(Registry!$E:$E,'VOY Params'!P18)=0,"Operation",IF(COUNTIFS(Registry!$H:$H,'VOY Params'!P18)=0,"Productivity","")))))</f>
        <v/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</row>
    <row r="19" spans="1:36" ht="7.5" customHeight="1" x14ac:dyDescent="0.2">
      <c r="A19" s="26"/>
      <c r="B19" s="322"/>
      <c r="C19" s="47"/>
      <c r="D19" s="26"/>
      <c r="E19" s="47"/>
      <c r="F19" s="26"/>
      <c r="G19" s="358"/>
      <c r="H19" s="26"/>
      <c r="I19" s="26"/>
      <c r="J19" s="26"/>
      <c r="K19" s="26"/>
      <c r="L19" s="26"/>
      <c r="M19" s="26"/>
      <c r="N19" s="358"/>
      <c r="O19" s="323"/>
      <c r="P19" s="47"/>
      <c r="Q19" s="26"/>
      <c r="R19" s="47"/>
      <c r="S19" s="43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</row>
    <row r="20" spans="1:36" x14ac:dyDescent="0.2">
      <c r="A20" s="26"/>
      <c r="B20" s="322" t="s">
        <v>628</v>
      </c>
      <c r="C20" s="50"/>
      <c r="D20" s="26"/>
      <c r="E20" s="50"/>
      <c r="F20" s="346" t="str">
        <f>IF(C20="","",IF(COUNTIFS(Registry_Ports!$A:$A,'VOY Params'!C20)=0,"Registry_Ports",IF(COUNTIFS(Registry!$A:$A,'VOY Params'!C20)=0,"Maneuvering",IF(COUNTIFS(Registry!$E:$E,'VOY Params'!C20)=0,"Operation",IF(COUNTIFS(Registry!$H:$H,'VOY Params'!C20)=0,"Productivity","")))))</f>
        <v/>
      </c>
      <c r="G20" s="358"/>
      <c r="H20" s="26"/>
      <c r="I20" s="50" t="s">
        <v>22</v>
      </c>
      <c r="J20" s="26"/>
      <c r="K20" s="50" t="s">
        <v>200</v>
      </c>
      <c r="L20" s="26"/>
      <c r="M20" s="26"/>
      <c r="N20" s="358"/>
      <c r="O20" s="323" t="s">
        <v>628</v>
      </c>
      <c r="P20" s="50"/>
      <c r="Q20" s="26"/>
      <c r="R20" s="50"/>
      <c r="S20" s="331" t="str">
        <f>IF(P20="","",IF(COUNTIFS(Registry_Ports!$A:$A,'VOY Params'!P20)=0,"Registry_Ports",IF(COUNTIFS(Registry!$A:$A,'VOY Params'!P20)=0,"Maneuvering",IF(COUNTIFS(Registry!$E:$E,'VOY Params'!P20)=0,"Operation",IF(COUNTIFS(Registry!$H:$H,'VOY Params'!P20)=0,"Productivity","")))))</f>
        <v/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</row>
    <row r="21" spans="1:36" ht="7.5" customHeight="1" x14ac:dyDescent="0.2">
      <c r="A21" s="26"/>
      <c r="B21" s="322"/>
      <c r="C21" s="47"/>
      <c r="D21" s="26"/>
      <c r="E21" s="47"/>
      <c r="F21" s="26"/>
      <c r="G21" s="358"/>
      <c r="H21" s="26"/>
      <c r="I21" s="26"/>
      <c r="J21" s="26"/>
      <c r="K21" s="26"/>
      <c r="L21" s="26"/>
      <c r="M21" s="26"/>
      <c r="N21" s="358"/>
      <c r="O21" s="323"/>
      <c r="P21" s="47"/>
      <c r="Q21" s="26"/>
      <c r="R21" s="47"/>
      <c r="S21" s="43"/>
      <c r="T21" s="26"/>
      <c r="U21" s="26"/>
      <c r="V21" s="26"/>
      <c r="W21" s="26"/>
      <c r="X21" s="26"/>
      <c r="Y21" s="26"/>
      <c r="Z21" s="26"/>
      <c r="AA21" s="26"/>
      <c r="AB21" s="26"/>
      <c r="AC21" s="26"/>
      <c r="AD21" s="26"/>
      <c r="AE21" s="26"/>
      <c r="AF21" s="26"/>
      <c r="AG21" s="26"/>
      <c r="AH21" s="26"/>
      <c r="AI21" s="26"/>
      <c r="AJ21" s="26"/>
    </row>
    <row r="22" spans="1:36" x14ac:dyDescent="0.2">
      <c r="A22" s="26"/>
      <c r="B22" s="322" t="s">
        <v>629</v>
      </c>
      <c r="C22" s="50"/>
      <c r="D22" s="26"/>
      <c r="E22" s="50"/>
      <c r="F22" s="346" t="str">
        <f>IF(C22="","",IF(COUNTIFS(Registry_Ports!$A:$A,'VOY Params'!C22)=0,"Registry_Ports",IF(COUNTIFS(Registry!$A:$A,'VOY Params'!C22)=0,"Maneuvering",IF(COUNTIFS(Registry!$E:$E,'VOY Params'!C22)=0,"Operation",IF(COUNTIFS(Registry!$H:$H,'VOY Params'!C22)=0,"Productivity","")))))</f>
        <v/>
      </c>
      <c r="G22" s="358"/>
      <c r="H22" s="26"/>
      <c r="I22" s="26"/>
      <c r="J22" s="26"/>
      <c r="K22" s="26"/>
      <c r="L22" s="26"/>
      <c r="M22" s="26"/>
      <c r="N22" s="358"/>
      <c r="O22" s="323" t="s">
        <v>629</v>
      </c>
      <c r="P22" s="50"/>
      <c r="Q22" s="26"/>
      <c r="R22" s="50"/>
      <c r="S22" s="331" t="str">
        <f>IF(P22="","",IF(COUNTIFS(Registry_Ports!$A:$A,'VOY Params'!P22)=0,"Registry_Ports",IF(COUNTIFS(Registry!$A:$A,'VOY Params'!P22)=0,"Maneuvering",IF(COUNTIFS(Registry!$E:$E,'VOY Params'!P22)=0,"Operation",IF(COUNTIFS(Registry!$H:$H,'VOY Params'!P22)=0,"Productivity","")))))</f>
        <v/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</row>
    <row r="23" spans="1:36" ht="7.5" customHeight="1" x14ac:dyDescent="0.2">
      <c r="A23" s="26"/>
      <c r="B23" s="322"/>
      <c r="C23" s="47"/>
      <c r="D23" s="26"/>
      <c r="E23" s="47"/>
      <c r="F23" s="26"/>
      <c r="G23" s="358"/>
      <c r="H23" s="26"/>
      <c r="I23" s="26"/>
      <c r="J23" s="26"/>
      <c r="K23" s="26"/>
      <c r="L23" s="26"/>
      <c r="M23" s="26"/>
      <c r="N23" s="358"/>
      <c r="O23" s="323"/>
      <c r="P23" s="47"/>
      <c r="Q23" s="26"/>
      <c r="R23" s="47"/>
      <c r="S23" s="43"/>
      <c r="T23" s="26"/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</row>
    <row r="24" spans="1:36" x14ac:dyDescent="0.2">
      <c r="A24" s="26"/>
      <c r="B24" s="322" t="s">
        <v>630</v>
      </c>
      <c r="C24" s="50"/>
      <c r="D24" s="26"/>
      <c r="E24" s="50"/>
      <c r="F24" s="346" t="str">
        <f>IF(C24="","",IF(COUNTIFS(Registry_Ports!$A:$A,'VOY Params'!C24)=0,"Registry_Ports",IF(COUNTIFS(Registry!$A:$A,'VOY Params'!C24)=0,"Maneuvering",IF(COUNTIFS(Registry!$E:$E,'VOY Params'!C24)=0,"Operation",IF(COUNTIFS(Registry!$H:$H,'VOY Params'!C24)=0,"Productivity","")))))</f>
        <v/>
      </c>
      <c r="G24" s="358"/>
      <c r="H24" s="26"/>
      <c r="I24" s="26"/>
      <c r="J24" s="26"/>
      <c r="K24" s="26"/>
      <c r="L24" s="26"/>
      <c r="M24" s="26"/>
      <c r="N24" s="358"/>
      <c r="O24" s="323" t="s">
        <v>630</v>
      </c>
      <c r="P24" s="50"/>
      <c r="Q24" s="26"/>
      <c r="R24" s="50"/>
      <c r="S24" s="331" t="str">
        <f>IF(P24="","",IF(COUNTIFS(Registry_Ports!$A:$A,'VOY Params'!P24)=0,"Registry_Ports",IF(COUNTIFS(Registry!$A:$A,'VOY Params'!P24)=0,"Maneuvering",IF(COUNTIFS(Registry!$E:$E,'VOY Params'!P24)=0,"Operation",IF(COUNTIFS(Registry!$H:$H,'VOY Params'!P24)=0,"Productivity","")))))</f>
        <v/>
      </c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26"/>
      <c r="AE24" s="26"/>
      <c r="AF24" s="26"/>
      <c r="AG24" s="26"/>
      <c r="AH24" s="26"/>
      <c r="AI24" s="26"/>
      <c r="AJ24" s="26"/>
    </row>
    <row r="25" spans="1:36" ht="7.5" customHeight="1" x14ac:dyDescent="0.2">
      <c r="A25" s="26"/>
      <c r="B25" s="322"/>
      <c r="C25" s="47"/>
      <c r="D25" s="26"/>
      <c r="E25" s="47"/>
      <c r="F25" s="26"/>
      <c r="G25" s="358"/>
      <c r="H25" s="26"/>
      <c r="I25" s="26"/>
      <c r="J25" s="26"/>
      <c r="K25" s="26"/>
      <c r="L25" s="26"/>
      <c r="M25" s="26"/>
      <c r="N25" s="358"/>
      <c r="O25" s="323"/>
      <c r="P25" s="47"/>
      <c r="Q25" s="26"/>
      <c r="R25" s="47"/>
      <c r="S25" s="43"/>
      <c r="T25" s="26"/>
      <c r="U25" s="26"/>
      <c r="V25" s="26"/>
      <c r="W25" s="26"/>
      <c r="X25" s="26"/>
      <c r="Y25" s="26"/>
      <c r="Z25" s="26"/>
      <c r="AA25" s="26"/>
      <c r="AB25" s="26"/>
      <c r="AC25" s="26"/>
      <c r="AD25" s="26"/>
      <c r="AE25" s="26"/>
      <c r="AF25" s="26"/>
      <c r="AG25" s="26"/>
      <c r="AH25" s="26"/>
      <c r="AI25" s="26"/>
      <c r="AJ25" s="26"/>
    </row>
    <row r="26" spans="1:36" x14ac:dyDescent="0.2">
      <c r="A26" s="26"/>
      <c r="B26" s="322" t="s">
        <v>631</v>
      </c>
      <c r="C26" s="50"/>
      <c r="D26" s="26"/>
      <c r="E26" s="50"/>
      <c r="F26" s="346" t="str">
        <f>IF(C26="","",IF(COUNTIFS(Registry_Ports!$A:$A,'VOY Params'!C26)=0,"Registry_Ports",IF(COUNTIFS(Registry!$A:$A,'VOY Params'!C26)=0,"Maneuvering",IF(COUNTIFS(Registry!$E:$E,'VOY Params'!C26)=0,"Operation",IF(COUNTIFS(Registry!$H:$H,'VOY Params'!C26)=0,"Productivity","")))))</f>
        <v/>
      </c>
      <c r="G26" s="358"/>
      <c r="H26" s="26"/>
      <c r="I26" s="26"/>
      <c r="J26" s="26"/>
      <c r="K26" s="26"/>
      <c r="L26" s="26"/>
      <c r="M26" s="26"/>
      <c r="N26" s="358"/>
      <c r="O26" s="323" t="s">
        <v>631</v>
      </c>
      <c r="P26" s="50"/>
      <c r="Q26" s="26"/>
      <c r="R26" s="50"/>
      <c r="S26" s="331" t="str">
        <f>IF(P26="","",IF(COUNTIFS(Registry_Ports!$A:$A,'VOY Params'!P26)=0,"Registry_Ports",IF(COUNTIFS(Registry!$A:$A,'VOY Params'!P26)=0,"Maneuvering",IF(COUNTIFS(Registry!$E:$E,'VOY Params'!P26)=0,"Operation",IF(COUNTIFS(Registry!$H:$H,'VOY Params'!P26)=0,"Productivity","")))))</f>
        <v/>
      </c>
      <c r="T26" s="26"/>
      <c r="U26" s="26"/>
      <c r="V26" s="26"/>
      <c r="W26" s="26"/>
      <c r="X26" s="26"/>
      <c r="Y26" s="26"/>
      <c r="Z26" s="26"/>
      <c r="AA26" s="26"/>
      <c r="AB26" s="26"/>
      <c r="AC26" s="26"/>
      <c r="AD26" s="26"/>
      <c r="AE26" s="26"/>
      <c r="AF26" s="26"/>
      <c r="AG26" s="26"/>
      <c r="AH26" s="26"/>
      <c r="AI26" s="26"/>
      <c r="AJ26" s="26"/>
    </row>
    <row r="27" spans="1:36" ht="7.5" customHeight="1" x14ac:dyDescent="0.2">
      <c r="A27" s="26"/>
      <c r="B27" s="322"/>
      <c r="C27" s="47"/>
      <c r="D27" s="26"/>
      <c r="E27" s="47"/>
      <c r="F27" s="26"/>
      <c r="G27" s="358"/>
      <c r="H27" s="26"/>
      <c r="I27" s="26"/>
      <c r="J27" s="26"/>
      <c r="K27" s="26"/>
      <c r="L27" s="26"/>
      <c r="M27" s="26"/>
      <c r="N27" s="358"/>
      <c r="O27" s="323"/>
      <c r="P27" s="47"/>
      <c r="Q27" s="26"/>
      <c r="R27" s="47"/>
      <c r="S27" s="43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</row>
    <row r="28" spans="1:36" x14ac:dyDescent="0.2">
      <c r="A28" s="26"/>
      <c r="B28" s="322" t="s">
        <v>632</v>
      </c>
      <c r="C28" s="50"/>
      <c r="D28" s="26"/>
      <c r="E28" s="50"/>
      <c r="F28" s="346" t="str">
        <f>IF(C28="","",IF(COUNTIFS(Registry_Ports!$A:$A,'VOY Params'!C28)=0,"Registry_Ports",IF(COUNTIFS(Registry!$A:$A,'VOY Params'!C28)=0,"Maneuvering",IF(COUNTIFS(Registry!$E:$E,'VOY Params'!C28)=0,"Operation",IF(COUNTIFS(Registry!$H:$H,'VOY Params'!C28)=0,"Productivity","")))))</f>
        <v/>
      </c>
      <c r="G28" s="358"/>
      <c r="H28" s="26"/>
      <c r="I28" s="26"/>
      <c r="J28" s="26"/>
      <c r="K28" s="26"/>
      <c r="L28" s="26"/>
      <c r="M28" s="26"/>
      <c r="N28" s="358"/>
      <c r="O28" s="323" t="s">
        <v>632</v>
      </c>
      <c r="P28" s="50"/>
      <c r="Q28" s="26"/>
      <c r="R28" s="50"/>
      <c r="S28" s="331" t="str">
        <f>IF(P28="","",IF(COUNTIFS(Registry_Ports!$A:$A,'VOY Params'!P28)=0,"Registry_Ports",IF(COUNTIFS(Registry!$A:$A,'VOY Params'!P28)=0,"Maneuvering",IF(COUNTIFS(Registry!$E:$E,'VOY Params'!P28)=0,"Operation",IF(COUNTIFS(Registry!$H:$H,'VOY Params'!P28)=0,"Productivity","")))))</f>
        <v/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</row>
    <row r="29" spans="1:36" ht="7.5" customHeight="1" x14ac:dyDescent="0.2">
      <c r="A29" s="26"/>
      <c r="B29" s="322"/>
      <c r="C29" s="47"/>
      <c r="D29" s="26"/>
      <c r="E29" s="47"/>
      <c r="F29" s="26"/>
      <c r="G29" s="358"/>
      <c r="H29" s="26"/>
      <c r="I29" s="26"/>
      <c r="J29" s="26"/>
      <c r="K29" s="26"/>
      <c r="L29" s="26"/>
      <c r="M29" s="26"/>
      <c r="N29" s="358"/>
      <c r="O29" s="323"/>
      <c r="P29" s="47"/>
      <c r="Q29" s="26"/>
      <c r="R29" s="47"/>
      <c r="S29" s="43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</row>
    <row r="30" spans="1:36" ht="13.5" thickBot="1" x14ac:dyDescent="0.25">
      <c r="A30" s="26"/>
      <c r="B30" s="322" t="s">
        <v>633</v>
      </c>
      <c r="C30" s="50"/>
      <c r="D30" s="26"/>
      <c r="E30" s="50"/>
      <c r="F30" s="346" t="str">
        <f>IF(C30="","",IF(COUNTIFS(Registry_Ports!$A:$A,'VOY Params'!C30)=0,"Registry_Ports",IF(COUNTIFS(Registry!$A:$A,'VOY Params'!C30)=0,"Maneuvering",IF(COUNTIFS(Registry!$E:$E,'VOY Params'!C30)=0,"Operation",IF(COUNTIFS(Registry!$H:$H,'VOY Params'!C30)=0,"Productivity","")))))</f>
        <v/>
      </c>
      <c r="G30" s="359"/>
      <c r="H30" s="26"/>
      <c r="I30" s="26"/>
      <c r="J30" s="26"/>
      <c r="K30" s="26"/>
      <c r="L30" s="26"/>
      <c r="M30" s="26"/>
      <c r="N30" s="359"/>
      <c r="O30" s="323" t="s">
        <v>633</v>
      </c>
      <c r="P30" s="50"/>
      <c r="Q30" s="26"/>
      <c r="R30" s="50"/>
      <c r="S30" s="331" t="str">
        <f>IF(P30="","",IF(COUNTIFS(Registry_Ports!$A:$A,'VOY Params'!P30)=0,"Registry_Ports",IF(COUNTIFS(Registry!$A:$A,'VOY Params'!P30)=0,"Maneuvering",IF(COUNTIFS(Registry!$E:$E,'VOY Params'!P30)=0,"Operation",IF(COUNTIFS(Registry!$H:$H,'VOY Params'!P30)=0,"Productivity","")))))</f>
        <v/>
      </c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</row>
    <row r="31" spans="1:36" ht="14.25" thickTop="1" thickBot="1" x14ac:dyDescent="0.25">
      <c r="A31" s="26"/>
      <c r="B31" s="44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6"/>
      <c r="T31" s="26"/>
      <c r="U31" s="26"/>
      <c r="V31" s="26"/>
      <c r="W31" s="26"/>
      <c r="X31" s="26"/>
      <c r="Y31" s="26"/>
      <c r="Z31" s="26"/>
      <c r="AA31" s="26"/>
      <c r="AB31" s="26"/>
      <c r="AC31" s="26"/>
      <c r="AD31" s="26"/>
      <c r="AE31" s="26"/>
      <c r="AF31" s="26"/>
      <c r="AG31" s="26"/>
      <c r="AH31" s="26"/>
      <c r="AI31" s="26"/>
      <c r="AJ31" s="26"/>
    </row>
    <row r="32" spans="1:36" x14ac:dyDescent="0.2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26"/>
      <c r="AF32" s="26"/>
      <c r="AG32" s="26"/>
      <c r="AH32" s="26"/>
      <c r="AI32" s="26"/>
      <c r="AJ32" s="26"/>
    </row>
    <row r="33" spans="1:36" ht="26.25" customHeight="1" x14ac:dyDescent="0.2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38"/>
      <c r="Q33" s="26"/>
      <c r="R33" s="38"/>
      <c r="S33" s="38"/>
      <c r="T33" s="38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26"/>
      <c r="AF33" s="26"/>
      <c r="AG33" s="26"/>
      <c r="AH33" s="26"/>
      <c r="AI33" s="26"/>
      <c r="AJ33" s="26"/>
    </row>
    <row r="34" spans="1:36" ht="22.5" customHeight="1" x14ac:dyDescent="0.4">
      <c r="A34" s="26"/>
      <c r="B34" s="26"/>
      <c r="C34" s="26"/>
      <c r="D34" s="26"/>
      <c r="E34" s="55"/>
      <c r="F34" s="79" t="s">
        <v>645</v>
      </c>
      <c r="G34" s="55"/>
      <c r="H34" s="55"/>
      <c r="I34" s="55"/>
      <c r="J34" s="55"/>
      <c r="K34" s="55"/>
      <c r="L34" s="55"/>
      <c r="M34" s="80" t="s">
        <v>646</v>
      </c>
      <c r="N34" s="55"/>
      <c r="O34" s="55"/>
      <c r="P34" s="55"/>
      <c r="Q34" s="55"/>
      <c r="R34" s="55"/>
      <c r="S34" s="38"/>
      <c r="T34" s="38"/>
      <c r="U34" s="262" t="s">
        <v>955</v>
      </c>
      <c r="V34" s="55"/>
      <c r="W34" s="55"/>
      <c r="X34" s="55"/>
      <c r="Y34" s="55"/>
      <c r="Z34" s="55"/>
      <c r="AA34" s="26"/>
      <c r="AB34" s="26"/>
      <c r="AC34" s="26"/>
      <c r="AD34" s="26"/>
      <c r="AE34" s="26"/>
      <c r="AF34" s="26"/>
      <c r="AG34" s="26"/>
      <c r="AH34" s="26"/>
      <c r="AI34" s="26"/>
      <c r="AJ34" s="26"/>
    </row>
    <row r="35" spans="1:36" x14ac:dyDescent="0.2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38"/>
      <c r="Q35" s="26"/>
      <c r="R35" s="38"/>
      <c r="S35" s="38"/>
      <c r="T35" s="38"/>
      <c r="U35" s="26"/>
      <c r="V35" s="26"/>
      <c r="W35" s="26"/>
      <c r="X35" s="26"/>
      <c r="Y35" s="26"/>
      <c r="Z35" s="26"/>
      <c r="AA35" s="26"/>
      <c r="AB35" s="26"/>
      <c r="AC35" s="26"/>
      <c r="AD35" s="26"/>
      <c r="AE35" s="26"/>
      <c r="AF35" s="26"/>
      <c r="AG35" s="26"/>
      <c r="AH35" s="26"/>
      <c r="AI35" s="26"/>
      <c r="AJ35" s="26"/>
    </row>
    <row r="36" spans="1:36" x14ac:dyDescent="0.2">
      <c r="A36" s="26"/>
      <c r="B36" s="26"/>
      <c r="C36" s="26"/>
      <c r="D36" s="26"/>
      <c r="E36" s="26"/>
      <c r="F36" s="59" t="s">
        <v>16</v>
      </c>
      <c r="G36" s="59" t="s">
        <v>17</v>
      </c>
      <c r="H36" s="59" t="s">
        <v>537</v>
      </c>
      <c r="I36" s="59" t="s">
        <v>18</v>
      </c>
      <c r="J36" s="59"/>
      <c r="K36" s="59" t="s">
        <v>19</v>
      </c>
      <c r="L36" s="26"/>
      <c r="M36" s="53" t="s">
        <v>297</v>
      </c>
      <c r="N36" s="53" t="s">
        <v>298</v>
      </c>
      <c r="O36" s="53" t="s">
        <v>635</v>
      </c>
      <c r="P36" s="53" t="s">
        <v>636</v>
      </c>
      <c r="Q36" s="53"/>
      <c r="R36" s="53" t="s">
        <v>299</v>
      </c>
      <c r="S36" s="26"/>
      <c r="T36" s="26"/>
      <c r="U36" s="59" t="s">
        <v>950</v>
      </c>
      <c r="V36" s="59" t="s">
        <v>951</v>
      </c>
      <c r="W36" s="59" t="s">
        <v>952</v>
      </c>
      <c r="X36" s="59" t="s">
        <v>953</v>
      </c>
      <c r="Y36" s="59"/>
      <c r="Z36" s="59" t="s">
        <v>954</v>
      </c>
      <c r="AA36" s="26"/>
      <c r="AB36" s="26"/>
      <c r="AC36" s="26"/>
      <c r="AD36" s="26"/>
      <c r="AE36" s="26"/>
      <c r="AF36" s="26"/>
      <c r="AG36" s="26"/>
      <c r="AH36" s="26"/>
      <c r="AI36" s="26"/>
      <c r="AJ36" s="26"/>
    </row>
    <row r="37" spans="1:36" x14ac:dyDescent="0.2">
      <c r="A37" s="26"/>
      <c r="B37" s="26"/>
      <c r="C37" s="26"/>
      <c r="D37" s="26"/>
      <c r="E37" s="56" t="str" cm="1">
        <f t="array" ref="E37:E40">IFERROR(_xlfn._xlws.FILTER(C12:C30,C12:C30&lt;&gt;""),"Awaiting")</f>
        <v>SAI</v>
      </c>
      <c r="F37" s="131">
        <f>IF(E37&lt;&gt;"",G6,"")</f>
        <v>45658</v>
      </c>
      <c r="G37" s="131">
        <f>F37+SUMIFS(Registry!C:C,Registry!A:A,E37,Registry!B:B,G36)</f>
        <v>45658.083333333336</v>
      </c>
      <c r="H37" s="131">
        <f ca="1">IF(DATE(YEAR(G37),MONTH(G37),DAY(G37))+IFERROR(VLOOKUP(IF(TIME(HOUR(G37),MINUTE(G37),)+6/24&gt;1+OFFSET(Registry!$F$7,MATCH(E37,Registry!E:E,0)-7,),TIME(HOUR(G37),MINUTE(G37),)+6/24-1,TIME(HOUR(G37),MINUTE(G37),)+6/24),OFFSET(Registry!$F$7:$F$10,MATCH(E37,Registry!E:E,0)-7,),1,1),OFFSET(Registry!$F$7,MATCH(E37,Registry!E:E,0)-7,))&lt;G37,DATE(YEAR(G37),MONTH(G37),DAY(G37))+1+IFERROR(VLOOKUP(IF(TIME(HOUR(G37),MINUTE(G37),)+6/24&gt;1+OFFSET(Registry!$F$7,MATCH(E37,Registry!E:E,0)-7,),TIME(HOUR(G37),MINUTE(G37),)+6/24-1,TIME(HOUR(G37),MINUTE(G37),)+6/24),OFFSET(Registry!$F$7:$F$10,MATCH(E37,Registry!E:E,0)-7,),1,1),OFFSET(Registry!$F$7,MATCH(E37,Registry!E:E,0)-7,)),DATE(YEAR(G37),MONTH(G37),DAY(G37))+IFERROR(VLOOKUP(IF(TIME(HOUR(G37),MINUTE(G37),)+6/24&gt;1+OFFSET(Registry!$F$7,MATCH(E37,Registry!E:E,0)-7,),TIME(HOUR(G37),MINUTE(G37),)+6/24-1,TIME(HOUR(G37),MINUTE(G37),)+6/24),OFFSET(Registry!$F$7:$F$10,MATCH(E37,Registry!E:E,0)-7,),1,1),OFFSET(Registry!$F$7,MATCH(E37,Registry!E:E,0)-7,)))</f>
        <v>45658.291666666664</v>
      </c>
      <c r="I37" s="131">
        <f ca="1">IFERROR(H37+(SUM('WORKING SCHEDULE'!J11:J12,'WORKING SCHEDULE'!L11:L12)/VLOOKUP(E37,Registry!H:I,2,0))/24+IF(E37="",0,$S$6),"couldn't fetch data")</f>
        <v>45658.333333333328</v>
      </c>
      <c r="J37" s="132"/>
      <c r="K37" s="133">
        <f ca="1">IFERROR(I37+SUMIFS(Registry!C:C,Registry!A:A,E37,Registry!B:B,$K$36),"couldn't fetch data")</f>
        <v>45658.416666666664</v>
      </c>
      <c r="L37" s="54"/>
      <c r="M37" s="260">
        <v>45660</v>
      </c>
      <c r="N37" s="260">
        <v>45663</v>
      </c>
      <c r="O37" s="260"/>
      <c r="P37" s="260"/>
      <c r="Q37" s="261"/>
      <c r="R37" s="260"/>
      <c r="S37" s="26"/>
      <c r="T37" s="56" t="str" cm="1">
        <f t="array" ref="T37:T40">_xlfn._xlws.FILTER(C12:C30,C12:C30&lt;&gt;"")</f>
        <v>SAI</v>
      </c>
      <c r="U37" s="133">
        <f>IF(M37&lt;&gt;"",M37,F37)</f>
        <v>45660</v>
      </c>
      <c r="V37" s="133">
        <f>IF(N37&lt;&gt;"",N37,U37+SUMIFS(Registry!C:C,Registry!A:A,E37,Registry!B:B,G36))</f>
        <v>45663</v>
      </c>
      <c r="W37" s="133">
        <f ca="1">IF(O37&lt;&gt;"",O37,IF(DATE(YEAR(V37),MONTH(V37),DAY(V37))+IFERROR(VLOOKUP(IF(TIME(HOUR(V37),MINUTE(V37),)+6/24&gt;1+OFFSET(Registry!$F$7,MATCH(E37,Registry!E:E,0)-7,),TIME(HOUR(V37),MINUTE(V37),)+6/24-1,TIME(HOUR(V37),MINUTE(V37),)+6/24),OFFSET(Registry!$F$7:$F$10,MATCH(E37,Registry!E:E,0)-7,),1,1),OFFSET(Registry!$F$7,MATCH(E37,Registry!E:E,0)-7,))&lt;V37,DATE(YEAR(V37),MONTH(V37),DAY(V37))+1+IFERROR(VLOOKUP(IF(TIME(HOUR(V37),MINUTE(V37),)+6/24&gt;1+OFFSET(Registry!$F$7,MATCH(E37,Registry!E:E,0)-7,),TIME(HOUR(V37),MINUTE(V37),)+6/24-1,TIME(HOUR(V37),MINUTE(V37),)+6/24),OFFSET(Registry!$F$7:$F$10,MATCH(E37,Registry!E:E,0)-7,),1,1),OFFSET(Registry!$F$7,MATCH(E37,Registry!E:E,0)-7,)),DATE(YEAR(V37),MONTH(V37),DAY(V37))+IFERROR(VLOOKUP(IF(TIME(HOUR(V37),MINUTE(V37),)+6/24&gt;1+OFFSET(Registry!$F$7,MATCH(E37,Registry!E:E,0)-7,),TIME(HOUR(V37),MINUTE(V37),)+6/24-1,TIME(HOUR(V37),MINUTE(V37),)+6/24),OFFSET(Registry!$F$7:$F$10,MATCH(E37,Registry!E:E,0)-7,),1,1),OFFSET(Registry!$F$7,MATCH(E37,Registry!E:E,0)-7,))))</f>
        <v>45663.041666666664</v>
      </c>
      <c r="X37" s="133">
        <f ca="1">IFERROR(W37+(SUM('WORKING SCHEDULE'!J11:J12,'WORKING SCHEDULE'!L11:L12)/VLOOKUP(E37,Registry!H:I,2,0))/24+IF(T37="",0,$S$6),"couldn't fetch data")</f>
        <v>45663.083333333328</v>
      </c>
      <c r="Y37" s="132"/>
      <c r="Z37" s="133">
        <f ca="1">IFERROR(X37+SUMIFS(Registry!C:C,Registry!A:A,E37,Registry!B:B,$K$36),"couldn't fetch data")</f>
        <v>45663.166666666664</v>
      </c>
      <c r="AA37" s="26"/>
      <c r="AB37" s="26"/>
      <c r="AC37" s="26"/>
      <c r="AD37" s="26"/>
      <c r="AE37" s="26"/>
      <c r="AF37" s="26"/>
      <c r="AG37" s="26"/>
      <c r="AH37" s="26"/>
      <c r="AI37" s="26"/>
      <c r="AJ37" s="26"/>
    </row>
    <row r="38" spans="1:36" x14ac:dyDescent="0.2">
      <c r="A38" s="26"/>
      <c r="B38" s="26"/>
      <c r="C38" s="26"/>
      <c r="D38" s="26"/>
      <c r="E38" s="57" t="str">
        <v>RIO</v>
      </c>
      <c r="F38" s="131">
        <f ca="1">IFERROR(IF(E38="",K37,K37+'WORKING SCHEDULE'!P14),"couldn't fetch data")</f>
        <v>45658.416666666664</v>
      </c>
      <c r="G38" s="131">
        <f ca="1">IFERROR(IF(E38="",K37,F38+SUMIFS(Registry!C:C,Registry!A:A,E38,Registry!B:B,$G$36)),"couldn't fetch data")</f>
        <v>45658.458333333328</v>
      </c>
      <c r="H38" s="131">
        <f ca="1">IFERROR(IF(E38="",K37,IF(DATE(YEAR(G38),MONTH(G38),DAY(G38))+IFERROR(VLOOKUP(IF(TIME(HOUR(G38),MINUTE(G38),)+6/24&gt;1+OFFSET(Registry!$F$7,MATCH(E38,Registry!E:E,0)-7,),TIME(HOUR(G38),MINUTE(G38),)+6/24-1,TIME(HOUR(G38),MINUTE(G38),)+6/24),OFFSET(Registry!$F$7:$F$10,MATCH(E38,Registry!E:E,0)-7,),1,1),OFFSET(Registry!$F$7,MATCH(E38,Registry!E:E,0)-7,))&lt;G38,DATE(YEAR(G38),MONTH(G38),DAY(G38))+1+IFERROR(VLOOKUP(IF(TIME(HOUR(G38),MINUTE(G38),)+6/24&gt;1+OFFSET(Registry!$F$7,MATCH(E38,Registry!E:E,0)-7,),TIME(HOUR(G38),MINUTE(G38),)+6/24-1,TIME(HOUR(G38),MINUTE(G38),)+6/24),OFFSET(Registry!$F$7:$F$10,MATCH(E38,Registry!E:E,0)-7,),1,1),OFFSET(Registry!$F$7,MATCH(E38,Registry!E:E,0)-7,)),DATE(YEAR(G38),MONTH(G38),DAY(G38))+IFERROR(VLOOKUP(IF(TIME(HOUR(G38),MINUTE(G38),)+6/24&gt;1+OFFSET(Registry!$F$7,MATCH(E38,Registry!E:E,0)-7,),TIME(HOUR(G38),MINUTE(G38),)+6/24-1,TIME(HOUR(G38),MINUTE(G38),)+6/24),OFFSET(Registry!$F$7:$F$10,MATCH(E38,Registry!E:E,0)-7,),1,1),OFFSET(Registry!$F$7,MATCH(E38,Registry!E:E,0)-7,)))),"couldn't fetch data")</f>
        <v>45658.541666666664</v>
      </c>
      <c r="I38" s="131">
        <f ca="1">IFERROR(IF(E38="",K37,H38+(SUM('WORKING SCHEDULE'!J16:J17,'WORKING SCHEDULE'!L16:L17)/VLOOKUP(E38,Registry!H:I,2,0))/24)+IF(E38="",0,$S$6),"couldn't fetch data")</f>
        <v>45658.583333333328</v>
      </c>
      <c r="J38" s="132"/>
      <c r="K38" s="133">
        <f ca="1">IFERROR(I38+SUMIFS(Registry!C:C,Registry!A:A,E38,Registry!B:B,$K$36),"couldn't fetch data")</f>
        <v>45658.666666666664</v>
      </c>
      <c r="L38" s="54"/>
      <c r="M38" s="260"/>
      <c r="N38" s="260"/>
      <c r="O38" s="260"/>
      <c r="P38" s="260"/>
      <c r="Q38" s="261"/>
      <c r="R38" s="260"/>
      <c r="S38" s="26"/>
      <c r="T38" s="57" t="str">
        <v>RIO</v>
      </c>
      <c r="U38" s="263">
        <f ca="1">IF(M38&lt;&gt;"",M38,IFERROR(IF(E38="",Z37,Z37+'WORKING SCHEDULE'!P14),"couldn't fetch data"))</f>
        <v>45663.166666666664</v>
      </c>
      <c r="V38" s="263">
        <f ca="1">IFERROR(IF(E38="",Z37,U38+SUMIFS(Registry!C:C,Registry!A:A,E38,Registry!B:B,$G$36)),"couldn't fetch data")</f>
        <v>45663.208333333328</v>
      </c>
      <c r="W38" s="263">
        <f ca="1">IF(O38&lt;&gt;"",O38,IFERROR(IF(E38="",Z37,IF(DATE(YEAR(V38),MONTH(V38),DAY(V38))+IFERROR(VLOOKUP(IF(TIME(HOUR(V38),MINUTE(V38),)+6/24&gt;1+OFFSET(Registry!$F$7,MATCH(E38,Registry!E:E,0)-7,),TIME(HOUR(V38),MINUTE(V38),)+6/24-1,TIME(HOUR(V38),MINUTE(V38),)+6/24),OFFSET(Registry!$F$7:$F$10,MATCH(E38,Registry!E:E,0)-7,),1,1),OFFSET(Registry!$F$7,MATCH(E38,Registry!E:E,0)-7,))&lt;V38,DATE(YEAR(V38),MONTH(V38),DAY(V38))+1+IFERROR(VLOOKUP(IF(TIME(HOUR(V38),MINUTE(V38),)+6/24&gt;1+OFFSET(Registry!$F$7,MATCH(E38,Registry!E:E,0)-7,),TIME(HOUR(V38),MINUTE(V38),)+6/24-1,TIME(HOUR(V38),MINUTE(V38),)+6/24),OFFSET(Registry!$F$7:$F$10,MATCH(E38,Registry!E:E,0)-7,),1,1),OFFSET(Registry!$F$7,MATCH(E38,Registry!E:E,0)-7,)),DATE(YEAR(V38),MONTH(V38),DAY(V38))+IFERROR(VLOOKUP(IF(TIME(HOUR(V38),MINUTE(V38),)+6/24&gt;1+OFFSET(Registry!$F$7,MATCH(E38,Registry!E:E,0)-7,),TIME(HOUR(V38),MINUTE(V38),)+6/24-1,TIME(HOUR(V38),MINUTE(V38),)+6/24),OFFSET(Registry!$F$7:$F$10,MATCH(E38,Registry!E:E,0)-7,),1,1),OFFSET(Registry!$F$7,MATCH(E38,Registry!E:E,0)-7,)))),"couldn't fetch data"))</f>
        <v>45663.291666666664</v>
      </c>
      <c r="X38" s="263">
        <f ca="1">IFERROR(IF(E38="",Z37,W38+(SUM('WORKING SCHEDULE'!J16:J17,'WORKING SCHEDULE'!L16:L17)/VLOOKUP(E38,Registry!H:I,2,0))/24)+IF(T38="",0,$S$6),"couldn't fetch data")</f>
        <v>45663.333333333328</v>
      </c>
      <c r="Y38" s="264"/>
      <c r="Z38" s="263">
        <f ca="1">IFERROR(X38+SUMIFS(Registry!C:C,Registry!A:A,E38,Registry!B:B,$K$36),"couldn't fetch data")</f>
        <v>45663.416666666664</v>
      </c>
      <c r="AA38" s="26"/>
      <c r="AB38" s="26"/>
      <c r="AC38" s="26"/>
      <c r="AD38" s="26"/>
      <c r="AE38" s="26"/>
      <c r="AF38" s="26"/>
      <c r="AG38" s="26"/>
      <c r="AH38" s="26"/>
      <c r="AI38" s="26"/>
      <c r="AJ38" s="26"/>
    </row>
    <row r="39" spans="1:36" x14ac:dyDescent="0.2">
      <c r="A39" s="26"/>
      <c r="B39" s="26"/>
      <c r="C39" s="26"/>
      <c r="D39" s="26"/>
      <c r="E39" s="57" t="str">
        <v>VIX</v>
      </c>
      <c r="F39" s="131">
        <f ca="1">IFERROR(IF(E39="",K38,K38+'WORKING SCHEDULE'!P19),"couldn't fetch data")</f>
        <v>45658.666666666664</v>
      </c>
      <c r="G39" s="131">
        <f ca="1">IFERROR(IF(E39="",K38,F39+SUMIFS(Registry!C:C,Registry!A:A,E39,Registry!B:B,$G$36)),"couldn't fetch data")</f>
        <v>45658.75</v>
      </c>
      <c r="H39" s="131">
        <f ca="1">IFERROR(IF(E39="",K38,IF(DATE(YEAR(G39),MONTH(G39),DAY(G39))+IFERROR(VLOOKUP(IF(TIME(HOUR(G39),MINUTE(G39),)+6/24&gt;1+OFFSET(Registry!$F$7,MATCH(E39,Registry!E:E,0)-7,),TIME(HOUR(G39),MINUTE(G39),)+6/24-1,TIME(HOUR(G39),MINUTE(G39),)+6/24),OFFSET(Registry!$F$7:$F$10,MATCH(E39,Registry!E:E,0)-7,),1,1),OFFSET(Registry!$F$7,MATCH(E39,Registry!E:E,0)-7,))&lt;G39,DATE(YEAR(G39),MONTH(G39),DAY(G39))+1+IFERROR(VLOOKUP(IF(TIME(HOUR(G39),MINUTE(G39),)+6/24&gt;1+OFFSET(Registry!$F$7,MATCH(E39,Registry!E:E,0)-7,),TIME(HOUR(G39),MINUTE(G39),)+6/24-1,TIME(HOUR(G39),MINUTE(G39),)+6/24),OFFSET(Registry!$F$7:$F$10,MATCH(E39,Registry!E:E,0)-7,),1,1),OFFSET(Registry!$F$7,MATCH(E39,Registry!E:E,0)-7,)),DATE(YEAR(G39),MONTH(G39),DAY(G39))+IFERROR(VLOOKUP(IF(TIME(HOUR(G39),MINUTE(G39),)+6/24&gt;1+OFFSET(Registry!$F$7,MATCH(E39,Registry!E:E,0)-7,),TIME(HOUR(G39),MINUTE(G39),)+6/24-1,TIME(HOUR(G39),MINUTE(G39),)+6/24),OFFSET(Registry!$F$7:$F$10,MATCH(E39,Registry!E:E,0)-7,),1,1),OFFSET(Registry!$F$7,MATCH(E39,Registry!E:E,0)-7,)))),"couldn't fetch data")</f>
        <v>45658.791666666664</v>
      </c>
      <c r="I39" s="131">
        <f ca="1">IFERROR(IF(E39="",K38,H39+(SUM('WORKING SCHEDULE'!J21:J22,'WORKING SCHEDULE'!L21:L22)/VLOOKUP(E39,Registry!H:I,2,0))/24)+IF(E39="",0,$S$6),"couldn't fetch data")</f>
        <v>45658.833333333328</v>
      </c>
      <c r="J39" s="132"/>
      <c r="K39" s="133">
        <f ca="1">IFERROR(I39+SUMIFS(Registry!C:C,Registry!A:A,E39,Registry!B:B,$K$36),"couldn't fetch data")</f>
        <v>45658.916666666664</v>
      </c>
      <c r="L39" s="54"/>
      <c r="M39" s="260"/>
      <c r="N39" s="260"/>
      <c r="O39" s="260"/>
      <c r="P39" s="260"/>
      <c r="Q39" s="261"/>
      <c r="R39" s="260"/>
      <c r="S39" s="26"/>
      <c r="T39" s="57" t="str">
        <v>VIX</v>
      </c>
      <c r="U39" s="133">
        <f ca="1">IF(M39&lt;&gt;"",M39,IFERROR(IF(E39="",Z38,Z38+'WORKING SCHEDULE'!P19),"couldn't fetch data"))</f>
        <v>45663.416666666664</v>
      </c>
      <c r="V39" s="133">
        <f ca="1">IFERROR(IF(E39="",Z38,U39+SUMIFS(Registry!C:C,Registry!A:A,E39,Registry!B:B,$G$36)),"couldn't fetch data")</f>
        <v>45663.5</v>
      </c>
      <c r="W39" s="133">
        <f ca="1">IF(O39&lt;&gt;"",O39,IFERROR(IF(E39="",Z38,IF(DATE(YEAR(V39),MONTH(V39),DAY(V39))+IFERROR(VLOOKUP(IF(TIME(HOUR(V39),MINUTE(V39),)+6/24&gt;1+OFFSET(Registry!$F$7,MATCH(E39,Registry!E:E,0)-7,),TIME(HOUR(V39),MINUTE(V39),)+6/24-1,TIME(HOUR(V39),MINUTE(V39),)+6/24),OFFSET(Registry!$F$7:$F$10,MATCH(E39,Registry!E:E,0)-7,),1,1),OFFSET(Registry!$F$7,MATCH(E39,Registry!E:E,0)-7,))&lt;V39,DATE(YEAR(V39),MONTH(V39),DAY(V39))+1+IFERROR(VLOOKUP(IF(TIME(HOUR(V39),MINUTE(V39),)+6/24&gt;1+OFFSET(Registry!$F$7,MATCH(E39,Registry!E:E,0)-7,),TIME(HOUR(V39),MINUTE(V39),)+6/24-1,TIME(HOUR(V39),MINUTE(V39),)+6/24),OFFSET(Registry!$F$7:$F$10,MATCH(E39,Registry!E:E,0)-7,),1,1),OFFSET(Registry!$F$7,MATCH(E39,Registry!E:E,0)-7,)),DATE(YEAR(V39),MONTH(V39),DAY(V39))+IFERROR(VLOOKUP(IF(TIME(HOUR(V39),MINUTE(V39),)+6/24&gt;1+OFFSET(Registry!$F$7,MATCH(E39,Registry!E:E,0)-7,),TIME(HOUR(V39),MINUTE(V39),)+6/24-1,TIME(HOUR(V39),MINUTE(V39),)+6/24),OFFSET(Registry!$F$7:$F$10,MATCH(E39,Registry!E:E,0)-7,),1,1),OFFSET(Registry!$F$7,MATCH(E39,Registry!E:E,0)-7,)))),"couldn't fetch data"))</f>
        <v>45663.541666666664</v>
      </c>
      <c r="X39" s="133">
        <f ca="1">IFERROR(IF(E39="",Z38,W39+(SUM('WORKING SCHEDULE'!J21:J22,'WORKING SCHEDULE'!L21:L22)/VLOOKUP(E39,Registry!H:I,2,0))/24)+IF(T39="",0,$S$6),"couldn't fetch data")</f>
        <v>45663.583333333328</v>
      </c>
      <c r="Y39" s="132"/>
      <c r="Z39" s="133">
        <f ca="1">IFERROR(X39+SUMIFS(Registry!C:C,Registry!A:A,E39,Registry!B:B,$K$36),"couldn't fetch data")</f>
        <v>45663.666666666664</v>
      </c>
      <c r="AA39" s="26"/>
      <c r="AB39" s="26"/>
      <c r="AC39" s="26"/>
      <c r="AD39" s="26"/>
      <c r="AE39" s="26"/>
      <c r="AF39" s="26"/>
      <c r="AG39" s="26"/>
      <c r="AH39" s="26"/>
      <c r="AI39" s="26"/>
      <c r="AJ39" s="26"/>
    </row>
    <row r="40" spans="1:36" x14ac:dyDescent="0.2">
      <c r="A40" s="26"/>
      <c r="B40" s="26"/>
      <c r="C40" s="26"/>
      <c r="D40" s="26"/>
      <c r="E40" s="57" t="str">
        <v>SUA</v>
      </c>
      <c r="F40" s="131">
        <f ca="1">IFERROR(IF(E40="",K39,K39+'WORKING SCHEDULE'!P24),"couldn't fetch data")</f>
        <v>45658.916666666664</v>
      </c>
      <c r="G40" s="131">
        <f ca="1">IFERROR(IF(E40="",K39,F40+SUMIFS(Registry!C:C,Registry!A:A,E40,Registry!B:B,$G$36)),"couldn't fetch data")</f>
        <v>45658.958333333328</v>
      </c>
      <c r="H40" s="131">
        <f ca="1">IFERROR(IF(E40="",K39,IF(DATE(YEAR(G40),MONTH(G40),DAY(G40))+IFERROR(VLOOKUP(IF(TIME(HOUR(G40),MINUTE(G40),)+6/24&gt;1+OFFSET(Registry!$F$7,MATCH(E40,Registry!E:E,0)-7,),TIME(HOUR(G40),MINUTE(G40),)+6/24-1,TIME(HOUR(G40),MINUTE(G40),)+6/24),OFFSET(Registry!$F$7:$F$10,MATCH(E40,Registry!E:E,0)-7,),1,1),OFFSET(Registry!$F$7,MATCH(E40,Registry!E:E,0)-7,))&lt;G40,DATE(YEAR(G40),MONTH(G40),DAY(G40))+1+IFERROR(VLOOKUP(IF(TIME(HOUR(G40),MINUTE(G40),)+6/24&gt;1+OFFSET(Registry!$F$7,MATCH(E40,Registry!E:E,0)-7,),TIME(HOUR(G40),MINUTE(G40),)+6/24-1,TIME(HOUR(G40),MINUTE(G40),)+6/24),OFFSET(Registry!$F$7:$F$10,MATCH(E40,Registry!E:E,0)-7,),1,1),OFFSET(Registry!$F$7,MATCH(E40,Registry!E:E,0)-7,)),DATE(YEAR(G40),MONTH(G40),DAY(G40))+IFERROR(VLOOKUP(IF(TIME(HOUR(G40),MINUTE(G40),)+6/24&gt;1+OFFSET(Registry!$F$7,MATCH(E40,Registry!E:E,0)-7,),TIME(HOUR(G40),MINUTE(G40),)+6/24-1,TIME(HOUR(G40),MINUTE(G40),)+6/24),OFFSET(Registry!$F$7:$F$10,MATCH(E40,Registry!E:E,0)-7,),1,1),OFFSET(Registry!$F$7,MATCH(E40,Registry!E:E,0)-7,)))),"couldn't fetch data")</f>
        <v>45659.083333333336</v>
      </c>
      <c r="I40" s="131">
        <f ca="1">IFERROR(IF(E40="",K39,H40+(SUM('WORKING SCHEDULE'!J26:J27,'WORKING SCHEDULE'!L26:L27)/VLOOKUP(E40,Registry!H:I,2,0))/24)+IF(E40="",0,$S$6),"couldn't fetch data")</f>
        <v>45659.326136363634</v>
      </c>
      <c r="J40" s="132"/>
      <c r="K40" s="133">
        <f ca="1">IFERROR(I40+SUMIFS(Registry!C:C,Registry!A:A,E40,Registry!B:B,$K$36),"couldn't fetch data")</f>
        <v>45659.40946969697</v>
      </c>
      <c r="L40" s="54"/>
      <c r="M40" s="260"/>
      <c r="N40" s="260"/>
      <c r="O40" s="260"/>
      <c r="P40" s="260"/>
      <c r="Q40" s="261"/>
      <c r="R40" s="260"/>
      <c r="S40" s="26"/>
      <c r="T40" s="57" t="str">
        <v>SUA</v>
      </c>
      <c r="U40" s="263">
        <f ca="1">IF(M40&lt;&gt;"",M40,IFERROR(IF(E40="",Z39,Z39+'WORKING SCHEDULE'!P24),"couldn't fetch data"))</f>
        <v>45663.666666666664</v>
      </c>
      <c r="V40" s="263">
        <f ca="1">IFERROR(IF(E40="",Z39,U40+SUMIFS(Registry!C:C,Registry!A:A,E40,Registry!B:B,$G$36)),"couldn't fetch data")</f>
        <v>45663.708333333328</v>
      </c>
      <c r="W40" s="263">
        <f ca="1">IF(O40&lt;&gt;"",O40,IFERROR(IF(E40="",Z39,IF(DATE(YEAR(V40),MONTH(V40),DAY(V40))+IFERROR(VLOOKUP(IF(TIME(HOUR(V40),MINUTE(V40),)+6/24&gt;1+OFFSET(Registry!$F$7,MATCH(E40,Registry!E:E,0)-7,),TIME(HOUR(V40),MINUTE(V40),)+6/24-1,TIME(HOUR(V40),MINUTE(V40),)+6/24),OFFSET(Registry!$F$7:$F$10,MATCH(E40,Registry!E:E,0)-7,),1,1),OFFSET(Registry!$F$7,MATCH(E40,Registry!E:E,0)-7,))&lt;V40,DATE(YEAR(V40),MONTH(V40),DAY(V40))+1+IFERROR(VLOOKUP(IF(TIME(HOUR(V40),MINUTE(V40),)+6/24&gt;1+OFFSET(Registry!$F$7,MATCH(E40,Registry!E:E,0)-7,),TIME(HOUR(V40),MINUTE(V40),)+6/24-1,TIME(HOUR(V40),MINUTE(V40),)+6/24),OFFSET(Registry!$F$7:$F$10,MATCH(E40,Registry!E:E,0)-7,),1,1),OFFSET(Registry!$F$7,MATCH(E40,Registry!E:E,0)-7,)),DATE(YEAR(V40),MONTH(V40),DAY(V40))+IFERROR(VLOOKUP(IF(TIME(HOUR(V40),MINUTE(V40),)+6/24&gt;1+OFFSET(Registry!$F$7,MATCH(E40,Registry!E:E,0)-7,),TIME(HOUR(V40),MINUTE(V40),)+6/24-1,TIME(HOUR(V40),MINUTE(V40),)+6/24),OFFSET(Registry!$F$7:$F$10,MATCH(E40,Registry!E:E,0)-7,),1,1),OFFSET(Registry!$F$7,MATCH(E40,Registry!E:E,0)-7,)))),"couldn't fetch data"))</f>
        <v>45663.833333333336</v>
      </c>
      <c r="X40" s="263">
        <f ca="1">IFERROR(IF(E40="",Z39,W40+(SUM('WORKING SCHEDULE'!J26:J27,'WORKING SCHEDULE'!L26:L27)/VLOOKUP(E40,Registry!H:I,2,0))/24)+IF(T40="",0,$S$6),"couldn't fetch data")</f>
        <v>45664.076136363634</v>
      </c>
      <c r="Y40" s="264"/>
      <c r="Z40" s="263">
        <f ca="1">IFERROR(X40+SUMIFS(Registry!C:C,Registry!A:A,E40,Registry!B:B,$K$36),"couldn't fetch data")</f>
        <v>45664.15946969697</v>
      </c>
      <c r="AA40" s="26"/>
      <c r="AB40" s="26"/>
      <c r="AC40" s="26"/>
      <c r="AD40" s="26"/>
      <c r="AE40" s="26"/>
      <c r="AF40" s="26"/>
      <c r="AG40" s="26"/>
      <c r="AH40" s="26"/>
      <c r="AI40" s="26"/>
      <c r="AJ40" s="26"/>
    </row>
    <row r="41" spans="1:36" x14ac:dyDescent="0.2">
      <c r="A41" s="26"/>
      <c r="B41" s="26"/>
      <c r="C41" s="26"/>
      <c r="D41" s="26"/>
      <c r="E41" s="57"/>
      <c r="F41" s="131">
        <f ca="1">IFERROR(IF(E41="",K40,K40+'WORKING SCHEDULE'!P29),"couldn't fetch data")</f>
        <v>45659.40946969697</v>
      </c>
      <c r="G41" s="131">
        <f ca="1">IFERROR(IF(E41="",K40,F41+SUMIFS(Registry!C:C,Registry!A:A,E41,Registry!B:B,$G$36)),"couldn't fetch data")</f>
        <v>45659.40946969697</v>
      </c>
      <c r="H41" s="131">
        <f ca="1">IFERROR(IF(E41="",K40,IF(DATE(YEAR(G41),MONTH(G41),DAY(G41))+IFERROR(VLOOKUP(IF(TIME(HOUR(G41),MINUTE(G41),)+6/24&gt;1+OFFSET(Registry!$F$7,MATCH(E41,Registry!E:E,0)-7,),TIME(HOUR(G41),MINUTE(G41),)+6/24-1,TIME(HOUR(G41),MINUTE(G41),)+6/24),OFFSET(Registry!$F$7:$F$10,MATCH(E41,Registry!E:E,0)-7,),1,1),OFFSET(Registry!$F$7,MATCH(E41,Registry!E:E,0)-7,))&lt;G41,DATE(YEAR(G41),MONTH(G41),DAY(G41))+1+IFERROR(VLOOKUP(IF(TIME(HOUR(G41),MINUTE(G41),)+6/24&gt;1+OFFSET(Registry!$F$7,MATCH(E41,Registry!E:E,0)-7,),TIME(HOUR(G41),MINUTE(G41),)+6/24-1,TIME(HOUR(G41),MINUTE(G41),)+6/24),OFFSET(Registry!$F$7:$F$10,MATCH(E41,Registry!E:E,0)-7,),1,1),OFFSET(Registry!$F$7,MATCH(E41,Registry!E:E,0)-7,)),DATE(YEAR(G41),MONTH(G41),DAY(G41))+IFERROR(VLOOKUP(IF(TIME(HOUR(G41),MINUTE(G41),)+6/24&gt;1+OFFSET(Registry!$F$7,MATCH(E41,Registry!E:E,0)-7,),TIME(HOUR(G41),MINUTE(G41),)+6/24-1,TIME(HOUR(G41),MINUTE(G41),)+6/24),OFFSET(Registry!$F$7:$F$10,MATCH(E41,Registry!E:E,0)-7,),1,1),OFFSET(Registry!$F$7,MATCH(E41,Registry!E:E,0)-7,)))),"couldn't fetch data")</f>
        <v>45659.40946969697</v>
      </c>
      <c r="I41" s="131">
        <f ca="1">IFERROR(IF(E41="",K40,H41+(SUM('WORKING SCHEDULE'!J31:J32,'WORKING SCHEDULE'!L31:L32)/VLOOKUP(E41,Registry!H:I,2,0))/24)+IF(E41="",0,$S$6),"couldn't fetch data")</f>
        <v>45659.40946969697</v>
      </c>
      <c r="J41" s="132"/>
      <c r="K41" s="133">
        <f ca="1">IFERROR(I41+SUMIFS(Registry!C:C,Registry!A:A,E41,Registry!B:B,$K$36),"couldn't fetch data")</f>
        <v>45659.40946969697</v>
      </c>
      <c r="L41" s="54"/>
      <c r="M41" s="260"/>
      <c r="N41" s="260"/>
      <c r="O41" s="260"/>
      <c r="P41" s="260"/>
      <c r="Q41" s="261"/>
      <c r="R41" s="260"/>
      <c r="S41" s="26"/>
      <c r="T41" s="57"/>
      <c r="U41" s="133">
        <f ca="1">IF(M41&lt;&gt;"",M41,IFERROR(IF(E41="",Z40,Z40+'WORKING SCHEDULE'!P29),"couldn't fetch data"))</f>
        <v>45664.15946969697</v>
      </c>
      <c r="V41" s="133">
        <f ca="1">IFERROR(IF(E41="",Z40,U41+SUMIFS(Registry!C:C,Registry!A:A,E41,Registry!B:B,$G$36)),"couldn't fetch data")</f>
        <v>45664.15946969697</v>
      </c>
      <c r="W41" s="133">
        <f ca="1">IF(O41&lt;&gt;"",O41,IFERROR(IF(E41="",Z40,IF(DATE(YEAR(V41),MONTH(V41),DAY(V41))+IFERROR(VLOOKUP(IF(TIME(HOUR(V41),MINUTE(V41),)+6/24&gt;1+OFFSET(Registry!$F$7,MATCH(E41,Registry!E:E,0)-7,),TIME(HOUR(V41),MINUTE(V41),)+6/24-1,TIME(HOUR(V41),MINUTE(V41),)+6/24),OFFSET(Registry!$F$7:$F$10,MATCH(E41,Registry!E:E,0)-7,),1,1),OFFSET(Registry!$F$7,MATCH(E41,Registry!E:E,0)-7,))&lt;V41,DATE(YEAR(V41),MONTH(V41),DAY(V41))+1+IFERROR(VLOOKUP(IF(TIME(HOUR(V41),MINUTE(V41),)+6/24&gt;1+OFFSET(Registry!$F$7,MATCH(E41,Registry!E:E,0)-7,),TIME(HOUR(V41),MINUTE(V41),)+6/24-1,TIME(HOUR(V41),MINUTE(V41),)+6/24),OFFSET(Registry!$F$7:$F$10,MATCH(E41,Registry!E:E,0)-7,),1,1),OFFSET(Registry!$F$7,MATCH(E41,Registry!E:E,0)-7,)),DATE(YEAR(V41),MONTH(V41),DAY(V41))+IFERROR(VLOOKUP(IF(TIME(HOUR(V41),MINUTE(V41),)+6/24&gt;1+OFFSET(Registry!$F$7,MATCH(E41,Registry!E:E,0)-7,),TIME(HOUR(V41),MINUTE(V41),)+6/24-1,TIME(HOUR(V41),MINUTE(V41),)+6/24),OFFSET(Registry!$F$7:$F$10,MATCH(E41,Registry!E:E,0)-7,),1,1),OFFSET(Registry!$F$7,MATCH(E41,Registry!E:E,0)-7,)))),"couldn't fetch data"))</f>
        <v>45664.15946969697</v>
      </c>
      <c r="X41" s="133">
        <f ca="1">IFERROR(IF(E41="",Z40,W41+(SUM('WORKING SCHEDULE'!J31:J32,'WORKING SCHEDULE'!L31:L32)/VLOOKUP(E41,Registry!H:I,2,0))/24)+IF(T41="",0,$S$6),"couldn't fetch data")</f>
        <v>45664.15946969697</v>
      </c>
      <c r="Y41" s="132"/>
      <c r="Z41" s="133">
        <f ca="1">IFERROR(X41+SUMIFS(Registry!C:C,Registry!A:A,E41,Registry!B:B,$K$36),"couldn't fetch data")</f>
        <v>45664.15946969697</v>
      </c>
      <c r="AA41" s="26"/>
      <c r="AB41" s="26"/>
      <c r="AC41" s="26"/>
      <c r="AD41" s="26"/>
      <c r="AE41" s="26"/>
      <c r="AF41" s="26"/>
      <c r="AG41" s="26"/>
      <c r="AH41" s="26"/>
      <c r="AI41" s="26"/>
      <c r="AJ41" s="26"/>
    </row>
    <row r="42" spans="1:36" x14ac:dyDescent="0.2">
      <c r="A42" s="26"/>
      <c r="B42" s="26"/>
      <c r="C42" s="26"/>
      <c r="D42" s="26"/>
      <c r="E42" s="57"/>
      <c r="F42" s="131">
        <f ca="1">IFERROR(IF(E42="",K41,K41+'WORKING SCHEDULE'!P34),"couldn't fetch data")</f>
        <v>45659.40946969697</v>
      </c>
      <c r="G42" s="131">
        <f ca="1">IFERROR(IF(E42="",K41,F42+SUMIFS(Registry!C:C,Registry!A:A,E42,Registry!B:B,$G$36)),"couldn't fetch data")</f>
        <v>45659.40946969697</v>
      </c>
      <c r="H42" s="131">
        <f ca="1">IFERROR(IF(E42="",K41,IF(DATE(YEAR(G42),MONTH(G42),DAY(G42))+IFERROR(VLOOKUP(IF(TIME(HOUR(G42),MINUTE(G42),)+6/24&gt;1+OFFSET(Registry!$F$7,MATCH(E42,Registry!E:E,0)-7,),TIME(HOUR(G42),MINUTE(G42),)+6/24-1,TIME(HOUR(G42),MINUTE(G42),)+6/24),OFFSET(Registry!$F$7:$F$10,MATCH(E42,Registry!E:E,0)-7,),1,1),OFFSET(Registry!$F$7,MATCH(E42,Registry!E:E,0)-7,))&lt;G42,DATE(YEAR(G42),MONTH(G42),DAY(G42))+1+IFERROR(VLOOKUP(IF(TIME(HOUR(G42),MINUTE(G42),)+6/24&gt;1+OFFSET(Registry!$F$7,MATCH(E42,Registry!E:E,0)-7,),TIME(HOUR(G42),MINUTE(G42),)+6/24-1,TIME(HOUR(G42),MINUTE(G42),)+6/24),OFFSET(Registry!$F$7:$F$10,MATCH(E42,Registry!E:E,0)-7,),1,1),OFFSET(Registry!$F$7,MATCH(E42,Registry!E:E,0)-7,)),DATE(YEAR(G42),MONTH(G42),DAY(G42))+IFERROR(VLOOKUP(IF(TIME(HOUR(G42),MINUTE(G42),)+6/24&gt;1+OFFSET(Registry!$F$7,MATCH(E42,Registry!E:E,0)-7,),TIME(HOUR(G42),MINUTE(G42),)+6/24-1,TIME(HOUR(G42),MINUTE(G42),)+6/24),OFFSET(Registry!$F$7:$F$10,MATCH(E42,Registry!E:E,0)-7,),1,1),OFFSET(Registry!$F$7,MATCH(E42,Registry!E:E,0)-7,)))),"couldn't fetch data")</f>
        <v>45659.40946969697</v>
      </c>
      <c r="I42" s="131">
        <f ca="1">IFERROR(IF(E42="",K41,H42+(SUM('WORKING SCHEDULE'!J36:J37,'WORKING SCHEDULE'!L36:L37)/VLOOKUP(E42,Registry!H:I,2,0))/24)+IF(E42="",0,$S$6),"couldn't fetch data")</f>
        <v>45659.40946969697</v>
      </c>
      <c r="J42" s="132"/>
      <c r="K42" s="133">
        <f ca="1">IFERROR(I42+SUMIFS(Registry!C:C,Registry!A:A,E42,Registry!B:B,$K$36),"couldn't fetch data")</f>
        <v>45659.40946969697</v>
      </c>
      <c r="L42" s="54"/>
      <c r="M42" s="260"/>
      <c r="N42" s="260"/>
      <c r="O42" s="260"/>
      <c r="P42" s="260"/>
      <c r="Q42" s="261"/>
      <c r="R42" s="260"/>
      <c r="S42" s="26"/>
      <c r="T42" s="57"/>
      <c r="U42" s="263">
        <f ca="1">IF(M42&lt;&gt;"",M42,IFERROR(IF(E42="",Z41,Z41+'WORKING SCHEDULE'!P34),"couldn't fetch data"))</f>
        <v>45664.15946969697</v>
      </c>
      <c r="V42" s="263">
        <f ca="1">IFERROR(IF(E42="",Z41,U42+SUMIFS(Registry!C:C,Registry!A:A,E42,Registry!B:B,$G$36)),"couldn't fetch data")</f>
        <v>45664.15946969697</v>
      </c>
      <c r="W42" s="263">
        <f ca="1">IF(O42&lt;&gt;"",O42,IFERROR(IF(E42="",Z41,IF(DATE(YEAR(V42),MONTH(V42),DAY(V42))+IFERROR(VLOOKUP(IF(TIME(HOUR(V42),MINUTE(V42),)+6/24&gt;1+OFFSET(Registry!$F$7,MATCH(E42,Registry!E:E,0)-7,),TIME(HOUR(V42),MINUTE(V42),)+6/24-1,TIME(HOUR(V42),MINUTE(V42),)+6/24),OFFSET(Registry!$F$7:$F$10,MATCH(E42,Registry!E:E,0)-7,),1,1),OFFSET(Registry!$F$7,MATCH(E42,Registry!E:E,0)-7,))&lt;V42,DATE(YEAR(V42),MONTH(V42),DAY(V42))+1+IFERROR(VLOOKUP(IF(TIME(HOUR(V42),MINUTE(V42),)+6/24&gt;1+OFFSET(Registry!$F$7,MATCH(E42,Registry!E:E,0)-7,),TIME(HOUR(V42),MINUTE(V42),)+6/24-1,TIME(HOUR(V42),MINUTE(V42),)+6/24),OFFSET(Registry!$F$7:$F$10,MATCH(E42,Registry!E:E,0)-7,),1,1),OFFSET(Registry!$F$7,MATCH(E42,Registry!E:E,0)-7,)),DATE(YEAR(V42),MONTH(V42),DAY(V42))+IFERROR(VLOOKUP(IF(TIME(HOUR(V42),MINUTE(V42),)+6/24&gt;1+OFFSET(Registry!$F$7,MATCH(E42,Registry!E:E,0)-7,),TIME(HOUR(V42),MINUTE(V42),)+6/24-1,TIME(HOUR(V42),MINUTE(V42),)+6/24),OFFSET(Registry!$F$7:$F$10,MATCH(E42,Registry!E:E,0)-7,),1,1),OFFSET(Registry!$F$7,MATCH(E42,Registry!E:E,0)-7,)))),"couldn't fetch data"))</f>
        <v>45664.15946969697</v>
      </c>
      <c r="X42" s="263">
        <f ca="1">IFERROR(IF(E42="",Z41,W42+(SUM('WORKING SCHEDULE'!J36:J37,'WORKING SCHEDULE'!L36:L37)/VLOOKUP(E42,Registry!H:I,2,0))/24)+IF(T42="",0,$S$6),"couldn't fetch data")</f>
        <v>45664.15946969697</v>
      </c>
      <c r="Y42" s="264"/>
      <c r="Z42" s="263">
        <f ca="1">IFERROR(X42+SUMIFS(Registry!C:C,Registry!A:A,E42,Registry!B:B,$K$36),"couldn't fetch data")</f>
        <v>45664.15946969697</v>
      </c>
      <c r="AA42" s="26"/>
      <c r="AB42" s="26"/>
      <c r="AC42" s="26"/>
      <c r="AD42" s="26"/>
      <c r="AE42" s="26"/>
      <c r="AF42" s="26"/>
      <c r="AG42" s="26"/>
      <c r="AH42" s="26"/>
      <c r="AI42" s="26"/>
      <c r="AJ42" s="26"/>
    </row>
    <row r="43" spans="1:36" x14ac:dyDescent="0.2">
      <c r="A43" s="26"/>
      <c r="B43" s="26"/>
      <c r="C43" s="26"/>
      <c r="D43" s="26"/>
      <c r="E43" s="57"/>
      <c r="F43" s="131">
        <f ca="1">IFERROR(IF(E43="",K42,K42+'WORKING SCHEDULE'!P39),"couldn't fetch data")</f>
        <v>45659.40946969697</v>
      </c>
      <c r="G43" s="131">
        <f ca="1">IFERROR(IF(E43="",K42,F43+SUMIFS(Registry!C:C,Registry!A:A,E43,Registry!B:B,$G$36)),"couldn't fetch data")</f>
        <v>45659.40946969697</v>
      </c>
      <c r="H43" s="131">
        <f ca="1">IFERROR(IF(E43="",K42,IF(DATE(YEAR(G43),MONTH(G43),DAY(G43))+IFERROR(VLOOKUP(IF(TIME(HOUR(G43),MINUTE(G43),)+6/24&gt;1+OFFSET(Registry!$F$7,MATCH(E43,Registry!E:E,0)-7,),TIME(HOUR(G43),MINUTE(G43),)+6/24-1,TIME(HOUR(G43),MINUTE(G43),)+6/24),OFFSET(Registry!$F$7:$F$10,MATCH(E43,Registry!E:E,0)-7,),1,1),OFFSET(Registry!$F$7,MATCH(E43,Registry!E:E,0)-7,))&lt;G43,DATE(YEAR(G43),MONTH(G43),DAY(G43))+1+IFERROR(VLOOKUP(IF(TIME(HOUR(G43),MINUTE(G43),)+6/24&gt;1+OFFSET(Registry!$F$7,MATCH(E43,Registry!E:E,0)-7,),TIME(HOUR(G43),MINUTE(G43),)+6/24-1,TIME(HOUR(G43),MINUTE(G43),)+6/24),OFFSET(Registry!$F$7:$F$10,MATCH(E43,Registry!E:E,0)-7,),1,1),OFFSET(Registry!$F$7,MATCH(E43,Registry!E:E,0)-7,)),DATE(YEAR(G43),MONTH(G43),DAY(G43))+IFERROR(VLOOKUP(IF(TIME(HOUR(G43),MINUTE(G43),)+6/24&gt;1+OFFSET(Registry!$F$7,MATCH(E43,Registry!E:E,0)-7,),TIME(HOUR(G43),MINUTE(G43),)+6/24-1,TIME(HOUR(G43),MINUTE(G43),)+6/24),OFFSET(Registry!$F$7:$F$10,MATCH(E43,Registry!E:E,0)-7,),1,1),OFFSET(Registry!$F$7,MATCH(E43,Registry!E:E,0)-7,)))),"couldn't fetch data")</f>
        <v>45659.40946969697</v>
      </c>
      <c r="I43" s="131">
        <f ca="1">IFERROR(IF(E43="",K42,H43+(SUM('WORKING SCHEDULE'!J41:J42,'WORKING SCHEDULE'!L41:L42)/VLOOKUP(E43,Registry!H:I,2,0))/24)+IF(E43="",0,$S$6),"couldn't fetch data")</f>
        <v>45659.40946969697</v>
      </c>
      <c r="J43" s="132"/>
      <c r="K43" s="133">
        <f ca="1">IFERROR(I43+SUMIFS(Registry!C:C,Registry!A:A,E43,Registry!B:B,$K$36),"couldn't fetch data")</f>
        <v>45659.40946969697</v>
      </c>
      <c r="L43" s="54"/>
      <c r="M43" s="260"/>
      <c r="N43" s="260"/>
      <c r="O43" s="260"/>
      <c r="P43" s="260"/>
      <c r="Q43" s="261"/>
      <c r="R43" s="260"/>
      <c r="S43" s="26"/>
      <c r="T43" s="57"/>
      <c r="U43" s="133">
        <f ca="1">IF(M43&lt;&gt;"",M43,IFERROR(IF(E43="",Z42,Z42+'WORKING SCHEDULE'!P39),"couldn't fetch data"))</f>
        <v>45664.15946969697</v>
      </c>
      <c r="V43" s="133">
        <f ca="1">IFERROR(IF(E43="",Z42,U43+SUMIFS(Registry!C:C,Registry!A:A,E43,Registry!B:B,$G$36)),"couldn't fetch data")</f>
        <v>45664.15946969697</v>
      </c>
      <c r="W43" s="133">
        <f ca="1">IF(O43&lt;&gt;"",O43,IFERROR(IF(E43="",Z42,IF(DATE(YEAR(V43),MONTH(V43),DAY(V43))+IFERROR(VLOOKUP(IF(TIME(HOUR(V43),MINUTE(V43),)+6/24&gt;1+OFFSET(Registry!$F$7,MATCH(E43,Registry!E:E,0)-7,),TIME(HOUR(V43),MINUTE(V43),)+6/24-1,TIME(HOUR(V43),MINUTE(V43),)+6/24),OFFSET(Registry!$F$7:$F$10,MATCH(E43,Registry!E:E,0)-7,),1,1),OFFSET(Registry!$F$7,MATCH(E43,Registry!E:E,0)-7,))&lt;V43,DATE(YEAR(V43),MONTH(V43),DAY(V43))+1+IFERROR(VLOOKUP(IF(TIME(HOUR(V43),MINUTE(V43),)+6/24&gt;1+OFFSET(Registry!$F$7,MATCH(E43,Registry!E:E,0)-7,),TIME(HOUR(V43),MINUTE(V43),)+6/24-1,TIME(HOUR(V43),MINUTE(V43),)+6/24),OFFSET(Registry!$F$7:$F$10,MATCH(E43,Registry!E:E,0)-7,),1,1),OFFSET(Registry!$F$7,MATCH(E43,Registry!E:E,0)-7,)),DATE(YEAR(V43),MONTH(V43),DAY(V43))+IFERROR(VLOOKUP(IF(TIME(HOUR(V43),MINUTE(V43),)+6/24&gt;1+OFFSET(Registry!$F$7,MATCH(E43,Registry!E:E,0)-7,),TIME(HOUR(V43),MINUTE(V43),)+6/24-1,TIME(HOUR(V43),MINUTE(V43),)+6/24),OFFSET(Registry!$F$7:$F$10,MATCH(E43,Registry!E:E,0)-7,),1,1),OFFSET(Registry!$F$7,MATCH(E43,Registry!E:E,0)-7,)))),"couldn't fetch data"))</f>
        <v>45664.15946969697</v>
      </c>
      <c r="X43" s="133">
        <f ca="1">IFERROR(IF(E43="",Z42,W43+(SUM('WORKING SCHEDULE'!J41:J42,'WORKING SCHEDULE'!L41:L42)/VLOOKUP(E43,Registry!H:I,2,0))/24)+IF(T43="",0,$S$6),"couldn't fetch data")</f>
        <v>45664.15946969697</v>
      </c>
      <c r="Y43" s="132"/>
      <c r="Z43" s="133">
        <f ca="1">IFERROR(X43+SUMIFS(Registry!C:C,Registry!A:A,E43,Registry!B:B,$K$36),"couldn't fetch data")</f>
        <v>45664.15946969697</v>
      </c>
      <c r="AA43" s="26"/>
      <c r="AB43" s="26"/>
      <c r="AC43" s="26"/>
      <c r="AD43" s="26"/>
      <c r="AE43" s="26"/>
      <c r="AF43" s="26"/>
      <c r="AG43" s="26"/>
      <c r="AH43" s="26"/>
      <c r="AI43" s="26"/>
      <c r="AJ43" s="26"/>
    </row>
    <row r="44" spans="1:36" x14ac:dyDescent="0.2">
      <c r="A44" s="26"/>
      <c r="B44" s="26"/>
      <c r="C44" s="26"/>
      <c r="D44" s="26"/>
      <c r="E44" s="57"/>
      <c r="F44" s="131">
        <f ca="1">IFERROR(IF(E44="",K43,K43+'WORKING SCHEDULE'!P44),"couldn't fetch data")</f>
        <v>45659.40946969697</v>
      </c>
      <c r="G44" s="131">
        <f ca="1">IFERROR(IF(E44="",K43,F44+SUMIFS(Registry!C:C,Registry!A:A,E44,Registry!B:B,$G$36)),"couldn't fetch data")</f>
        <v>45659.40946969697</v>
      </c>
      <c r="H44" s="131">
        <f ca="1">IFERROR(IF(E44="",K43,IF(DATE(YEAR(G44),MONTH(G44),DAY(G44))+IFERROR(VLOOKUP(IF(TIME(HOUR(G44),MINUTE(G44),)+6/24&gt;1+OFFSET(Registry!$F$7,MATCH(E44,Registry!E:E,0)-7,),TIME(HOUR(G44),MINUTE(G44),)+6/24-1,TIME(HOUR(G44),MINUTE(G44),)+6/24),OFFSET(Registry!$F$7:$F$10,MATCH(E44,Registry!E:E,0)-7,),1,1),OFFSET(Registry!$F$7,MATCH(E44,Registry!E:E,0)-7,))&lt;G44,DATE(YEAR(G44),MONTH(G44),DAY(G44))+1+IFERROR(VLOOKUP(IF(TIME(HOUR(G44),MINUTE(G44),)+6/24&gt;1+OFFSET(Registry!$F$7,MATCH(E44,Registry!E:E,0)-7,),TIME(HOUR(G44),MINUTE(G44),)+6/24-1,TIME(HOUR(G44),MINUTE(G44),)+6/24),OFFSET(Registry!$F$7:$F$10,MATCH(E44,Registry!E:E,0)-7,),1,1),OFFSET(Registry!$F$7,MATCH(E44,Registry!E:E,0)-7,)),DATE(YEAR(G44),MONTH(G44),DAY(G44))+IFERROR(VLOOKUP(IF(TIME(HOUR(G44),MINUTE(G44),)+6/24&gt;1+OFFSET(Registry!$F$7,MATCH(E44,Registry!E:E,0)-7,),TIME(HOUR(G44),MINUTE(G44),)+6/24-1,TIME(HOUR(G44),MINUTE(G44),)+6/24),OFFSET(Registry!$F$7:$F$10,MATCH(E44,Registry!E:E,0)-7,),1,1),OFFSET(Registry!$F$7,MATCH(E44,Registry!E:E,0)-7,)))),"couldn't fetch data")</f>
        <v>45659.40946969697</v>
      </c>
      <c r="I44" s="131">
        <f ca="1">IFERROR(IF(E44="",K43,H44+(SUM('WORKING SCHEDULE'!J46:J47,'WORKING SCHEDULE'!L46:L47)/VLOOKUP(E44,Registry!H:I,2,0))/24)+IF(E44="",0,$S$6),"couldn't fetch data")</f>
        <v>45659.40946969697</v>
      </c>
      <c r="J44" s="132"/>
      <c r="K44" s="133">
        <f ca="1">IFERROR(I44+SUMIFS(Registry!C:C,Registry!A:A,E44,Registry!B:B,$K$36),"couldn't fetch data")</f>
        <v>45659.40946969697</v>
      </c>
      <c r="L44" s="54"/>
      <c r="M44" s="260"/>
      <c r="N44" s="260"/>
      <c r="O44" s="260"/>
      <c r="P44" s="260"/>
      <c r="Q44" s="261"/>
      <c r="R44" s="260"/>
      <c r="S44" s="26"/>
      <c r="T44" s="57"/>
      <c r="U44" s="263">
        <f ca="1">IF(M44&lt;&gt;"",M44,IFERROR(IF(E44="",Z43,Z43+'WORKING SCHEDULE'!P44),"couldn't fetch data"))</f>
        <v>45664.15946969697</v>
      </c>
      <c r="V44" s="263">
        <f ca="1">IFERROR(IF(E44="",Z43,U44+SUMIFS(Registry!C:C,Registry!A:A,E44,Registry!B:B,$G$36)),"couldn't fetch data")</f>
        <v>45664.15946969697</v>
      </c>
      <c r="W44" s="263">
        <f ca="1">IF(O44&lt;&gt;"",O44,IFERROR(IF(E44="",Z43,IF(DATE(YEAR(V44),MONTH(V44),DAY(V44))+IFERROR(VLOOKUP(IF(TIME(HOUR(V44),MINUTE(V44),)+6/24&gt;1+OFFSET(Registry!$F$7,MATCH(E44,Registry!E:E,0)-7,),TIME(HOUR(V44),MINUTE(V44),)+6/24-1,TIME(HOUR(V44),MINUTE(V44),)+6/24),OFFSET(Registry!$F$7:$F$10,MATCH(E44,Registry!E:E,0)-7,),1,1),OFFSET(Registry!$F$7,MATCH(E44,Registry!E:E,0)-7,))&lt;V44,DATE(YEAR(V44),MONTH(V44),DAY(V44))+1+IFERROR(VLOOKUP(IF(TIME(HOUR(V44),MINUTE(V44),)+6/24&gt;1+OFFSET(Registry!$F$7,MATCH(E44,Registry!E:E,0)-7,),TIME(HOUR(V44),MINUTE(V44),)+6/24-1,TIME(HOUR(V44),MINUTE(V44),)+6/24),OFFSET(Registry!$F$7:$F$10,MATCH(E44,Registry!E:E,0)-7,),1,1),OFFSET(Registry!$F$7,MATCH(E44,Registry!E:E,0)-7,)),DATE(YEAR(V44),MONTH(V44),DAY(V44))+IFERROR(VLOOKUP(IF(TIME(HOUR(V44),MINUTE(V44),)+6/24&gt;1+OFFSET(Registry!$F$7,MATCH(E44,Registry!E:E,0)-7,),TIME(HOUR(V44),MINUTE(V44),)+6/24-1,TIME(HOUR(V44),MINUTE(V44),)+6/24),OFFSET(Registry!$F$7:$F$10,MATCH(E44,Registry!E:E,0)-7,),1,1),OFFSET(Registry!$F$7,MATCH(E44,Registry!E:E,0)-7,)))),"couldn't fetch data"))</f>
        <v>45664.15946969697</v>
      </c>
      <c r="X44" s="263">
        <f ca="1">IFERROR(IF(E44="",Z43,W44+(SUM('WORKING SCHEDULE'!J46:J47,'WORKING SCHEDULE'!L46:L47)/VLOOKUP(E44,Registry!H:I,2,0))/24)+IF(T44="",0,$S$6),"couldn't fetch data")</f>
        <v>45664.15946969697</v>
      </c>
      <c r="Y44" s="264"/>
      <c r="Z44" s="263">
        <f ca="1">IFERROR(X44+SUMIFS(Registry!C:C,Registry!A:A,E44,Registry!B:B,$K$36),"couldn't fetch data")</f>
        <v>45664.15946969697</v>
      </c>
      <c r="AA44" s="26"/>
      <c r="AB44" s="26"/>
      <c r="AC44" s="26"/>
      <c r="AD44" s="26"/>
      <c r="AE44" s="26"/>
      <c r="AF44" s="26"/>
      <c r="AG44" s="26"/>
      <c r="AH44" s="26"/>
      <c r="AI44" s="26"/>
      <c r="AJ44" s="26"/>
    </row>
    <row r="45" spans="1:36" x14ac:dyDescent="0.2">
      <c r="A45" s="26"/>
      <c r="B45" s="26"/>
      <c r="C45" s="26"/>
      <c r="D45" s="26"/>
      <c r="E45" s="57"/>
      <c r="F45" s="131">
        <f ca="1">IFERROR(IF(E45="",K44,K44+'WORKING SCHEDULE'!P49),"couldn't fetch data")</f>
        <v>45659.40946969697</v>
      </c>
      <c r="G45" s="131">
        <f ca="1">IFERROR(IF(E45="",K44,F45+SUMIFS(Registry!C:C,Registry!A:A,E45,Registry!B:B,$G$36)),"couldn't fetch data")</f>
        <v>45659.40946969697</v>
      </c>
      <c r="H45" s="131">
        <f ca="1">IFERROR(IF(E45="",K44,IF(DATE(YEAR(G45),MONTH(G45),DAY(G45))+IFERROR(VLOOKUP(IF(TIME(HOUR(G45),MINUTE(G45),)+6/24&gt;1+OFFSET(Registry!$F$7,MATCH(E45,Registry!E:E,0)-7,),TIME(HOUR(G45),MINUTE(G45),)+6/24-1,TIME(HOUR(G45),MINUTE(G45),)+6/24),OFFSET(Registry!$F$7:$F$10,MATCH(E45,Registry!E:E,0)-7,),1,1),OFFSET(Registry!$F$7,MATCH(E45,Registry!E:E,0)-7,))&lt;G45,DATE(YEAR(G45),MONTH(G45),DAY(G45))+1+IFERROR(VLOOKUP(IF(TIME(HOUR(G45),MINUTE(G45),)+6/24&gt;1+OFFSET(Registry!$F$7,MATCH(E45,Registry!E:E,0)-7,),TIME(HOUR(G45),MINUTE(G45),)+6/24-1,TIME(HOUR(G45),MINUTE(G45),)+6/24),OFFSET(Registry!$F$7:$F$10,MATCH(E45,Registry!E:E,0)-7,),1,1),OFFSET(Registry!$F$7,MATCH(E45,Registry!E:E,0)-7,)),DATE(YEAR(G45),MONTH(G45),DAY(G45))+IFERROR(VLOOKUP(IF(TIME(HOUR(G45),MINUTE(G45),)+6/24&gt;1+OFFSET(Registry!$F$7,MATCH(E45,Registry!E:E,0)-7,),TIME(HOUR(G45),MINUTE(G45),)+6/24-1,TIME(HOUR(G45),MINUTE(G45),)+6/24),OFFSET(Registry!$F$7:$F$10,MATCH(E45,Registry!E:E,0)-7,),1,1),OFFSET(Registry!$F$7,MATCH(E45,Registry!E:E,0)-7,)))),"couldn't fetch data")</f>
        <v>45659.40946969697</v>
      </c>
      <c r="I45" s="131">
        <f ca="1">IFERROR(IF(E45="",K44,H45+(SUM('WORKING SCHEDULE'!J51:J52,'WORKING SCHEDULE'!L51:L52)/VLOOKUP(E45,Registry!H:I,2,0))/24)+IF(E45="",0,$S$6),"couldn't fetch data")</f>
        <v>45659.40946969697</v>
      </c>
      <c r="J45" s="132"/>
      <c r="K45" s="133">
        <f ca="1">IFERROR(I45+SUMIFS(Registry!C:C,Registry!A:A,E45,Registry!B:B,$K$36),"couldn't fetch data")</f>
        <v>45659.40946969697</v>
      </c>
      <c r="L45" s="54"/>
      <c r="M45" s="260"/>
      <c r="N45" s="260"/>
      <c r="O45" s="260"/>
      <c r="P45" s="260"/>
      <c r="Q45" s="261"/>
      <c r="R45" s="260"/>
      <c r="S45" s="26"/>
      <c r="T45" s="57"/>
      <c r="U45" s="133">
        <f ca="1">IF(M45&lt;&gt;"",M45,IFERROR(IF(E45="",Z44,Z44+'WORKING SCHEDULE'!P49),"couldn't fetch data"))</f>
        <v>45664.15946969697</v>
      </c>
      <c r="V45" s="133">
        <f ca="1">IFERROR(IF(E45="",Z44,U45+SUMIFS(Registry!C:C,Registry!A:A,E45,Registry!B:B,$G$36)),"couldn't fetch data")</f>
        <v>45664.15946969697</v>
      </c>
      <c r="W45" s="133">
        <f ca="1">IF(O45&lt;&gt;"",O45,IFERROR(IF(E45="",Z44,IF(DATE(YEAR(V45),MONTH(V45),DAY(V45))+IFERROR(VLOOKUP(IF(TIME(HOUR(V45),MINUTE(V45),)+6/24&gt;1+OFFSET(Registry!$F$7,MATCH(E45,Registry!E:E,0)-7,),TIME(HOUR(V45),MINUTE(V45),)+6/24-1,TIME(HOUR(V45),MINUTE(V45),)+6/24),OFFSET(Registry!$F$7:$F$10,MATCH(E45,Registry!E:E,0)-7,),1,1),OFFSET(Registry!$F$7,MATCH(E45,Registry!E:E,0)-7,))&lt;V45,DATE(YEAR(V45),MONTH(V45),DAY(V45))+1+IFERROR(VLOOKUP(IF(TIME(HOUR(V45),MINUTE(V45),)+6/24&gt;1+OFFSET(Registry!$F$7,MATCH(E45,Registry!E:E,0)-7,),TIME(HOUR(V45),MINUTE(V45),)+6/24-1,TIME(HOUR(V45),MINUTE(V45),)+6/24),OFFSET(Registry!$F$7:$F$10,MATCH(E45,Registry!E:E,0)-7,),1,1),OFFSET(Registry!$F$7,MATCH(E45,Registry!E:E,0)-7,)),DATE(YEAR(V45),MONTH(V45),DAY(V45))+IFERROR(VLOOKUP(IF(TIME(HOUR(V45),MINUTE(V45),)+6/24&gt;1+OFFSET(Registry!$F$7,MATCH(E45,Registry!E:E,0)-7,),TIME(HOUR(V45),MINUTE(V45),)+6/24-1,TIME(HOUR(V45),MINUTE(V45),)+6/24),OFFSET(Registry!$F$7:$F$10,MATCH(E45,Registry!E:E,0)-7,),1,1),OFFSET(Registry!$F$7,MATCH(E45,Registry!E:E,0)-7,)))),"couldn't fetch data"))</f>
        <v>45664.15946969697</v>
      </c>
      <c r="X45" s="133">
        <f ca="1">IFERROR(IF(E45="",Z44,W45+(SUM('WORKING SCHEDULE'!J51:J52,'WORKING SCHEDULE'!L51:L52)/VLOOKUP(E45,Registry!H:I,2,0))/24)+IF(T45="",0,$S$6),"couldn't fetch data")</f>
        <v>45664.15946969697</v>
      </c>
      <c r="Y45" s="132"/>
      <c r="Z45" s="133">
        <f ca="1">IFERROR(X45+SUMIFS(Registry!C:C,Registry!A:A,E45,Registry!B:B,$K$36),"couldn't fetch data")</f>
        <v>45664.15946969697</v>
      </c>
      <c r="AA45" s="26"/>
      <c r="AB45" s="26"/>
      <c r="AC45" s="26"/>
      <c r="AD45" s="26"/>
      <c r="AE45" s="26"/>
      <c r="AF45" s="26"/>
      <c r="AG45" s="26"/>
      <c r="AH45" s="26"/>
      <c r="AI45" s="26"/>
      <c r="AJ45" s="26"/>
    </row>
    <row r="46" spans="1:36" x14ac:dyDescent="0.2">
      <c r="A46" s="26"/>
      <c r="B46" s="26"/>
      <c r="C46" s="26"/>
      <c r="D46" s="26"/>
      <c r="E46" s="58"/>
      <c r="F46" s="131">
        <f ca="1">IFERROR(IF(E46="",K45,K45+'WORKING SCHEDULE'!P54),"couldn't fetch data")</f>
        <v>45659.40946969697</v>
      </c>
      <c r="G46" s="131">
        <f ca="1">IFERROR(IF(E46="",K45,F46+SUMIFS(Registry!C:C,Registry!A:A,E46,Registry!B:B,$G$36)),"couldn't fetch data")</f>
        <v>45659.40946969697</v>
      </c>
      <c r="H46" s="131">
        <f ca="1">IFERROR(IF(E46="",K45,IF(DATE(YEAR(G46),MONTH(G46),DAY(G46))+IFERROR(VLOOKUP(IF(TIME(HOUR(G46),MINUTE(G46),)+6/24&gt;1+OFFSET(Registry!$F$7,MATCH(E46,Registry!E:E,0)-7,),TIME(HOUR(G46),MINUTE(G46),)+6/24-1,TIME(HOUR(G46),MINUTE(G46),)+6/24),OFFSET(Registry!$F$7:$F$10,MATCH(E46,Registry!E:E,0)-7,),1,1),OFFSET(Registry!$F$7,MATCH(E46,Registry!E:E,0)-7,))&lt;G46,DATE(YEAR(G46),MONTH(G46),DAY(G46))+1+IFERROR(VLOOKUP(IF(TIME(HOUR(G46),MINUTE(G46),)+6/24&gt;1+OFFSET(Registry!$F$7,MATCH(E46,Registry!E:E,0)-7,),TIME(HOUR(G46),MINUTE(G46),)+6/24-1,TIME(HOUR(G46),MINUTE(G46),)+6/24),OFFSET(Registry!$F$7:$F$10,MATCH(E46,Registry!E:E,0)-7,),1,1),OFFSET(Registry!$F$7,MATCH(E46,Registry!E:E,0)-7,)),DATE(YEAR(G46),MONTH(G46),DAY(G46))+IFERROR(VLOOKUP(IF(TIME(HOUR(G46),MINUTE(G46),)+6/24&gt;1+OFFSET(Registry!$F$7,MATCH(E46,Registry!E:E,0)-7,),TIME(HOUR(G46),MINUTE(G46),)+6/24-1,TIME(HOUR(G46),MINUTE(G46),)+6/24),OFFSET(Registry!$F$7:$F$10,MATCH(E46,Registry!E:E,0)-7,),1,1),OFFSET(Registry!$F$7,MATCH(E46,Registry!E:E,0)-7,)))),"couldn't fetch data")</f>
        <v>45659.40946969697</v>
      </c>
      <c r="I46" s="131">
        <f ca="1">IFERROR(IF(E46="",K45,H46+(SUM('WORKING SCHEDULE'!J56:J57,'WORKING SCHEDULE'!L56:L57)/VLOOKUP(E46,Registry!H:I,2,0))/24)+IF(E46="",0,$S$6),"couldn't fetch data")</f>
        <v>45659.40946969697</v>
      </c>
      <c r="J46" s="132"/>
      <c r="K46" s="133">
        <f ca="1">IFERROR(I46+SUMIFS(Registry!C:C,Registry!A:A,E46,Registry!B:B,$K$36),"couldn't fetch data")</f>
        <v>45659.40946969697</v>
      </c>
      <c r="L46" s="54"/>
      <c r="M46" s="260"/>
      <c r="N46" s="260"/>
      <c r="O46" s="260"/>
      <c r="P46" s="260"/>
      <c r="Q46" s="261"/>
      <c r="R46" s="260"/>
      <c r="S46" s="26"/>
      <c r="T46" s="58"/>
      <c r="U46" s="263">
        <f ca="1">IF(M46&lt;&gt;"",M46,IFERROR(IF(E46="",Z45,Z45+'WORKING SCHEDULE'!P54),"couldn't fetch data"))</f>
        <v>45664.15946969697</v>
      </c>
      <c r="V46" s="263">
        <f ca="1">IFERROR(IF(E46="",Z45,U46+SUMIFS(Registry!C:C,Registry!A:A,E46,Registry!B:B,$G$36)),"couldn't fetch data")</f>
        <v>45664.15946969697</v>
      </c>
      <c r="W46" s="263">
        <f ca="1">IF(O46&lt;&gt;"",O46,IFERROR(IF(E46="",Z45,IF(DATE(YEAR(V46),MONTH(V46),DAY(V46))+IFERROR(VLOOKUP(IF(TIME(HOUR(V46),MINUTE(V46),)+6/24&gt;1+OFFSET(Registry!$F$7,MATCH(E46,Registry!E:E,0)-7,),TIME(HOUR(V46),MINUTE(V46),)+6/24-1,TIME(HOUR(V46),MINUTE(V46),)+6/24),OFFSET(Registry!$F$7:$F$10,MATCH(E46,Registry!E:E,0)-7,),1,1),OFFSET(Registry!$F$7,MATCH(E46,Registry!E:E,0)-7,))&lt;V46,DATE(YEAR(V46),MONTH(V46),DAY(V46))+1+IFERROR(VLOOKUP(IF(TIME(HOUR(V46),MINUTE(V46),)+6/24&gt;1+OFFSET(Registry!$F$7,MATCH(E46,Registry!E:E,0)-7,),TIME(HOUR(V46),MINUTE(V46),)+6/24-1,TIME(HOUR(V46),MINUTE(V46),)+6/24),OFFSET(Registry!$F$7:$F$10,MATCH(E46,Registry!E:E,0)-7,),1,1),OFFSET(Registry!$F$7,MATCH(E46,Registry!E:E,0)-7,)),DATE(YEAR(V46),MONTH(V46),DAY(V46))+IFERROR(VLOOKUP(IF(TIME(HOUR(V46),MINUTE(V46),)+6/24&gt;1+OFFSET(Registry!$F$7,MATCH(E46,Registry!E:E,0)-7,),TIME(HOUR(V46),MINUTE(V46),)+6/24-1,TIME(HOUR(V46),MINUTE(V46),)+6/24),OFFSET(Registry!$F$7:$F$10,MATCH(E46,Registry!E:E,0)-7,),1,1),OFFSET(Registry!$F$7,MATCH(E46,Registry!E:E,0)-7,)))),"couldn't fetch data"))</f>
        <v>45664.15946969697</v>
      </c>
      <c r="X46" s="263">
        <f ca="1">IFERROR(IF(E46="",Z45,W46+(SUM('WORKING SCHEDULE'!J56:J57,'WORKING SCHEDULE'!L56:L57)/VLOOKUP(E46,Registry!H:I,2,0))/24)+IF(T46="",0,$S$6),"couldn't fetch data")</f>
        <v>45664.15946969697</v>
      </c>
      <c r="Y46" s="264"/>
      <c r="Z46" s="263">
        <f ca="1">IFERROR(X46+SUMIFS(Registry!C:C,Registry!A:A,E46,Registry!B:B,$K$36),"couldn't fetch data")</f>
        <v>45664.15946969697</v>
      </c>
      <c r="AA46" s="26"/>
      <c r="AB46" s="26"/>
      <c r="AC46" s="26"/>
      <c r="AD46" s="26"/>
      <c r="AE46" s="26"/>
      <c r="AF46" s="26"/>
      <c r="AG46" s="26"/>
      <c r="AH46" s="26"/>
      <c r="AI46" s="26"/>
      <c r="AJ46" s="26"/>
    </row>
    <row r="47" spans="1:36" x14ac:dyDescent="0.2">
      <c r="A47" s="26"/>
      <c r="B47" s="26"/>
      <c r="C47" s="26"/>
      <c r="D47" s="26"/>
      <c r="E47" s="26"/>
      <c r="F47" s="54"/>
      <c r="G47" s="54"/>
      <c r="H47" s="54"/>
      <c r="I47" s="54"/>
      <c r="J47" s="54"/>
      <c r="K47" s="54"/>
      <c r="L47" s="54"/>
      <c r="M47" s="261"/>
      <c r="N47" s="261"/>
      <c r="O47" s="261"/>
      <c r="P47" s="261"/>
      <c r="Q47" s="261"/>
      <c r="R47" s="261"/>
      <c r="S47" s="26"/>
      <c r="T47" s="26"/>
      <c r="U47" s="54"/>
      <c r="V47" s="54"/>
      <c r="W47" s="54"/>
      <c r="X47" s="54"/>
      <c r="Y47" s="54"/>
      <c r="Z47" s="54"/>
      <c r="AA47" s="26"/>
      <c r="AB47" s="26"/>
      <c r="AC47" s="26"/>
      <c r="AD47" s="26"/>
      <c r="AE47" s="26"/>
      <c r="AF47" s="26"/>
      <c r="AG47" s="26"/>
      <c r="AH47" s="26"/>
      <c r="AI47" s="26"/>
      <c r="AJ47" s="26"/>
    </row>
    <row r="48" spans="1:36" x14ac:dyDescent="0.2">
      <c r="A48" s="26"/>
      <c r="B48" s="26"/>
      <c r="C48" s="26"/>
      <c r="D48" s="26"/>
      <c r="E48" s="286" t="str">
        <f>G12</f>
        <v>RECALADA</v>
      </c>
      <c r="F48" s="131">
        <f ca="1">IFERROR(K46+SUMIFS(Registry!C:C,Registry!A:A,E48,Registry!B:B,$K$36),"couldn't fetch data")</f>
        <v>45660.076136363634</v>
      </c>
      <c r="G48" s="54"/>
      <c r="H48" s="54"/>
      <c r="I48" s="54"/>
      <c r="J48" s="54"/>
      <c r="K48" s="54"/>
      <c r="L48" s="54"/>
      <c r="M48" s="260"/>
      <c r="N48" s="261"/>
      <c r="O48" s="261"/>
      <c r="P48" s="261"/>
      <c r="Q48" s="261"/>
      <c r="R48" s="261"/>
      <c r="S48" s="26"/>
      <c r="T48" s="286" t="str">
        <f>G12</f>
        <v>RECALADA</v>
      </c>
      <c r="U48" s="133">
        <f ca="1">IFERROR(Z46+SUMIFS(Registry!C:C,Registry!A:A,E48,Registry!B:B,$K$36),"couldn't fetch data")</f>
        <v>45664.826136363634</v>
      </c>
      <c r="V48" s="54"/>
      <c r="W48" s="54"/>
      <c r="X48" s="54"/>
      <c r="Y48" s="54"/>
      <c r="Z48" s="54"/>
      <c r="AA48" s="26"/>
      <c r="AB48" s="26"/>
      <c r="AC48" s="26"/>
      <c r="AD48" s="26"/>
      <c r="AE48" s="26"/>
      <c r="AF48" s="26"/>
      <c r="AG48" s="26"/>
      <c r="AH48" s="26"/>
      <c r="AI48" s="26"/>
      <c r="AJ48" s="26"/>
    </row>
    <row r="49" spans="1:36" x14ac:dyDescent="0.2">
      <c r="A49" s="26"/>
      <c r="B49" s="26"/>
      <c r="C49" s="26"/>
      <c r="D49" s="26"/>
      <c r="E49" s="26"/>
      <c r="F49" s="54"/>
      <c r="G49" s="54"/>
      <c r="H49" s="54"/>
      <c r="I49" s="54"/>
      <c r="J49" s="54"/>
      <c r="K49" s="54"/>
      <c r="L49" s="54"/>
      <c r="M49" s="261"/>
      <c r="N49" s="261"/>
      <c r="O49" s="261"/>
      <c r="P49" s="261"/>
      <c r="Q49" s="261"/>
      <c r="R49" s="261"/>
      <c r="S49" s="26"/>
      <c r="T49" s="26"/>
      <c r="U49" s="54"/>
      <c r="V49" s="54"/>
      <c r="W49" s="54"/>
      <c r="X49" s="54"/>
      <c r="Y49" s="54"/>
      <c r="Z49" s="54"/>
      <c r="AA49" s="26"/>
      <c r="AB49" s="26"/>
      <c r="AC49" s="26"/>
      <c r="AD49" s="26"/>
      <c r="AE49" s="26"/>
      <c r="AF49" s="26"/>
      <c r="AG49" s="26"/>
      <c r="AH49" s="26"/>
      <c r="AI49" s="26"/>
      <c r="AJ49" s="26"/>
    </row>
    <row r="50" spans="1:36" x14ac:dyDescent="0.2">
      <c r="A50" s="26"/>
      <c r="B50" s="26"/>
      <c r="C50" s="26"/>
      <c r="D50" s="26"/>
      <c r="E50" s="61" t="str">
        <f>IF(I20="","",I20)</f>
        <v>ZAR</v>
      </c>
      <c r="F50" s="131">
        <f ca="1">IFERROR(IF(E50="",K46,F48+SUMIFS(Registry!C:C,Registry!A:A,E48,Registry!B:B,F36)),"couldn't fetch data")</f>
        <v>45660.742803030298</v>
      </c>
      <c r="G50" s="131">
        <f ca="1">IFERROR(IF(E50="",K46,F50+SUMIFS(Registry!C:C,Registry!A:A,E50,Registry!B:B,G36)),"couldn't fetch data")</f>
        <v>45660.826136363634</v>
      </c>
      <c r="H50" s="131">
        <f ca="1">IFERROR(IF(E50="",F48,IF(DATE(YEAR(G50),MONTH(G50),DAY(G50))+IFERROR(VLOOKUP(IF(TIME(HOUR(G50),MINUTE(G50),)+6/24&gt;1+OFFSET(Registry!$F$7,MATCH(E50,Registry!E:E,0)-7,),TIME(HOUR(G50),MINUTE(G50),)+6/24-1,TIME(HOUR(G50),MINUTE(G50),)+6/24),OFFSET(Registry!$F$7:$F$10,MATCH(E50,Registry!E:E,0)-7,),1,1),OFFSET(Registry!$F$7,MATCH(E50,Registry!E:E,0)-7,))&lt;G50,DATE(YEAR(G50),MONTH(G50),DAY(G50))+1+IFERROR(VLOOKUP(IF(TIME(HOUR(G50),MINUTE(G50),)+6/24&gt;1+OFFSET(Registry!$F$7,MATCH(E50,Registry!E:E,0)-7,),TIME(HOUR(G50),MINUTE(G50),)+6/24-1,TIME(HOUR(G50),MINUTE(G50),)+6/24),OFFSET(Registry!$F$7:$F$10,MATCH(E50,Registry!E:E,0)-7,),1,1),OFFSET(Registry!$F$7,MATCH(E50,Registry!E:E,0)-7,)),DATE(YEAR(G50),MONTH(G50),DAY(G50))+IFERROR(VLOOKUP(IF(TIME(HOUR(G50),MINUTE(G50),)+6/24&gt;1+OFFSET(Registry!$F$7,MATCH(E50,Registry!E:E,0)-7,),TIME(HOUR(G50),MINUTE(G50),)+6/24-1,TIME(HOUR(G50),MINUTE(G50),)+6/24),OFFSET(Registry!$F$7:$F$10,MATCH(E50,Registry!E:E,0)-7,),1,1),OFFSET(Registry!$F$7,MATCH(E50,Registry!E:E,0)-7,)))),"couldn't fetch data")</f>
        <v>45661.041666666664</v>
      </c>
      <c r="I50" s="131">
        <f ca="1">IFERROR(IF(E50="",K46,H50+(SUM('WORKING SCHEDULE'!J62:J63,'WORKING SCHEDULE'!L62:L63)/VLOOKUP(E50,Registry!H:I,2,0))/24)+IF(E50="",0,$S$6),"couldn't fetch data")</f>
        <v>45662.642857142855</v>
      </c>
      <c r="J50" s="54"/>
      <c r="K50" s="133">
        <f ca="1">IFERROR(IF(E50="",K46,I50+SUMIFS(Registry!C:C,Registry!A:A,E50,Registry!B:B,$K$36)),"couldn't fetch data")</f>
        <v>45662.726190476191</v>
      </c>
      <c r="L50" s="54"/>
      <c r="M50" s="260"/>
      <c r="N50" s="260"/>
      <c r="O50" s="260"/>
      <c r="P50" s="260"/>
      <c r="Q50" s="261"/>
      <c r="R50" s="260"/>
      <c r="S50" s="26"/>
      <c r="T50" s="61" t="str">
        <f>I20</f>
        <v>ZAR</v>
      </c>
      <c r="U50" s="133">
        <f ca="1">IFERROR(IF(E50="",Z46,U48+SUMIFS(Registry!C:C,Registry!A:A,E48,Registry!B:B,F36)),"couldn't fetch data")</f>
        <v>45665.492803030298</v>
      </c>
      <c r="V50" s="133">
        <f ca="1">IFERROR(IF(E50="",Z46,U50+SUMIFS(Registry!C:C,Registry!A:A,E50,Registry!B:B,G36)),"couldn't fetch data")</f>
        <v>45665.576136363634</v>
      </c>
      <c r="W50" s="133">
        <f ca="1">IFERROR(IF(E50="",U48,IF(DATE(YEAR(V50),MONTH(G50),DAY(G50))+IFERROR(VLOOKUP(IF(TIME(HOUR(G50),MINUTE(G50),)+6/24&gt;1+OFFSET(Registry!$F$7,MATCH(E50,Registry!E:E,0)-7,),TIME(HOUR(G50),MINUTE(G50),)+6/24-1,TIME(HOUR(G50),MINUTE(G50),)+6/24),OFFSET(Registry!$F$7:$F$10,MATCH(E50,Registry!E:E,0)-7,),1,1),OFFSET(Registry!$F$7,MATCH(E50,Registry!E:E,0)-7,))&lt;G50,DATE(YEAR(G50),MONTH(G50),DAY(G50))+1+IFERROR(VLOOKUP(IF(TIME(HOUR(G50),MINUTE(G50),)+6/24&gt;1+OFFSET(Registry!$F$7,MATCH(E50,Registry!E:E,0)-7,),TIME(HOUR(G50),MINUTE(G50),)+6/24-1,TIME(HOUR(G50),MINUTE(G50),)+6/24),OFFSET(Registry!$F$7:$F$10,MATCH(E50,Registry!E:E,0)-7,),1,1),OFFSET(Registry!$F$7,MATCH(E50,Registry!E:E,0)-7,)),DATE(YEAR(G50),MONTH(G50),DAY(G50))+IFERROR(VLOOKUP(IF(TIME(HOUR(G50),MINUTE(G50),)+6/24&gt;1+OFFSET(Registry!$F$7,MATCH(E50,Registry!E:E,0)-7,),TIME(HOUR(G50),MINUTE(G50),)+6/24-1,TIME(HOUR(G50),MINUTE(G50),)+6/24),OFFSET(Registry!$F$7:$F$10,MATCH(E50,Registry!E:E,0)-7,),1,1),OFFSET(Registry!$F$7,MATCH(E50,Registry!E:E,0)-7,)))),"couldn't fetch data")</f>
        <v>45661.041666666664</v>
      </c>
      <c r="X50" s="133">
        <f ca="1">IFERROR(IF(E50="",Z46,W50+(SUM('WORKING SCHEDULE'!J62:J63,'WORKING SCHEDULE'!L62:L63)/VLOOKUP(E50,Registry!H:I,2,0))/24)+IF(T50="",0,$S$6),"couldn't fetch data")</f>
        <v>45662.642857142855</v>
      </c>
      <c r="Y50" s="54"/>
      <c r="Z50" s="133">
        <f ca="1">IFERROR(IF(E50="",Z46,X50+SUMIFS(Registry!C:C,Registry!A:A,E50,Registry!B:B,$K$36)),"couldn't fetch data")</f>
        <v>45662.726190476191</v>
      </c>
      <c r="AA50" s="26"/>
      <c r="AB50" s="26"/>
      <c r="AC50" s="26"/>
      <c r="AD50" s="26"/>
      <c r="AE50" s="26"/>
      <c r="AF50" s="26"/>
      <c r="AG50" s="26"/>
      <c r="AH50" s="26"/>
      <c r="AI50" s="26"/>
      <c r="AJ50" s="26"/>
    </row>
    <row r="51" spans="1:36" x14ac:dyDescent="0.2">
      <c r="A51" s="26"/>
      <c r="B51" s="26"/>
      <c r="C51" s="26"/>
      <c r="D51" s="26"/>
      <c r="E51" s="26"/>
      <c r="F51" s="54"/>
      <c r="G51" s="54"/>
      <c r="H51" s="54"/>
      <c r="I51" s="54"/>
      <c r="J51" s="54"/>
      <c r="K51" s="54"/>
      <c r="L51" s="54"/>
      <c r="M51" s="261"/>
      <c r="N51" s="261"/>
      <c r="O51" s="261"/>
      <c r="P51" s="261"/>
      <c r="Q51" s="261"/>
      <c r="R51" s="261"/>
      <c r="S51" s="26"/>
      <c r="T51" s="26"/>
      <c r="U51" s="54"/>
      <c r="V51" s="54"/>
      <c r="W51" s="54"/>
      <c r="X51" s="54"/>
      <c r="Y51" s="54"/>
      <c r="Z51" s="54"/>
      <c r="AA51" s="26"/>
      <c r="AB51" s="26"/>
      <c r="AC51" s="26"/>
      <c r="AD51" s="26"/>
      <c r="AE51" s="26"/>
      <c r="AF51" s="26"/>
      <c r="AG51" s="26"/>
      <c r="AH51" s="26"/>
      <c r="AI51" s="26"/>
      <c r="AJ51" s="26"/>
    </row>
    <row r="52" spans="1:36" x14ac:dyDescent="0.2">
      <c r="A52" s="26"/>
      <c r="B52" s="26"/>
      <c r="C52" s="26"/>
      <c r="D52" s="26"/>
      <c r="E52" s="286" t="str">
        <f>N12</f>
        <v>RECALADA</v>
      </c>
      <c r="F52" s="131">
        <f ca="1">IFERROR(K50+SUMIFS(Registry!C:C,Registry!A:A,E52,Registry!B:B,$K$36),"couldn't fetch data")</f>
        <v>45663.392857142855</v>
      </c>
      <c r="G52" s="54"/>
      <c r="H52" s="54"/>
      <c r="I52" s="54"/>
      <c r="J52" s="54"/>
      <c r="K52" s="54"/>
      <c r="L52" s="54"/>
      <c r="M52" s="260"/>
      <c r="N52" s="261"/>
      <c r="O52" s="261"/>
      <c r="P52" s="261"/>
      <c r="Q52" s="261"/>
      <c r="R52" s="261"/>
      <c r="S52" s="26"/>
      <c r="T52" s="286" t="str">
        <f>N12</f>
        <v>RECALADA</v>
      </c>
      <c r="U52" s="133">
        <f ca="1">IFERROR(Z50+SUMIFS(Registry!C:C,Registry!A:A,E52,Registry!B:B,$K$36),"couldn't fetch data")</f>
        <v>45663.392857142855</v>
      </c>
      <c r="V52" s="54"/>
      <c r="W52" s="54"/>
      <c r="X52" s="54"/>
      <c r="Y52" s="54"/>
      <c r="Z52" s="54"/>
      <c r="AA52" s="26"/>
      <c r="AB52" s="26"/>
      <c r="AC52" s="26"/>
      <c r="AD52" s="26"/>
      <c r="AE52" s="26"/>
      <c r="AF52" s="26"/>
      <c r="AG52" s="26"/>
      <c r="AH52" s="26"/>
      <c r="AI52" s="26"/>
      <c r="AJ52" s="26"/>
    </row>
    <row r="53" spans="1:36" x14ac:dyDescent="0.2">
      <c r="A53" s="26"/>
      <c r="B53" s="26"/>
      <c r="C53" s="26"/>
      <c r="D53" s="26"/>
      <c r="E53" s="26"/>
      <c r="F53" s="54"/>
      <c r="G53" s="54"/>
      <c r="H53" s="54"/>
      <c r="I53" s="54"/>
      <c r="J53" s="54"/>
      <c r="K53" s="54"/>
      <c r="L53" s="54"/>
      <c r="M53" s="261"/>
      <c r="N53" s="261"/>
      <c r="O53" s="261"/>
      <c r="P53" s="261"/>
      <c r="Q53" s="261"/>
      <c r="R53" s="261"/>
      <c r="S53" s="26"/>
      <c r="T53" s="26"/>
      <c r="U53" s="54"/>
      <c r="V53" s="54"/>
      <c r="W53" s="54"/>
      <c r="X53" s="54"/>
      <c r="Y53" s="54"/>
      <c r="Z53" s="54"/>
      <c r="AA53" s="26"/>
      <c r="AB53" s="26"/>
      <c r="AC53" s="26"/>
      <c r="AD53" s="26"/>
      <c r="AE53" s="26"/>
      <c r="AF53" s="26"/>
      <c r="AG53" s="26"/>
      <c r="AH53" s="26"/>
      <c r="AI53" s="26"/>
      <c r="AJ53" s="26"/>
    </row>
    <row r="54" spans="1:36" x14ac:dyDescent="0.2">
      <c r="A54" s="26"/>
      <c r="B54" s="26"/>
      <c r="C54" s="26"/>
      <c r="D54" s="26"/>
      <c r="E54" s="56" t="str" cm="1">
        <f t="array" ref="E54">IFERROR(_xlfn._xlws.FILTER(P12:P30,P12:P30&lt;&gt;""),"Awaiting")</f>
        <v>Awaiting</v>
      </c>
      <c r="F54" s="131">
        <f ca="1">IFERROR(IF(E54="",K50,F52+'WORKING SCHEDULE'!P66),"couldn't fetch data")</f>
        <v>45663.392857142855</v>
      </c>
      <c r="G54" s="131">
        <f ca="1">IFERROR(IF(E54="",K50,F54+SUMIFS(Registry!C:C,Registry!A:A,E54,Registry!B:B,$G$36)),"couldn't fetch data")</f>
        <v>45663.392857142855</v>
      </c>
      <c r="H54" s="131" t="str">
        <f ca="1">IFERROR(IF(E54="",F52,IF(DATE(YEAR(G54),MONTH(G54),DAY(G54))+IFERROR(VLOOKUP(IF(TIME(HOUR(G54),MINUTE(G54),)+6/24&gt;1+OFFSET(Registry!$F$7,MATCH(E54,Registry!E:E,0)-7,),TIME(HOUR(G54),MINUTE(G54),)+6/24-1,TIME(HOUR(G54),MINUTE(G54),)+6/24),OFFSET(Registry!$F$7:$F$10,MATCH(E54,Registry!E:E,0)-7,),1,1),OFFSET(Registry!$F$7,MATCH(E54,Registry!E:E,0)-7,))&lt;G54,DATE(YEAR(G54),MONTH(G54),DAY(G54))+1+IFERROR(VLOOKUP(IF(TIME(HOUR(G54),MINUTE(G54),)+6/24&gt;1+OFFSET(Registry!$F$7,MATCH(E54,Registry!E:E,0)-7,),TIME(HOUR(G54),MINUTE(G54),)+6/24-1,TIME(HOUR(G54),MINUTE(G54),)+6/24),OFFSET(Registry!$F$7:$F$10,MATCH(E54,Registry!E:E,0)-7,),1,1),OFFSET(Registry!$F$7,MATCH(E54,Registry!E:E,0)-7,)),DATE(YEAR(G54),MONTH(G54),DAY(G54))+IFERROR(VLOOKUP(IF(TIME(HOUR(G54),MINUTE(G54),)+6/24&gt;1+OFFSET(Registry!$F$7,MATCH(E54,Registry!E:E,0)-7,),TIME(HOUR(G54),MINUTE(G54),)+6/24-1,TIME(HOUR(G54),MINUTE(G54),)+6/24),OFFSET(Registry!$F$7:$F$10,MATCH(E54,Registry!E:E,0)-7,),1,1),OFFSET(Registry!$F$7,MATCH(E54,Registry!E:E,0)-7,)))),"couldn't fetch data")</f>
        <v>couldn't fetch data</v>
      </c>
      <c r="I54" s="131" t="str">
        <f ca="1">IFERROR(IF(E54="",K46,H54+(SUM('WORKING SCHEDULE'!J68:J69,'WORKING SCHEDULE'!L68:L69)/VLOOKUP(E54,Registry!H:I,2,0))/24)+IF(E54="",0,$S$6),"couldn't fetch data")</f>
        <v>couldn't fetch data</v>
      </c>
      <c r="J54" s="132"/>
      <c r="K54" s="133" t="str">
        <f ca="1">IFERROR(I54+SUMIFS(Registry!C:C,Registry!A:A,E54,Registry!B:B,$K$36),"couldn't fetch data")</f>
        <v>couldn't fetch data</v>
      </c>
      <c r="L54" s="54"/>
      <c r="M54" s="260"/>
      <c r="N54" s="260"/>
      <c r="O54" s="260"/>
      <c r="P54" s="260"/>
      <c r="Q54" s="261"/>
      <c r="R54" s="260"/>
      <c r="S54" s="26"/>
      <c r="T54" s="56" t="e" cm="1" vm="1">
        <f t="array" ref="T54">_xlfn._xlws.FILTER(P12:P30,P12:P30&lt;&gt;"")</f>
        <v>#VALUE!</v>
      </c>
      <c r="U54" s="263">
        <f ca="1">IF(M54&lt;&gt;"",M54,IFERROR(IF(E54="",Z50,U52+'WORKING SCHEDULE'!P66),"couldn't fetch data"))</f>
        <v>45663.392857142855</v>
      </c>
      <c r="V54" s="263">
        <f ca="1">IFERROR(IF(E54="",Z50,U54+SUMIFS(Registry!C:C,Registry!A:A,E54,Registry!B:B,$G$36)),"couldn't fetch data")</f>
        <v>45663.392857142855</v>
      </c>
      <c r="W54" s="263" t="str">
        <f ca="1">IFERROR(IF(E54="",U52,IF(DATE(YEAR(V54),MONTH(V54),DAY(V54))+IFERROR(VLOOKUP(IF(TIME(HOUR(V54),MINUTE(V54),)+6/24&gt;1+OFFSET(Registry!$F$7,MATCH(E54,Registry!E:E,0)-7,),TIME(HOUR(V54),MINUTE(V54),)+6/24-1,TIME(HOUR(V54),MINUTE(V54),)+6/24),OFFSET(Registry!$F$7:$F$10,MATCH(E54,Registry!E:E,0)-7,),1,1),OFFSET(Registry!$F$7,MATCH(E54,Registry!E:E,0)-7,))&lt;V54,DATE(YEAR(V54),MONTH(V54),DAY(V54))+1+IFERROR(VLOOKUP(IF(TIME(HOUR(V54),MINUTE(V54),)+6/24&gt;1+OFFSET(Registry!$F$7,MATCH(E54,Registry!E:E,0)-7,),TIME(HOUR(V54),MINUTE(V54),)+6/24-1,TIME(HOUR(V54),MINUTE(V54),)+6/24),OFFSET(Registry!$F$7:$F$10,MATCH(E54,Registry!E:E,0)-7,),1,1),OFFSET(Registry!$F$7,MATCH(E54,Registry!E:E,0)-7,)),DATE(YEAR(V54),MONTH(V54),DAY(V54))+IFERROR(VLOOKUP(IF(TIME(HOUR(V54),MINUTE(V54),)+6/24&gt;1+OFFSET(Registry!$F$7,MATCH(E54,Registry!E:E,0)-7,),TIME(HOUR(V54),MINUTE(V54),)+6/24-1,TIME(HOUR(V54),MINUTE(V54),)+6/24),OFFSET(Registry!$F$7:$F$10,MATCH(E54,Registry!E:E,0)-7,),1,1),OFFSET(Registry!$F$7,MATCH(E54,Registry!E:E,0)-7,)))),"couldn't fetch data")</f>
        <v>couldn't fetch data</v>
      </c>
      <c r="X54" s="263" t="str">
        <f ca="1">IFERROR(IF(E54="",Z46,W54+(SUM('WORKING SCHEDULE'!J68:J69,'WORKING SCHEDULE'!L68:L69)/VLOOKUP(E54,Registry!H:I,2,0))/24)+IF(T54="",0,$S$6),"couldn't fetch data")</f>
        <v>couldn't fetch data</v>
      </c>
      <c r="Y54" s="264"/>
      <c r="Z54" s="263" t="str">
        <f ca="1">IFERROR(X54+SUMIFS(Registry!C:C,Registry!A:A,E54,Registry!B:B,$K$36),"couldn't fetch data")</f>
        <v>couldn't fetch data</v>
      </c>
      <c r="AA54" s="26"/>
      <c r="AB54" s="26"/>
      <c r="AC54" s="26"/>
      <c r="AD54" s="26"/>
      <c r="AE54" s="26"/>
      <c r="AF54" s="26"/>
      <c r="AG54" s="26"/>
      <c r="AH54" s="26"/>
      <c r="AI54" s="26"/>
      <c r="AJ54" s="26"/>
    </row>
    <row r="55" spans="1:36" x14ac:dyDescent="0.2">
      <c r="A55" s="26"/>
      <c r="B55" s="26"/>
      <c r="C55" s="26"/>
      <c r="D55" s="26"/>
      <c r="E55" s="57"/>
      <c r="F55" s="131" t="str">
        <f ca="1">IFERROR(IF(E55="",K54,K54+'WORKING SCHEDULE'!P71),"couldn't fetch data")</f>
        <v>couldn't fetch data</v>
      </c>
      <c r="G55" s="131" t="str">
        <f ca="1">IFERROR(IF(E55="",K54,F55+SUMIFS(Registry!C:C,Registry!A:A,E55,Registry!B:B,$G$36)),"couldn't fetch data")</f>
        <v>couldn't fetch data</v>
      </c>
      <c r="H55" s="131" t="str">
        <f ca="1">IFERROR(IF(E55="",K54,IF(DATE(YEAR(G55),MONTH(G55),DAY(G55))+IFERROR(VLOOKUP(IF(TIME(HOUR(G55),MINUTE(G55),)+6/24&gt;1+OFFSET(Registry!$F$7,MATCH(E55,Registry!E:E,0)-7,),TIME(HOUR(G55),MINUTE(G55),)+6/24-1,TIME(HOUR(G55),MINUTE(G55),)+6/24),OFFSET(Registry!$F$7:$F$10,MATCH(E55,Registry!E:E,0)-7,),1,1),OFFSET(Registry!$F$7,MATCH(E55,Registry!E:E,0)-7,))&lt;G55,DATE(YEAR(G55),MONTH(G55),DAY(G55))+1+IFERROR(VLOOKUP(IF(TIME(HOUR(G55),MINUTE(G55),)+6/24&gt;1+OFFSET(Registry!$F$7,MATCH(E55,Registry!E:E,0)-7,),TIME(HOUR(G55),MINUTE(G55),)+6/24-1,TIME(HOUR(G55),MINUTE(G55),)+6/24),OFFSET(Registry!$F$7:$F$10,MATCH(E55,Registry!E:E,0)-7,),1,1),OFFSET(Registry!$F$7,MATCH(E55,Registry!E:E,0)-7,)),DATE(YEAR(G55),MONTH(G55),DAY(G55))+IFERROR(VLOOKUP(IF(TIME(HOUR(G55),MINUTE(G55),)+6/24&gt;1+OFFSET(Registry!$F$7,MATCH(E55,Registry!E:E,0)-7,),TIME(HOUR(G55),MINUTE(G55),)+6/24-1,TIME(HOUR(G55),MINUTE(G55),)+6/24),OFFSET(Registry!$F$7:$F$10,MATCH(E55,Registry!E:E,0)-7,),1,1),OFFSET(Registry!$F$7,MATCH(E55,Registry!E:E,0)-7,)))),"couldn't fetch data")</f>
        <v>couldn't fetch data</v>
      </c>
      <c r="I55" s="131" t="str">
        <f ca="1">IFERROR(IF(E55="",K54,H55+(SUM('WORKING SCHEDULE'!J73:J74,'WORKING SCHEDULE'!L73:L74)/VLOOKUP(E55,Registry!H:I,2,0))/24)+IF(E55="",0,$S$6),"couldn't fetch data")</f>
        <v>couldn't fetch data</v>
      </c>
      <c r="J55" s="54"/>
      <c r="K55" s="133" t="str">
        <f ca="1">IFERROR(I55+SUMIFS(Registry!C:C,Registry!A:A,E55,Registry!B:B,$K$36),"couldn't fetch data")</f>
        <v>couldn't fetch data</v>
      </c>
      <c r="L55" s="54"/>
      <c r="M55" s="260"/>
      <c r="N55" s="260"/>
      <c r="O55" s="260"/>
      <c r="P55" s="260"/>
      <c r="Q55" s="261"/>
      <c r="R55" s="260"/>
      <c r="S55" s="26"/>
      <c r="T55" s="57"/>
      <c r="U55" s="133" t="str">
        <f ca="1">IF(M55&lt;&gt;"",M55,IFERROR(IF(E55="",Z54,Z54+'WORKING SCHEDULE'!P71),"couldn't fetch data"))</f>
        <v>couldn't fetch data</v>
      </c>
      <c r="V55" s="133" t="str">
        <f ca="1">IFERROR(IF(E55="",Z54,U55+SUMIFS(Registry!C:C,Registry!A:A,E55,Registry!B:B,$G$36)),"couldn't fetch data")</f>
        <v>couldn't fetch data</v>
      </c>
      <c r="W55" s="133" t="str">
        <f ca="1">IF(O55&lt;&gt;"",O55,IFERROR(IF(E55="",Z54,IF(DATE(YEAR(V55),MONTH(V55),DAY(V55))+IFERROR(VLOOKUP(IF(TIME(HOUR(V55),MINUTE(V55),)+6/24&gt;1+OFFSET(Registry!$F$7,MATCH(E55,Registry!E:E,0)-7,),TIME(HOUR(V55),MINUTE(V55),)+6/24-1,TIME(HOUR(V55),MINUTE(V55),)+6/24),OFFSET(Registry!$F$7:$F$10,MATCH(E55,Registry!E:E,0)-7,),1,1),OFFSET(Registry!$F$7,MATCH(E55,Registry!E:E,0)-7,))&lt;V55,DATE(YEAR(V55),MONTH(V55),DAY(V55))+1+IFERROR(VLOOKUP(IF(TIME(HOUR(V55),MINUTE(V55),)+6/24&gt;1+OFFSET(Registry!$F$7,MATCH(E55,Registry!E:E,0)-7,),TIME(HOUR(V55),MINUTE(V55),)+6/24-1,TIME(HOUR(V55),MINUTE(V55),)+6/24),OFFSET(Registry!$F$7:$F$10,MATCH(E55,Registry!E:E,0)-7,),1,1),OFFSET(Registry!$F$7,MATCH(E55,Registry!E:E,0)-7,)),DATE(YEAR(V55),MONTH(V55),DAY(V55))+IFERROR(VLOOKUP(IF(TIME(HOUR(V55),MINUTE(V55),)+6/24&gt;1+OFFSET(Registry!$F$7,MATCH(E55,Registry!E:E,0)-7,),TIME(HOUR(V55),MINUTE(V55),)+6/24-1,TIME(HOUR(V55),MINUTE(V55),)+6/24),OFFSET(Registry!$F$7:$F$10,MATCH(E55,Registry!E:E,0)-7,),1,1),OFFSET(Registry!$F$7,MATCH(E55,Registry!E:E,0)-7,)))),"couldn't fetch data"))</f>
        <v>couldn't fetch data</v>
      </c>
      <c r="X55" s="133" t="str">
        <f ca="1">IFERROR(IF(E55="",Z54,W55+(SUM('WORKING SCHEDULE'!J73:J74,'WORKING SCHEDULE'!L73:L74)/VLOOKUP(E55,Registry!H:I,2,0))/24)+IF(T55="",0,$S$6),"couldn't fetch data")</f>
        <v>couldn't fetch data</v>
      </c>
      <c r="Y55" s="132"/>
      <c r="Z55" s="133" t="str">
        <f ca="1">IFERROR(X55+SUMIFS(Registry!C:C,Registry!A:A,E55,Registry!B:B,$K$36),"couldn't fetch data")</f>
        <v>couldn't fetch data</v>
      </c>
      <c r="AA55" s="26"/>
      <c r="AB55" s="26"/>
      <c r="AC55" s="26"/>
      <c r="AD55" s="26"/>
      <c r="AE55" s="26"/>
      <c r="AF55" s="26"/>
      <c r="AG55" s="26"/>
      <c r="AH55" s="26"/>
      <c r="AI55" s="26"/>
      <c r="AJ55" s="26"/>
    </row>
    <row r="56" spans="1:36" x14ac:dyDescent="0.2">
      <c r="A56" s="26"/>
      <c r="B56" s="26"/>
      <c r="C56" s="26"/>
      <c r="D56" s="26"/>
      <c r="E56" s="57"/>
      <c r="F56" s="131" t="str">
        <f ca="1">IFERROR(IF(E56="",K55,K55+'WORKING SCHEDULE'!P76),"couldn't fetch data")</f>
        <v>couldn't fetch data</v>
      </c>
      <c r="G56" s="131" t="str">
        <f ca="1">IFERROR(IF(E56="",K55,F56+SUMIFS(Registry!C:C,Registry!A:A,E56,Registry!B:B,$G$36)),"couldn't fetch data")</f>
        <v>couldn't fetch data</v>
      </c>
      <c r="H56" s="131" t="str">
        <f ca="1">IFERROR(IF(E56="",K55,IF(DATE(YEAR(G56),MONTH(G56),DAY(G56))+IFERROR(VLOOKUP(IF(TIME(HOUR(G56),MINUTE(G56),)+6/24&gt;1+OFFSET(Registry!$F$7,MATCH(E56,Registry!E:E,0)-7,),TIME(HOUR(G56),MINUTE(G56),)+6/24-1,TIME(HOUR(G56),MINUTE(G56),)+6/24),OFFSET(Registry!$F$7:$F$10,MATCH(E56,Registry!E:E,0)-7,),1,1),OFFSET(Registry!$F$7,MATCH(E56,Registry!E:E,0)-7,))&lt;G56,DATE(YEAR(G56),MONTH(G56),DAY(G56))+1+IFERROR(VLOOKUP(IF(TIME(HOUR(G56),MINUTE(G56),)+6/24&gt;1+OFFSET(Registry!$F$7,MATCH(E56,Registry!E:E,0)-7,),TIME(HOUR(G56),MINUTE(G56),)+6/24-1,TIME(HOUR(G56),MINUTE(G56),)+6/24),OFFSET(Registry!$F$7:$F$10,MATCH(E56,Registry!E:E,0)-7,),1,1),OFFSET(Registry!$F$7,MATCH(E56,Registry!E:E,0)-7,)),DATE(YEAR(G56),MONTH(G56),DAY(G56))+IFERROR(VLOOKUP(IF(TIME(HOUR(G56),MINUTE(G56),)+6/24&gt;1+OFFSET(Registry!$F$7,MATCH(E56,Registry!E:E,0)-7,),TIME(HOUR(G56),MINUTE(G56),)+6/24-1,TIME(HOUR(G56),MINUTE(G56),)+6/24),OFFSET(Registry!$F$7:$F$10,MATCH(E56,Registry!E:E,0)-7,),1,1),OFFSET(Registry!$F$7,MATCH(E56,Registry!E:E,0)-7,)))),"couldn't fetch data")</f>
        <v>couldn't fetch data</v>
      </c>
      <c r="I56" s="131" t="str">
        <f ca="1">IFERROR(IF(E56="",K55,H56+(SUM('WORKING SCHEDULE'!J78:J79,'WORKING SCHEDULE'!L78:L79)/VLOOKUP(E56,Registry!H:I,2,0))/24)+IF(E56="",0,$S$6),"couldn't fetch data")</f>
        <v>couldn't fetch data</v>
      </c>
      <c r="J56" s="54"/>
      <c r="K56" s="133" t="str">
        <f ca="1">IFERROR(I56+SUMIFS(Registry!C:C,Registry!A:A,E56,Registry!B:B,$K$36),"couldn't fetch data")</f>
        <v>couldn't fetch data</v>
      </c>
      <c r="L56" s="54"/>
      <c r="M56" s="260"/>
      <c r="N56" s="260"/>
      <c r="O56" s="260"/>
      <c r="P56" s="260"/>
      <c r="Q56" s="261"/>
      <c r="R56" s="260"/>
      <c r="S56" s="26"/>
      <c r="T56" s="57"/>
      <c r="U56" s="263" t="str">
        <f ca="1">IF(M56&lt;&gt;"",M56,IFERROR(IF(E56="",Z55,Z55+'WORKING SCHEDULE'!P76),"couldn't fetch data"))</f>
        <v>couldn't fetch data</v>
      </c>
      <c r="V56" s="263" t="str">
        <f ca="1">IFERROR(IF(E56="",Z55,U56+SUMIFS(Registry!C:C,Registry!A:A,E56,Registry!B:B,$G$36)),"couldn't fetch data")</f>
        <v>couldn't fetch data</v>
      </c>
      <c r="W56" s="263" t="str">
        <f ca="1">IF(O56&lt;&gt;"",O56,IFERROR(IF(E56="",Z55,IF(DATE(YEAR(V56),MONTH(V56),DAY(V56))+IFERROR(VLOOKUP(IF(TIME(HOUR(V56),MINUTE(V56),)+6/24&gt;1+OFFSET(Registry!$F$7,MATCH(E56,Registry!E:E,0)-7,),TIME(HOUR(V56),MINUTE(V56),)+6/24-1,TIME(HOUR(V56),MINUTE(V56),)+6/24),OFFSET(Registry!$F$7:$F$10,MATCH(E56,Registry!E:E,0)-7,),1,1),OFFSET(Registry!$F$7,MATCH(E56,Registry!E:E,0)-7,))&lt;V56,DATE(YEAR(V56),MONTH(V56),DAY(V56))+1+IFERROR(VLOOKUP(IF(TIME(HOUR(V56),MINUTE(V56),)+6/24&gt;1+OFFSET(Registry!$F$7,MATCH(E56,Registry!E:E,0)-7,),TIME(HOUR(V56),MINUTE(V56),)+6/24-1,TIME(HOUR(V56),MINUTE(V56),)+6/24),OFFSET(Registry!$F$7:$F$10,MATCH(E56,Registry!E:E,0)-7,),1,1),OFFSET(Registry!$F$7,MATCH(E56,Registry!E:E,0)-7,)),DATE(YEAR(V56),MONTH(V56),DAY(V56))+IFERROR(VLOOKUP(IF(TIME(HOUR(V56),MINUTE(V56),)+6/24&gt;1+OFFSET(Registry!$F$7,MATCH(E56,Registry!E:E,0)-7,),TIME(HOUR(V56),MINUTE(V56),)+6/24-1,TIME(HOUR(V56),MINUTE(V56),)+6/24),OFFSET(Registry!$F$7:$F$10,MATCH(E56,Registry!E:E,0)-7,),1,1),OFFSET(Registry!$F$7,MATCH(E56,Registry!E:E,0)-7,)))),"couldn't fetch data"))</f>
        <v>couldn't fetch data</v>
      </c>
      <c r="X56" s="263" t="str">
        <f ca="1">IFERROR(IF(E56="",Z55,W56+(SUM('WORKING SCHEDULE'!J78:J79,'WORKING SCHEDULE'!L78:L79)/VLOOKUP(E56,Registry!H:I,2,0))/24)+IF(T56="",0,$S$6),"couldn't fetch data")</f>
        <v>couldn't fetch data</v>
      </c>
      <c r="Y56" s="264"/>
      <c r="Z56" s="263" t="str">
        <f ca="1">IFERROR(X56+SUMIFS(Registry!C:C,Registry!A:A,E56,Registry!B:B,$K$36),"couldn't fetch data")</f>
        <v>couldn't fetch data</v>
      </c>
      <c r="AA56" s="26"/>
      <c r="AB56" s="26"/>
      <c r="AC56" s="26"/>
      <c r="AD56" s="26"/>
      <c r="AE56" s="26"/>
      <c r="AF56" s="26"/>
      <c r="AG56" s="26"/>
      <c r="AH56" s="26"/>
      <c r="AI56" s="26"/>
      <c r="AJ56" s="26"/>
    </row>
    <row r="57" spans="1:36" x14ac:dyDescent="0.2">
      <c r="A57" s="26"/>
      <c r="B57" s="26"/>
      <c r="C57" s="26"/>
      <c r="D57" s="26"/>
      <c r="E57" s="57"/>
      <c r="F57" s="131" t="str">
        <f ca="1">IFERROR(IF(E57="",K56,K56+'WORKING SCHEDULE'!P81),"couldn't fetch data")</f>
        <v>couldn't fetch data</v>
      </c>
      <c r="G57" s="131" t="str">
        <f ca="1">IFERROR(IF(E57="",K56,F57+SUMIFS(Registry!C:C,Registry!A:A,E57,Registry!B:B,$G$36)),"couldn't fetch data")</f>
        <v>couldn't fetch data</v>
      </c>
      <c r="H57" s="131" t="str">
        <f ca="1">IFERROR(IF(E57="",K56,IF(DATE(YEAR(G57),MONTH(G57),DAY(G57))+IFERROR(VLOOKUP(IF(TIME(HOUR(G57),MINUTE(G57),)+6/24&gt;1+OFFSET(Registry!$F$7,MATCH(E57,Registry!E:E,0)-7,),TIME(HOUR(G57),MINUTE(G57),)+6/24-1,TIME(HOUR(G57),MINUTE(G57),)+6/24),OFFSET(Registry!$F$7:$F$10,MATCH(E57,Registry!E:E,0)-7,),1,1),OFFSET(Registry!$F$7,MATCH(E57,Registry!E:E,0)-7,))&lt;G57,DATE(YEAR(G57),MONTH(G57),DAY(G57))+1+IFERROR(VLOOKUP(IF(TIME(HOUR(G57),MINUTE(G57),)+6/24&gt;1+OFFSET(Registry!$F$7,MATCH(E57,Registry!E:E,0)-7,),TIME(HOUR(G57),MINUTE(G57),)+6/24-1,TIME(HOUR(G57),MINUTE(G57),)+6/24),OFFSET(Registry!$F$7:$F$10,MATCH(E57,Registry!E:E,0)-7,),1,1),OFFSET(Registry!$F$7,MATCH(E57,Registry!E:E,0)-7,)),DATE(YEAR(G57),MONTH(G57),DAY(G57))+IFERROR(VLOOKUP(IF(TIME(HOUR(G57),MINUTE(G57),)+6/24&gt;1+OFFSET(Registry!$F$7,MATCH(E57,Registry!E:E,0)-7,),TIME(HOUR(G57),MINUTE(G57),)+6/24-1,TIME(HOUR(G57),MINUTE(G57),)+6/24),OFFSET(Registry!$F$7:$F$10,MATCH(E57,Registry!E:E,0)-7,),1,1),OFFSET(Registry!$F$7,MATCH(E57,Registry!E:E,0)-7,)))),"couldn't fetch data")</f>
        <v>couldn't fetch data</v>
      </c>
      <c r="I57" s="131" t="str">
        <f ca="1">IFERROR(IF(E57="",K56,H57+(SUM('WORKING SCHEDULE'!J83:J84,'WORKING SCHEDULE'!L83:L84)/VLOOKUP(E57,Registry!H:I,2,0))/24)+IF(E57="",0,$S$6),"couldn't fetch data")</f>
        <v>couldn't fetch data</v>
      </c>
      <c r="J57" s="54"/>
      <c r="K57" s="133" t="str">
        <f ca="1">IFERROR(I57+SUMIFS(Registry!C:C,Registry!A:A,E57,Registry!B:B,$K$36),"couldn't fetch data")</f>
        <v>couldn't fetch data</v>
      </c>
      <c r="L57" s="54"/>
      <c r="M57" s="260"/>
      <c r="N57" s="260"/>
      <c r="O57" s="260"/>
      <c r="P57" s="260"/>
      <c r="Q57" s="261"/>
      <c r="R57" s="260"/>
      <c r="S57" s="26"/>
      <c r="T57" s="57"/>
      <c r="U57" s="133" t="str">
        <f ca="1">IF(M57&lt;&gt;"",M57,IFERROR(IF(E57="",Z56,Z56+'WORKING SCHEDULE'!P81),"couldn't fetch data"))</f>
        <v>couldn't fetch data</v>
      </c>
      <c r="V57" s="133" t="str">
        <f ca="1">IFERROR(IF(E57="",Z56,U57+SUMIFS(Registry!C:C,Registry!A:A,E57,Registry!B:B,$G$36)),"couldn't fetch data")</f>
        <v>couldn't fetch data</v>
      </c>
      <c r="W57" s="133" t="str">
        <f ca="1">IF(O57&lt;&gt;"",O57,IFERROR(IF(E57="",Z56,IF(DATE(YEAR(V57),MONTH(V57),DAY(V57))+IFERROR(VLOOKUP(IF(TIME(HOUR(V57),MINUTE(V57),)+6/24&gt;1+OFFSET(Registry!$F$7,MATCH(E57,Registry!E:E,0)-7,),TIME(HOUR(V57),MINUTE(V57),)+6/24-1,TIME(HOUR(V57),MINUTE(V57),)+6/24),OFFSET(Registry!$F$7:$F$10,MATCH(E57,Registry!E:E,0)-7,),1,1),OFFSET(Registry!$F$7,MATCH(E57,Registry!E:E,0)-7,))&lt;V57,DATE(YEAR(V57),MONTH(V57),DAY(V57))+1+IFERROR(VLOOKUP(IF(TIME(HOUR(V57),MINUTE(V57),)+6/24&gt;1+OFFSET(Registry!$F$7,MATCH(E57,Registry!E:E,0)-7,),TIME(HOUR(V57),MINUTE(V57),)+6/24-1,TIME(HOUR(V57),MINUTE(V57),)+6/24),OFFSET(Registry!$F$7:$F$10,MATCH(E57,Registry!E:E,0)-7,),1,1),OFFSET(Registry!$F$7,MATCH(E57,Registry!E:E,0)-7,)),DATE(YEAR(V57),MONTH(V57),DAY(V57))+IFERROR(VLOOKUP(IF(TIME(HOUR(V57),MINUTE(V57),)+6/24&gt;1+OFFSET(Registry!$F$7,MATCH(E57,Registry!E:E,0)-7,),TIME(HOUR(V57),MINUTE(V57),)+6/24-1,TIME(HOUR(V57),MINUTE(V57),)+6/24),OFFSET(Registry!$F$7:$F$10,MATCH(E57,Registry!E:E,0)-7,),1,1),OFFSET(Registry!$F$7,MATCH(E57,Registry!E:E,0)-7,)))),"couldn't fetch data"))</f>
        <v>couldn't fetch data</v>
      </c>
      <c r="X57" s="133" t="str">
        <f ca="1">IFERROR(IF(E57="",Z56,W57+(SUM('WORKING SCHEDULE'!J83:J84,'WORKING SCHEDULE'!L83:L84)/VLOOKUP(E57,Registry!H:I,2,0))/24)+IF(T57="",0,$S$6),"couldn't fetch data")</f>
        <v>couldn't fetch data</v>
      </c>
      <c r="Y57" s="132"/>
      <c r="Z57" s="133" t="str">
        <f ca="1">IFERROR(X57+SUMIFS(Registry!C:C,Registry!A:A,E57,Registry!B:B,$K$36),"couldn't fetch data")</f>
        <v>couldn't fetch data</v>
      </c>
      <c r="AA57" s="26"/>
      <c r="AB57" s="26"/>
      <c r="AC57" s="26"/>
      <c r="AD57" s="26"/>
      <c r="AE57" s="26"/>
      <c r="AF57" s="26"/>
      <c r="AG57" s="26"/>
      <c r="AH57" s="26"/>
      <c r="AI57" s="26"/>
      <c r="AJ57" s="26"/>
    </row>
    <row r="58" spans="1:36" x14ac:dyDescent="0.2">
      <c r="A58" s="26"/>
      <c r="B58" s="26"/>
      <c r="C58" s="26"/>
      <c r="D58" s="26"/>
      <c r="E58" s="57"/>
      <c r="F58" s="131" t="str">
        <f ca="1">IFERROR(IF(E58="",K57,K57+'WORKING SCHEDULE'!P86),"couldn't fetch data")</f>
        <v>couldn't fetch data</v>
      </c>
      <c r="G58" s="131" t="str">
        <f ca="1">IFERROR(IF(E58="",K57,F58+SUMIFS(Registry!C:C,Registry!A:A,E58,Registry!B:B,$G$36)),"couldn't fetch data")</f>
        <v>couldn't fetch data</v>
      </c>
      <c r="H58" s="131" t="str">
        <f ca="1">IFERROR(IF(E58="",K57,IF(DATE(YEAR(G58),MONTH(G58),DAY(G58))+IFERROR(VLOOKUP(IF(TIME(HOUR(G58),MINUTE(G58),)+6/24&gt;1+OFFSET(Registry!$F$7,MATCH(E58,Registry!E:E,0)-7,),TIME(HOUR(G58),MINUTE(G58),)+6/24-1,TIME(HOUR(G58),MINUTE(G58),)+6/24),OFFSET(Registry!$F$7:$F$10,MATCH(E58,Registry!E:E,0)-7,),1,1),OFFSET(Registry!$F$7,MATCH(E58,Registry!E:E,0)-7,))&lt;G58,DATE(YEAR(G58),MONTH(G58),DAY(G58))+1+IFERROR(VLOOKUP(IF(TIME(HOUR(G58),MINUTE(G58),)+6/24&gt;1+OFFSET(Registry!$F$7,MATCH(E58,Registry!E:E,0)-7,),TIME(HOUR(G58),MINUTE(G58),)+6/24-1,TIME(HOUR(G58),MINUTE(G58),)+6/24),OFFSET(Registry!$F$7:$F$10,MATCH(E58,Registry!E:E,0)-7,),1,1),OFFSET(Registry!$F$7,MATCH(E58,Registry!E:E,0)-7,)),DATE(YEAR(G58),MONTH(G58),DAY(G58))+IFERROR(VLOOKUP(IF(TIME(HOUR(G58),MINUTE(G58),)+6/24&gt;1+OFFSET(Registry!$F$7,MATCH(E58,Registry!E:E,0)-7,),TIME(HOUR(G58),MINUTE(G58),)+6/24-1,TIME(HOUR(G58),MINUTE(G58),)+6/24),OFFSET(Registry!$F$7:$F$10,MATCH(E58,Registry!E:E,0)-7,),1,1),OFFSET(Registry!$F$7,MATCH(E58,Registry!E:E,0)-7,)))),"couldn't fetch data")</f>
        <v>couldn't fetch data</v>
      </c>
      <c r="I58" s="131" t="str">
        <f ca="1">IFERROR(IF(E58="",K57,H58+(SUM('WORKING SCHEDULE'!J88:J89,'WORKING SCHEDULE'!L88:L89)/VLOOKUP(E58,Registry!H:I,2,0))/24)+IF(E58="",0,$S$6),"couldn't fetch data")</f>
        <v>couldn't fetch data</v>
      </c>
      <c r="J58" s="54"/>
      <c r="K58" s="133" t="str">
        <f ca="1">IFERROR(I58+SUMIFS(Registry!C:C,Registry!A:A,E58,Registry!B:B,$K$36),"couldn't fetch data")</f>
        <v>couldn't fetch data</v>
      </c>
      <c r="L58" s="54"/>
      <c r="M58" s="260"/>
      <c r="N58" s="260"/>
      <c r="O58" s="260"/>
      <c r="P58" s="260"/>
      <c r="Q58" s="261"/>
      <c r="R58" s="260"/>
      <c r="S58" s="26"/>
      <c r="T58" s="57"/>
      <c r="U58" s="263" t="str">
        <f ca="1">IF(M58&lt;&gt;"",M58,IFERROR(IF(E58="",Z57,Z57+'WORKING SCHEDULE'!P86),"couldn't fetch data"))</f>
        <v>couldn't fetch data</v>
      </c>
      <c r="V58" s="263" t="str">
        <f ca="1">IFERROR(IF(E58="",Z57,U58+SUMIFS(Registry!C:C,Registry!A:A,E58,Registry!B:B,$G$36)),"couldn't fetch data")</f>
        <v>couldn't fetch data</v>
      </c>
      <c r="W58" s="263" t="str">
        <f ca="1">IF(O58&lt;&gt;"",O58,IFERROR(IF(E58="",Z57,IF(DATE(YEAR(V58),MONTH(V58),DAY(V58))+IFERROR(VLOOKUP(IF(TIME(HOUR(V58),MINUTE(V58),)+6/24&gt;1+OFFSET(Registry!$F$7,MATCH(E58,Registry!E:E,0)-7,),TIME(HOUR(V58),MINUTE(V58),)+6/24-1,TIME(HOUR(V58),MINUTE(V58),)+6/24),OFFSET(Registry!$F$7:$F$10,MATCH(E58,Registry!E:E,0)-7,),1,1),OFFSET(Registry!$F$7,MATCH(E58,Registry!E:E,0)-7,))&lt;V58,DATE(YEAR(V58),MONTH(V58),DAY(V58))+1+IFERROR(VLOOKUP(IF(TIME(HOUR(V58),MINUTE(V58),)+6/24&gt;1+OFFSET(Registry!$F$7,MATCH(E58,Registry!E:E,0)-7,),TIME(HOUR(V58),MINUTE(V58),)+6/24-1,TIME(HOUR(V58),MINUTE(V58),)+6/24),OFFSET(Registry!$F$7:$F$10,MATCH(E58,Registry!E:E,0)-7,),1,1),OFFSET(Registry!$F$7,MATCH(E58,Registry!E:E,0)-7,)),DATE(YEAR(V58),MONTH(V58),DAY(V58))+IFERROR(VLOOKUP(IF(TIME(HOUR(V58),MINUTE(V58),)+6/24&gt;1+OFFSET(Registry!$F$7,MATCH(E58,Registry!E:E,0)-7,),TIME(HOUR(V58),MINUTE(V58),)+6/24-1,TIME(HOUR(V58),MINUTE(V58),)+6/24),OFFSET(Registry!$F$7:$F$10,MATCH(E58,Registry!E:E,0)-7,),1,1),OFFSET(Registry!$F$7,MATCH(E58,Registry!E:E,0)-7,)))),"couldn't fetch data"))</f>
        <v>couldn't fetch data</v>
      </c>
      <c r="X58" s="263" t="str">
        <f ca="1">IFERROR(IF(E58="",Z57,W58+(SUM('WORKING SCHEDULE'!J88:J89,'WORKING SCHEDULE'!L88:L89)/VLOOKUP(E58,Registry!H:I,2,0))/24)+IF(T58="",0,$S$6),"couldn't fetch data")</f>
        <v>couldn't fetch data</v>
      </c>
      <c r="Y58" s="264"/>
      <c r="Z58" s="263" t="str">
        <f ca="1">IFERROR(X58+SUMIFS(Registry!C:C,Registry!A:A,E58,Registry!B:B,$K$36),"couldn't fetch data")</f>
        <v>couldn't fetch data</v>
      </c>
      <c r="AA58" s="26"/>
      <c r="AB58" s="26"/>
      <c r="AC58" s="26"/>
      <c r="AD58" s="26"/>
      <c r="AE58" s="26"/>
      <c r="AF58" s="26"/>
      <c r="AG58" s="26"/>
      <c r="AH58" s="26"/>
      <c r="AI58" s="26"/>
      <c r="AJ58" s="26"/>
    </row>
    <row r="59" spans="1:36" x14ac:dyDescent="0.2">
      <c r="A59" s="26"/>
      <c r="B59" s="26"/>
      <c r="C59" s="26"/>
      <c r="D59" s="26"/>
      <c r="E59" s="57"/>
      <c r="F59" s="131" t="str">
        <f ca="1">IFERROR(IF(E59="",K58,K58+'WORKING SCHEDULE'!P91),"couldn't fetch data")</f>
        <v>couldn't fetch data</v>
      </c>
      <c r="G59" s="131" t="str">
        <f ca="1">IFERROR(IF(E59="",K58,F59+SUMIFS(Registry!C:C,Registry!A:A,E59,Registry!B:B,$G$36)),"couldn't fetch data")</f>
        <v>couldn't fetch data</v>
      </c>
      <c r="H59" s="131" t="str">
        <f ca="1">IFERROR(IF(E59="",K58,IF(DATE(YEAR(G59),MONTH(G59),DAY(G59))+IFERROR(VLOOKUP(IF(TIME(HOUR(G59),MINUTE(G59),)+6/24&gt;1+OFFSET(Registry!$F$7,MATCH(E59,Registry!E:E,0)-7,),TIME(HOUR(G59),MINUTE(G59),)+6/24-1,TIME(HOUR(G59),MINUTE(G59),)+6/24),OFFSET(Registry!$F$7:$F$10,MATCH(E59,Registry!E:E,0)-7,),1,1),OFFSET(Registry!$F$7,MATCH(E59,Registry!E:E,0)-7,))&lt;G59,DATE(YEAR(G59),MONTH(G59),DAY(G59))+1+IFERROR(VLOOKUP(IF(TIME(HOUR(G59),MINUTE(G59),)+6/24&gt;1+OFFSET(Registry!$F$7,MATCH(E59,Registry!E:E,0)-7,),TIME(HOUR(G59),MINUTE(G59),)+6/24-1,TIME(HOUR(G59),MINUTE(G59),)+6/24),OFFSET(Registry!$F$7:$F$10,MATCH(E59,Registry!E:E,0)-7,),1,1),OFFSET(Registry!$F$7,MATCH(E59,Registry!E:E,0)-7,)),DATE(YEAR(G59),MONTH(G59),DAY(G59))+IFERROR(VLOOKUP(IF(TIME(HOUR(G59),MINUTE(G59),)+6/24&gt;1+OFFSET(Registry!$F$7,MATCH(E59,Registry!E:E,0)-7,),TIME(HOUR(G59),MINUTE(G59),)+6/24-1,TIME(HOUR(G59),MINUTE(G59),)+6/24),OFFSET(Registry!$F$7:$F$10,MATCH(E59,Registry!E:E,0)-7,),1,1),OFFSET(Registry!$F$7,MATCH(E59,Registry!E:E,0)-7,)))),"couldn't fetch data")</f>
        <v>couldn't fetch data</v>
      </c>
      <c r="I59" s="131" t="str">
        <f ca="1">IFERROR(IF(E59="",K58,H59+(SUM('WORKING SCHEDULE'!J93:J94,'WORKING SCHEDULE'!L93:L94)/VLOOKUP(E59,Registry!H:I,2,0))/24)+IF(E59="",0,$S$6),"couldn't fetch data")</f>
        <v>couldn't fetch data</v>
      </c>
      <c r="J59" s="54"/>
      <c r="K59" s="133" t="str">
        <f ca="1">IFERROR(I59+SUMIFS(Registry!C:C,Registry!A:A,E59,Registry!B:B,$K$36),"couldn't fetch data")</f>
        <v>couldn't fetch data</v>
      </c>
      <c r="L59" s="54"/>
      <c r="M59" s="260"/>
      <c r="N59" s="260"/>
      <c r="O59" s="260"/>
      <c r="P59" s="260"/>
      <c r="Q59" s="261"/>
      <c r="R59" s="260"/>
      <c r="S59" s="26"/>
      <c r="T59" s="57"/>
      <c r="U59" s="133" t="str">
        <f ca="1">IF(M59&lt;&gt;"",M59,IFERROR(IF(E59="",Z58,Z58+'WORKING SCHEDULE'!P91),"couldn't fetch data"))</f>
        <v>couldn't fetch data</v>
      </c>
      <c r="V59" s="133" t="str">
        <f ca="1">IFERROR(IF(E59="",Z58,U59+SUMIFS(Registry!C:C,Registry!A:A,E59,Registry!B:B,$G$36)),"couldn't fetch data")</f>
        <v>couldn't fetch data</v>
      </c>
      <c r="W59" s="133" t="str">
        <f ca="1">IF(O59&lt;&gt;"",O59,IFERROR(IF(E59="",Z58,IF(DATE(YEAR(V59),MONTH(V59),DAY(V59))+IFERROR(VLOOKUP(IF(TIME(HOUR(V59),MINUTE(V59),)+6/24&gt;1+OFFSET(Registry!$F$7,MATCH(E59,Registry!E:E,0)-7,),TIME(HOUR(V59),MINUTE(V59),)+6/24-1,TIME(HOUR(V59),MINUTE(V59),)+6/24),OFFSET(Registry!$F$7:$F$10,MATCH(E59,Registry!E:E,0)-7,),1,1),OFFSET(Registry!$F$7,MATCH(E59,Registry!E:E,0)-7,))&lt;V59,DATE(YEAR(V59),MONTH(V59),DAY(V59))+1+IFERROR(VLOOKUP(IF(TIME(HOUR(V59),MINUTE(V59),)+6/24&gt;1+OFFSET(Registry!$F$7,MATCH(E59,Registry!E:E,0)-7,),TIME(HOUR(V59),MINUTE(V59),)+6/24-1,TIME(HOUR(V59),MINUTE(V59),)+6/24),OFFSET(Registry!$F$7:$F$10,MATCH(E59,Registry!E:E,0)-7,),1,1),OFFSET(Registry!$F$7,MATCH(E59,Registry!E:E,0)-7,)),DATE(YEAR(V59),MONTH(V59),DAY(V59))+IFERROR(VLOOKUP(IF(TIME(HOUR(V59),MINUTE(V59),)+6/24&gt;1+OFFSET(Registry!$F$7,MATCH(E59,Registry!E:E,0)-7,),TIME(HOUR(V59),MINUTE(V59),)+6/24-1,TIME(HOUR(V59),MINUTE(V59),)+6/24),OFFSET(Registry!$F$7:$F$10,MATCH(E59,Registry!E:E,0)-7,),1,1),OFFSET(Registry!$F$7,MATCH(E59,Registry!E:E,0)-7,)))),"couldn't fetch data"))</f>
        <v>couldn't fetch data</v>
      </c>
      <c r="X59" s="133" t="str">
        <f ca="1">IFERROR(IF(E59="",Z58,W59+(SUM('WORKING SCHEDULE'!J93:J94,'WORKING SCHEDULE'!L93:L94)/VLOOKUP(E59,Registry!H:I,2,0))/24)+IF(T59="",0,$S$6),"couldn't fetch data")</f>
        <v>couldn't fetch data</v>
      </c>
      <c r="Y59" s="132"/>
      <c r="Z59" s="133" t="str">
        <f ca="1">IFERROR(X59+SUMIFS(Registry!C:C,Registry!A:A,E59,Registry!B:B,$K$36),"couldn't fetch data")</f>
        <v>couldn't fetch data</v>
      </c>
      <c r="AA59" s="26"/>
      <c r="AB59" s="26"/>
      <c r="AC59" s="26"/>
      <c r="AD59" s="26"/>
      <c r="AE59" s="26"/>
      <c r="AF59" s="26"/>
      <c r="AG59" s="26"/>
      <c r="AH59" s="26"/>
      <c r="AI59" s="26"/>
      <c r="AJ59" s="26"/>
    </row>
    <row r="60" spans="1:36" x14ac:dyDescent="0.2">
      <c r="A60" s="26"/>
      <c r="B60" s="26"/>
      <c r="C60" s="26"/>
      <c r="D60" s="26"/>
      <c r="E60" s="57"/>
      <c r="F60" s="131" t="str">
        <f ca="1">IFERROR(IF(E60="",K59,K59+'WORKING SCHEDULE'!P96),"couldn't fetch data")</f>
        <v>couldn't fetch data</v>
      </c>
      <c r="G60" s="131" t="str">
        <f ca="1">IFERROR(IF(E60="",K59,F60+SUMIFS(Registry!C:C,Registry!A:A,E60,Registry!B:B,$G$36)),"couldn't fetch data")</f>
        <v>couldn't fetch data</v>
      </c>
      <c r="H60" s="131" t="str">
        <f ca="1">IFERROR(IF(E60="",K59,IF(DATE(YEAR(G60),MONTH(G60),DAY(G60))+IFERROR(VLOOKUP(IF(TIME(HOUR(G60),MINUTE(G60),)+6/24&gt;1+OFFSET(Registry!$F$7,MATCH(E60,Registry!E:E,0)-7,),TIME(HOUR(G60),MINUTE(G60),)+6/24-1,TIME(HOUR(G60),MINUTE(G60),)+6/24),OFFSET(Registry!$F$7:$F$10,MATCH(E60,Registry!E:E,0)-7,),1,1),OFFSET(Registry!$F$7,MATCH(E60,Registry!E:E,0)-7,))&lt;G60,DATE(YEAR(G60),MONTH(G60),DAY(G60))+1+IFERROR(VLOOKUP(IF(TIME(HOUR(G60),MINUTE(G60),)+6/24&gt;1+OFFSET(Registry!$F$7,MATCH(E60,Registry!E:E,0)-7,),TIME(HOUR(G60),MINUTE(G60),)+6/24-1,TIME(HOUR(G60),MINUTE(G60),)+6/24),OFFSET(Registry!$F$7:$F$10,MATCH(E60,Registry!E:E,0)-7,),1,1),OFFSET(Registry!$F$7,MATCH(E60,Registry!E:E,0)-7,)),DATE(YEAR(G60),MONTH(G60),DAY(G60))+IFERROR(VLOOKUP(IF(TIME(HOUR(G60),MINUTE(G60),)+6/24&gt;1+OFFSET(Registry!$F$7,MATCH(E60,Registry!E:E,0)-7,),TIME(HOUR(G60),MINUTE(G60),)+6/24-1,TIME(HOUR(G60),MINUTE(G60),)+6/24),OFFSET(Registry!$F$7:$F$10,MATCH(E60,Registry!E:E,0)-7,),1,1),OFFSET(Registry!$F$7,MATCH(E60,Registry!E:E,0)-7,)))),"couldn't fetch data")</f>
        <v>couldn't fetch data</v>
      </c>
      <c r="I60" s="131" t="str">
        <f ca="1">IFERROR(IF(E60="",K59,H60+(SUM('WORKING SCHEDULE'!J98:J99,'WORKING SCHEDULE'!L98:L99)/VLOOKUP(E60,Registry!H:I,2,0))/24)+IF(E60="",0,$S$6),"couldn't fetch data")</f>
        <v>couldn't fetch data</v>
      </c>
      <c r="J60" s="54"/>
      <c r="K60" s="133" t="str">
        <f ca="1">IFERROR(I60+SUMIFS(Registry!C:C,Registry!A:A,E60,Registry!B:B,$K$36),"couldn't fetch data")</f>
        <v>couldn't fetch data</v>
      </c>
      <c r="L60" s="54"/>
      <c r="M60" s="260"/>
      <c r="N60" s="260"/>
      <c r="O60" s="260"/>
      <c r="P60" s="260"/>
      <c r="Q60" s="261"/>
      <c r="R60" s="260"/>
      <c r="S60" s="26"/>
      <c r="T60" s="57"/>
      <c r="U60" s="263" t="str">
        <f ca="1">IF(M60&lt;&gt;"",M60,IFERROR(IF(E60="",Z59,Z59+'WORKING SCHEDULE'!P96),"couldn't fetch data"))</f>
        <v>couldn't fetch data</v>
      </c>
      <c r="V60" s="263" t="str">
        <f ca="1">IFERROR(IF(E60="",Z59,U60+SUMIFS(Registry!C:C,Registry!A:A,E60,Registry!B:B,$G$36)),"couldn't fetch data")</f>
        <v>couldn't fetch data</v>
      </c>
      <c r="W60" s="263" t="str">
        <f ca="1">IF(O60&lt;&gt;"",O60,IFERROR(IF(E60="",Z59,IF(DATE(YEAR(V60),MONTH(V60),DAY(V60))+IFERROR(VLOOKUP(IF(TIME(HOUR(V60),MINUTE(V60),)+6/24&gt;1+OFFSET(Registry!$F$7,MATCH(E60,Registry!E:E,0)-7,),TIME(HOUR(V60),MINUTE(V60),)+6/24-1,TIME(HOUR(V60),MINUTE(V60),)+6/24),OFFSET(Registry!$F$7:$F$10,MATCH(E60,Registry!E:E,0)-7,),1,1),OFFSET(Registry!$F$7,MATCH(E60,Registry!E:E,0)-7,))&lt;V60,DATE(YEAR(V60),MONTH(V60),DAY(V60))+1+IFERROR(VLOOKUP(IF(TIME(HOUR(V60),MINUTE(V60),)+6/24&gt;1+OFFSET(Registry!$F$7,MATCH(E60,Registry!E:E,0)-7,),TIME(HOUR(V60),MINUTE(V60),)+6/24-1,TIME(HOUR(V60),MINUTE(V60),)+6/24),OFFSET(Registry!$F$7:$F$10,MATCH(E60,Registry!E:E,0)-7,),1,1),OFFSET(Registry!$F$7,MATCH(E60,Registry!E:E,0)-7,)),DATE(YEAR(V60),MONTH(V60),DAY(V60))+IFERROR(VLOOKUP(IF(TIME(HOUR(V60),MINUTE(V60),)+6/24&gt;1+OFFSET(Registry!$F$7,MATCH(E60,Registry!E:E,0)-7,),TIME(HOUR(V60),MINUTE(V60),)+6/24-1,TIME(HOUR(V60),MINUTE(V60),)+6/24),OFFSET(Registry!$F$7:$F$10,MATCH(E60,Registry!E:E,0)-7,),1,1),OFFSET(Registry!$F$7,MATCH(E60,Registry!E:E,0)-7,)))),"couldn't fetch data"))</f>
        <v>couldn't fetch data</v>
      </c>
      <c r="X60" s="263" t="str">
        <f ca="1">IFERROR(IF(E60="",Z59,W60+(SUM('WORKING SCHEDULE'!J98:J99,'WORKING SCHEDULE'!L98:L99)/VLOOKUP(E60,Registry!H:I,2,0))/24)+IF(T60="",0,$S$6),"couldn't fetch data")</f>
        <v>couldn't fetch data</v>
      </c>
      <c r="Y60" s="264"/>
      <c r="Z60" s="263" t="str">
        <f ca="1">IFERROR(X60+SUMIFS(Registry!C:C,Registry!A:A,E60,Registry!B:B,$K$36),"couldn't fetch data")</f>
        <v>couldn't fetch data</v>
      </c>
      <c r="AA60" s="26"/>
      <c r="AB60" s="26"/>
      <c r="AC60" s="26"/>
      <c r="AD60" s="26"/>
      <c r="AE60" s="26"/>
      <c r="AF60" s="26"/>
      <c r="AG60" s="26"/>
      <c r="AH60" s="26"/>
      <c r="AI60" s="26"/>
      <c r="AJ60" s="26"/>
    </row>
    <row r="61" spans="1:36" x14ac:dyDescent="0.2">
      <c r="A61" s="26"/>
      <c r="B61" s="26"/>
      <c r="C61" s="26"/>
      <c r="D61" s="26"/>
      <c r="E61" s="57"/>
      <c r="F61" s="131" t="str">
        <f ca="1">IFERROR(IF(E61="",K60,K60+'WORKING SCHEDULE'!P101),"couldn't fetch data")</f>
        <v>couldn't fetch data</v>
      </c>
      <c r="G61" s="131" t="str">
        <f ca="1">IFERROR(IF(E61="",K60,F61+SUMIFS(Registry!C:C,Registry!A:A,E61,Registry!B:B,$G$36)),"couldn't fetch data")</f>
        <v>couldn't fetch data</v>
      </c>
      <c r="H61" s="131" t="str">
        <f ca="1">IFERROR(IF(E61="",K60,IF(DATE(YEAR(G61),MONTH(G61),DAY(G61))+IFERROR(VLOOKUP(IF(TIME(HOUR(G61),MINUTE(G61),)+6/24&gt;1+OFFSET(Registry!$F$7,MATCH(E61,Registry!E:E,0)-7,),TIME(HOUR(G61),MINUTE(G61),)+6/24-1,TIME(HOUR(G61),MINUTE(G61),)+6/24),OFFSET(Registry!$F$7:$F$10,MATCH(E61,Registry!E:E,0)-7,),1,1),OFFSET(Registry!$F$7,MATCH(E61,Registry!E:E,0)-7,))&lt;G61,DATE(YEAR(G61),MONTH(G61),DAY(G61))+1+IFERROR(VLOOKUP(IF(TIME(HOUR(G61),MINUTE(G61),)+6/24&gt;1+OFFSET(Registry!$F$7,MATCH(E61,Registry!E:E,0)-7,),TIME(HOUR(G61),MINUTE(G61),)+6/24-1,TIME(HOUR(G61),MINUTE(G61),)+6/24),OFFSET(Registry!$F$7:$F$10,MATCH(E61,Registry!E:E,0)-7,),1,1),OFFSET(Registry!$F$7,MATCH(E61,Registry!E:E,0)-7,)),DATE(YEAR(G61),MONTH(G61),DAY(G61))+IFERROR(VLOOKUP(IF(TIME(HOUR(G61),MINUTE(G61),)+6/24&gt;1+OFFSET(Registry!$F$7,MATCH(E61,Registry!E:E,0)-7,),TIME(HOUR(G61),MINUTE(G61),)+6/24-1,TIME(HOUR(G61),MINUTE(G61),)+6/24),OFFSET(Registry!$F$7:$F$10,MATCH(E61,Registry!E:E,0)-7,),1,1),OFFSET(Registry!$F$7,MATCH(E61,Registry!E:E,0)-7,)))),"couldn't fetch data")</f>
        <v>couldn't fetch data</v>
      </c>
      <c r="I61" s="131" t="str">
        <f ca="1">IFERROR(IF(E61="",K60,H61+(SUM('WORKING SCHEDULE'!J103:J104,'WORKING SCHEDULE'!L103:L104)/VLOOKUP(E61,Registry!H:I,2,0))/24)+IF(E61="",0,$S$6),"couldn't fetch data")</f>
        <v>couldn't fetch data</v>
      </c>
      <c r="J61" s="54"/>
      <c r="K61" s="133" t="str">
        <f ca="1">IFERROR(I61+SUMIFS(Registry!C:C,Registry!A:A,E61,Registry!B:B,$K$36),"couldn't fetch data")</f>
        <v>couldn't fetch data</v>
      </c>
      <c r="L61" s="54"/>
      <c r="M61" s="260"/>
      <c r="N61" s="260"/>
      <c r="O61" s="260"/>
      <c r="P61" s="260"/>
      <c r="Q61" s="261"/>
      <c r="R61" s="260"/>
      <c r="S61" s="26"/>
      <c r="T61" s="57"/>
      <c r="U61" s="133" t="str">
        <f ca="1">IF(M61&lt;&gt;"",M61,IFERROR(IF(E61="",Z60,Z60+'WORKING SCHEDULE'!P101),"couldn't fetch data"))</f>
        <v>couldn't fetch data</v>
      </c>
      <c r="V61" s="133" t="str">
        <f ca="1">IFERROR(IF(E61="",Z60,U61+SUMIFS(Registry!C:C,Registry!A:A,E61,Registry!B:B,$G$36)),"couldn't fetch data")</f>
        <v>couldn't fetch data</v>
      </c>
      <c r="W61" s="133" t="str">
        <f ca="1">IF(O61&lt;&gt;"",O61,IFERROR(IF(E61="",Z60,IF(DATE(YEAR(V61),MONTH(V61),DAY(V61))+IFERROR(VLOOKUP(IF(TIME(HOUR(V61),MINUTE(V61),)+6/24&gt;1+OFFSET(Registry!$F$7,MATCH(E61,Registry!E:E,0)-7,),TIME(HOUR(V61),MINUTE(V61),)+6/24-1,TIME(HOUR(V61),MINUTE(V61),)+6/24),OFFSET(Registry!$F$7:$F$10,MATCH(E61,Registry!E:E,0)-7,),1,1),OFFSET(Registry!$F$7,MATCH(E61,Registry!E:E,0)-7,))&lt;V61,DATE(YEAR(V61),MONTH(V61),DAY(V61))+1+IFERROR(VLOOKUP(IF(TIME(HOUR(V61),MINUTE(V61),)+6/24&gt;1+OFFSET(Registry!$F$7,MATCH(E61,Registry!E:E,0)-7,),TIME(HOUR(V61),MINUTE(V61),)+6/24-1,TIME(HOUR(V61),MINUTE(V61),)+6/24),OFFSET(Registry!$F$7:$F$10,MATCH(E61,Registry!E:E,0)-7,),1,1),OFFSET(Registry!$F$7,MATCH(E61,Registry!E:E,0)-7,)),DATE(YEAR(V61),MONTH(V61),DAY(V61))+IFERROR(VLOOKUP(IF(TIME(HOUR(V61),MINUTE(V61),)+6/24&gt;1+OFFSET(Registry!$F$7,MATCH(E61,Registry!E:E,0)-7,),TIME(HOUR(V61),MINUTE(V61),)+6/24-1,TIME(HOUR(V61),MINUTE(V61),)+6/24),OFFSET(Registry!$F$7:$F$10,MATCH(E61,Registry!E:E,0)-7,),1,1),OFFSET(Registry!$F$7,MATCH(E61,Registry!E:E,0)-7,)))),"couldn't fetch data"))</f>
        <v>couldn't fetch data</v>
      </c>
      <c r="X61" s="133" t="str">
        <f ca="1">IFERROR(IF(E61="",Z60,W61+(SUM('WORKING SCHEDULE'!J103:J104,'WORKING SCHEDULE'!L103:L104)/VLOOKUP(E61,Registry!H:I,2,0))/24)+IF(T61="",0,$S$6),"couldn't fetch data")</f>
        <v>couldn't fetch data</v>
      </c>
      <c r="Y61" s="132"/>
      <c r="Z61" s="133" t="str">
        <f ca="1">IFERROR(X61+SUMIFS(Registry!C:C,Registry!A:A,E61,Registry!B:B,$K$36),"couldn't fetch data")</f>
        <v>couldn't fetch data</v>
      </c>
      <c r="AA61" s="26"/>
      <c r="AB61" s="26"/>
      <c r="AC61" s="26"/>
      <c r="AD61" s="26"/>
      <c r="AE61" s="26"/>
      <c r="AF61" s="26"/>
      <c r="AG61" s="26"/>
      <c r="AH61" s="26"/>
      <c r="AI61" s="26"/>
      <c r="AJ61" s="26"/>
    </row>
    <row r="62" spans="1:36" x14ac:dyDescent="0.2">
      <c r="A62" s="26"/>
      <c r="B62" s="26"/>
      <c r="C62" s="26"/>
      <c r="D62" s="26"/>
      <c r="E62" s="57"/>
      <c r="F62" s="131" t="str">
        <f ca="1">IFERROR(IF(E62="",K61,K61+'WORKING SCHEDULE'!P106),"couldn't fetch data")</f>
        <v>couldn't fetch data</v>
      </c>
      <c r="G62" s="131" t="str">
        <f ca="1">IFERROR(IF(E62="",K61,F62+SUMIFS(Registry!C:C,Registry!A:A,E62,Registry!B:B,$G$36)),"couldn't fetch data")</f>
        <v>couldn't fetch data</v>
      </c>
      <c r="H62" s="131" t="str">
        <f ca="1">IFERROR(IF(E62="",K61,IF(DATE(YEAR(G62),MONTH(G62),DAY(G62))+IFERROR(VLOOKUP(IF(TIME(HOUR(G62),MINUTE(G62),)+6/24&gt;1+OFFSET(Registry!$F$7,MATCH(E62,Registry!E:E,0)-7,),TIME(HOUR(G62),MINUTE(G62),)+6/24-1,TIME(HOUR(G62),MINUTE(G62),)+6/24),OFFSET(Registry!$F$7:$F$10,MATCH(E62,Registry!E:E,0)-7,),1,1),OFFSET(Registry!$F$7,MATCH(E62,Registry!E:E,0)-7,))&lt;G62,DATE(YEAR(G62),MONTH(G62),DAY(G62))+1+IFERROR(VLOOKUP(IF(TIME(HOUR(G62),MINUTE(G62),)+6/24&gt;1+OFFSET(Registry!$F$7,MATCH(E62,Registry!E:E,0)-7,),TIME(HOUR(G62),MINUTE(G62),)+6/24-1,TIME(HOUR(G62),MINUTE(G62),)+6/24),OFFSET(Registry!$F$7:$F$10,MATCH(E62,Registry!E:E,0)-7,),1,1),OFFSET(Registry!$F$7,MATCH(E62,Registry!E:E,0)-7,)),DATE(YEAR(G62),MONTH(G62),DAY(G62))+IFERROR(VLOOKUP(IF(TIME(HOUR(G62),MINUTE(G62),)+6/24&gt;1+OFFSET(Registry!$F$7,MATCH(E62,Registry!E:E,0)-7,),TIME(HOUR(G62),MINUTE(G62),)+6/24-1,TIME(HOUR(G62),MINUTE(G62),)+6/24),OFFSET(Registry!$F$7:$F$10,MATCH(E62,Registry!E:E,0)-7,),1,1),OFFSET(Registry!$F$7,MATCH(E62,Registry!E:E,0)-7,)))),"couldn't fetch data")</f>
        <v>couldn't fetch data</v>
      </c>
      <c r="I62" s="131" t="str">
        <f ca="1">IFERROR(IF(E62="",K61,H62+(SUM('WORKING SCHEDULE'!J108:J109,'WORKING SCHEDULE'!L108:L109)/VLOOKUP(E62,Registry!H:I,2,0))/24)+IF(E62="",0,$S$6),"couldn't fetch data")</f>
        <v>couldn't fetch data</v>
      </c>
      <c r="J62" s="54"/>
      <c r="K62" s="133" t="str">
        <f ca="1">IFERROR(I62+SUMIFS(Registry!C:C,Registry!A:A,E62,Registry!B:B,$K$36),"couldn't fetch data")</f>
        <v>couldn't fetch data</v>
      </c>
      <c r="L62" s="54"/>
      <c r="M62" s="260"/>
      <c r="N62" s="260"/>
      <c r="O62" s="260"/>
      <c r="P62" s="260"/>
      <c r="Q62" s="261"/>
      <c r="R62" s="260"/>
      <c r="S62" s="26"/>
      <c r="T62" s="57"/>
      <c r="U62" s="263" t="str">
        <f ca="1">IF(M62&lt;&gt;"",M62,IFERROR(IF(E62="",Z61,Z61+'WORKING SCHEDULE'!P106),"couldn't fetch data"))</f>
        <v>couldn't fetch data</v>
      </c>
      <c r="V62" s="263" t="str">
        <f ca="1">IFERROR(IF(E62="",Z61,U62+SUMIFS(Registry!C:C,Registry!A:A,E62,Registry!B:B,$G$36)),"couldn't fetch data")</f>
        <v>couldn't fetch data</v>
      </c>
      <c r="W62" s="263" t="str">
        <f ca="1">IF(O62&lt;&gt;"",O62,IFERROR(IF(E62="",Z61,IF(DATE(YEAR(V62),MONTH(V62),DAY(V62))+IFERROR(VLOOKUP(IF(TIME(HOUR(V62),MINUTE(V62),)+6/24&gt;1+OFFSET(Registry!$F$7,MATCH(E62,Registry!E:E,0)-7,),TIME(HOUR(V62),MINUTE(V62),)+6/24-1,TIME(HOUR(V62),MINUTE(V62),)+6/24),OFFSET(Registry!$F$7:$F$10,MATCH(E62,Registry!E:E,0)-7,),1,1),OFFSET(Registry!$F$7,MATCH(E62,Registry!E:E,0)-7,))&lt;V62,DATE(YEAR(V62),MONTH(V62),DAY(V62))+1+IFERROR(VLOOKUP(IF(TIME(HOUR(V62),MINUTE(V62),)+6/24&gt;1+OFFSET(Registry!$F$7,MATCH(E62,Registry!E:E,0)-7,),TIME(HOUR(V62),MINUTE(V62),)+6/24-1,TIME(HOUR(V62),MINUTE(V62),)+6/24),OFFSET(Registry!$F$7:$F$10,MATCH(E62,Registry!E:E,0)-7,),1,1),OFFSET(Registry!$F$7,MATCH(E62,Registry!E:E,0)-7,)),DATE(YEAR(V62),MONTH(V62),DAY(V62))+IFERROR(VLOOKUP(IF(TIME(HOUR(V62),MINUTE(V62),)+6/24&gt;1+OFFSET(Registry!$F$7,MATCH(E62,Registry!E:E,0)-7,),TIME(HOUR(V62),MINUTE(V62),)+6/24-1,TIME(HOUR(V62),MINUTE(V62),)+6/24),OFFSET(Registry!$F$7:$F$10,MATCH(E62,Registry!E:E,0)-7,),1,1),OFFSET(Registry!$F$7,MATCH(E62,Registry!E:E,0)-7,)))),"couldn't fetch data"))</f>
        <v>couldn't fetch data</v>
      </c>
      <c r="X62" s="263" t="str">
        <f ca="1">IFERROR(IF(E62="",Z61,W62+(SUM('WORKING SCHEDULE'!J108:J109,'WORKING SCHEDULE'!L108:L109)/VLOOKUP(E62,Registry!H:I,2,0))/24)+IF(T62="",0,$S$6),"couldn't fetch data")</f>
        <v>couldn't fetch data</v>
      </c>
      <c r="Y62" s="264"/>
      <c r="Z62" s="263" t="str">
        <f ca="1">IFERROR(X62+SUMIFS(Registry!C:C,Registry!A:A,E62,Registry!B:B,$K$36),"couldn't fetch data")</f>
        <v>couldn't fetch data</v>
      </c>
      <c r="AA62" s="26"/>
      <c r="AB62" s="26"/>
      <c r="AC62" s="26"/>
      <c r="AD62" s="26"/>
      <c r="AE62" s="26"/>
      <c r="AF62" s="26"/>
      <c r="AG62" s="26"/>
      <c r="AH62" s="26"/>
      <c r="AI62" s="26"/>
      <c r="AJ62" s="26"/>
    </row>
    <row r="63" spans="1:36" x14ac:dyDescent="0.2">
      <c r="A63" s="26"/>
      <c r="B63" s="26"/>
      <c r="C63" s="26"/>
      <c r="D63" s="26"/>
      <c r="E63" s="58"/>
      <c r="F63" s="131" t="str">
        <f ca="1">IFERROR(IF(E63="",K62,K62+'WORKING SCHEDULE'!P111),"couldn't fetch data")</f>
        <v>couldn't fetch data</v>
      </c>
      <c r="G63" s="131" t="str">
        <f ca="1">IFERROR(IF(E63="",K62,F63+SUMIFS(Registry!C:C,Registry!A:A,E63,Registry!B:B,$G$36)),"couldn't fetch data")</f>
        <v>couldn't fetch data</v>
      </c>
      <c r="H63" s="131" t="str">
        <f ca="1">IFERROR(IF(E63="",K62,IF(DATE(YEAR(G63),MONTH(G63),DAY(G63))+IFERROR(VLOOKUP(IF(TIME(HOUR(G63),MINUTE(G63),)+6/24&gt;1+OFFSET(Registry!$F$7,MATCH(E63,Registry!E:E,0)-7,),TIME(HOUR(G63),MINUTE(G63),)+6/24-1,TIME(HOUR(G63),MINUTE(G63),)+6/24),OFFSET(Registry!$F$7:$F$10,MATCH(E63,Registry!E:E,0)-7,),1,1),OFFSET(Registry!$F$7,MATCH(E63,Registry!E:E,0)-7,))&lt;G63,DATE(YEAR(G63),MONTH(G63),DAY(G63))+1+IFERROR(VLOOKUP(IF(TIME(HOUR(G63),MINUTE(G63),)+6/24&gt;1+OFFSET(Registry!$F$7,MATCH(E63,Registry!E:E,0)-7,),TIME(HOUR(G63),MINUTE(G63),)+6/24-1,TIME(HOUR(G63),MINUTE(G63),)+6/24),OFFSET(Registry!$F$7:$F$10,MATCH(E63,Registry!E:E,0)-7,),1,1),OFFSET(Registry!$F$7,MATCH(E63,Registry!E:E,0)-7,)),DATE(YEAR(G63),MONTH(G63),DAY(G63))+IFERROR(VLOOKUP(IF(TIME(HOUR(G63),MINUTE(G63),)+6/24&gt;1+OFFSET(Registry!$F$7,MATCH(E63,Registry!E:E,0)-7,),TIME(HOUR(G63),MINUTE(G63),)+6/24-1,TIME(HOUR(G63),MINUTE(G63),)+6/24),OFFSET(Registry!$F$7:$F$10,MATCH(E63,Registry!E:E,0)-7,),1,1),OFFSET(Registry!$F$7,MATCH(E63,Registry!E:E,0)-7,)))),"couldn't fetch data")</f>
        <v>couldn't fetch data</v>
      </c>
      <c r="I63" s="131" t="str">
        <f ca="1">IFERROR(IF(E63="",K62,H63+(SUM('WORKING SCHEDULE'!J113:J114,'WORKING SCHEDULE'!L113:L114)/VLOOKUP(E63,Registry!H:I,2,0))/24)+IF(E63="",0,$S$6),"couldn't fetch data")</f>
        <v>couldn't fetch data</v>
      </c>
      <c r="J63" s="54"/>
      <c r="K63" s="133" t="str">
        <f ca="1">IFERROR(I63+SUMIFS(Registry!C:C,Registry!A:A,E63,Registry!B:B,$K$36),"couldn't fetch data")</f>
        <v>couldn't fetch data</v>
      </c>
      <c r="L63" s="54"/>
      <c r="M63" s="260"/>
      <c r="N63" s="260"/>
      <c r="O63" s="260"/>
      <c r="P63" s="260"/>
      <c r="Q63" s="261"/>
      <c r="R63" s="260"/>
      <c r="S63" s="26"/>
      <c r="T63" s="58"/>
      <c r="U63" s="133" t="str">
        <f ca="1">IF(M63&lt;&gt;"",M63,IFERROR(IF(E63="",Z62,Z62+'WORKING SCHEDULE'!P111),"couldn't fetch data"))</f>
        <v>couldn't fetch data</v>
      </c>
      <c r="V63" s="133" t="str">
        <f ca="1">IFERROR(IF(E63="",Z62,U63+SUMIFS(Registry!C:C,Registry!A:A,E63,Registry!B:B,$G$36)),"couldn't fetch data")</f>
        <v>couldn't fetch data</v>
      </c>
      <c r="W63" s="133" t="str">
        <f ca="1">IF(O63&lt;&gt;"",O63,IFERROR(IF(E63="",Z62,IF(DATE(YEAR(V63),MONTH(V63),DAY(V63))+IFERROR(VLOOKUP(IF(TIME(HOUR(V63),MINUTE(V63),)+6/24&gt;1+OFFSET(Registry!$F$7,MATCH(E63,Registry!E:E,0)-7,),TIME(HOUR(V63),MINUTE(V63),)+6/24-1,TIME(HOUR(V63),MINUTE(V63),)+6/24),OFFSET(Registry!$F$7:$F$10,MATCH(E63,Registry!E:E,0)-7,),1,1),OFFSET(Registry!$F$7,MATCH(E63,Registry!E:E,0)-7,))&lt;V63,DATE(YEAR(V63),MONTH(V63),DAY(V63))+1+IFERROR(VLOOKUP(IF(TIME(HOUR(V63),MINUTE(V63),)+6/24&gt;1+OFFSET(Registry!$F$7,MATCH(E63,Registry!E:E,0)-7,),TIME(HOUR(V63),MINUTE(V63),)+6/24-1,TIME(HOUR(V63),MINUTE(V63),)+6/24),OFFSET(Registry!$F$7:$F$10,MATCH(E63,Registry!E:E,0)-7,),1,1),OFFSET(Registry!$F$7,MATCH(E63,Registry!E:E,0)-7,)),DATE(YEAR(V63),MONTH(V63),DAY(V63))+IFERROR(VLOOKUP(IF(TIME(HOUR(V63),MINUTE(V63),)+6/24&gt;1+OFFSET(Registry!$F$7,MATCH(E63,Registry!E:E,0)-7,),TIME(HOUR(V63),MINUTE(V63),)+6/24-1,TIME(HOUR(V63),MINUTE(V63),)+6/24),OFFSET(Registry!$F$7:$F$10,MATCH(E63,Registry!E:E,0)-7,),1,1),OFFSET(Registry!$F$7,MATCH(E63,Registry!E:E,0)-7,)))),"couldn't fetch data"))</f>
        <v>couldn't fetch data</v>
      </c>
      <c r="X63" s="133" t="str">
        <f ca="1">IFERROR(IF(E63="",Z62,W63+(SUM('WORKING SCHEDULE'!J113:J114,'WORKING SCHEDULE'!L113:L114)/VLOOKUP(E63,Registry!H:I,2,0))/24)+IF(T63="",0,$S$6),"couldn't fetch data")</f>
        <v>couldn't fetch data</v>
      </c>
      <c r="Y63" s="132"/>
      <c r="Z63" s="133" t="str">
        <f ca="1">IFERROR(X63+SUMIFS(Registry!C:C,Registry!A:A,E63,Registry!B:B,$K$36),"couldn't fetch data")</f>
        <v>couldn't fetch data</v>
      </c>
      <c r="AA63" s="26"/>
      <c r="AB63" s="26"/>
      <c r="AC63" s="26"/>
      <c r="AD63" s="26"/>
      <c r="AE63" s="26"/>
      <c r="AF63" s="26"/>
      <c r="AG63" s="26"/>
      <c r="AH63" s="26"/>
      <c r="AI63" s="26"/>
      <c r="AJ63" s="26"/>
    </row>
    <row r="64" spans="1:36" x14ac:dyDescent="0.2">
      <c r="A64" s="26"/>
      <c r="B64" s="26"/>
      <c r="C64" s="26"/>
      <c r="D64" s="26"/>
      <c r="E64" s="26"/>
      <c r="F64" s="59" t="s">
        <v>16</v>
      </c>
      <c r="G64" s="59" t="s">
        <v>17</v>
      </c>
      <c r="H64" s="59" t="s">
        <v>537</v>
      </c>
      <c r="I64" s="59" t="s">
        <v>18</v>
      </c>
      <c r="J64" s="59"/>
      <c r="K64" s="59" t="s">
        <v>19</v>
      </c>
      <c r="L64" s="26"/>
      <c r="M64" s="53" t="s">
        <v>297</v>
      </c>
      <c r="N64" s="53" t="s">
        <v>298</v>
      </c>
      <c r="O64" s="53" t="s">
        <v>635</v>
      </c>
      <c r="P64" s="53" t="s">
        <v>636</v>
      </c>
      <c r="Q64" s="53"/>
      <c r="R64" s="53" t="s">
        <v>299</v>
      </c>
      <c r="S64" s="26"/>
      <c r="T64" s="26"/>
      <c r="U64" s="59" t="s">
        <v>950</v>
      </c>
      <c r="V64" s="59" t="s">
        <v>951</v>
      </c>
      <c r="W64" s="59" t="s">
        <v>952</v>
      </c>
      <c r="X64" s="59" t="s">
        <v>953</v>
      </c>
      <c r="Y64" s="59"/>
      <c r="Z64" s="59" t="s">
        <v>954</v>
      </c>
      <c r="AA64" s="26"/>
      <c r="AB64" s="26"/>
      <c r="AC64" s="26"/>
      <c r="AD64" s="26"/>
      <c r="AE64" s="26"/>
      <c r="AF64" s="26"/>
      <c r="AG64" s="26"/>
      <c r="AH64" s="26"/>
      <c r="AI64" s="26"/>
      <c r="AJ64" s="26"/>
    </row>
    <row r="65" spans="1:36" x14ac:dyDescent="0.2">
      <c r="A65" s="26"/>
      <c r="B65" s="26"/>
      <c r="C65" s="26"/>
      <c r="D65" s="26"/>
      <c r="E65" s="26"/>
      <c r="F65" s="59"/>
      <c r="G65" s="59"/>
      <c r="H65" s="59"/>
      <c r="I65" s="59"/>
      <c r="J65" s="59"/>
      <c r="K65" s="59"/>
      <c r="L65" s="26"/>
      <c r="M65" s="53"/>
      <c r="N65" s="53"/>
      <c r="O65" s="53"/>
      <c r="P65" s="53"/>
      <c r="Q65" s="53"/>
      <c r="R65" s="53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</row>
    <row r="66" spans="1:36" x14ac:dyDescent="0.2">
      <c r="A66" s="26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</row>
    <row r="67" spans="1:36" x14ac:dyDescent="0.2">
      <c r="A67" s="26"/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  <c r="X67" s="26"/>
      <c r="Y67" s="26"/>
      <c r="Z67" s="26"/>
      <c r="AA67" s="26"/>
      <c r="AB67" s="26"/>
      <c r="AC67" s="26"/>
      <c r="AD67" s="26"/>
      <c r="AE67" s="26"/>
      <c r="AF67" s="26"/>
      <c r="AG67" s="26"/>
      <c r="AH67" s="26"/>
      <c r="AI67" s="26"/>
      <c r="AJ67" s="26"/>
    </row>
    <row r="68" spans="1:36" x14ac:dyDescent="0.2">
      <c r="A68" s="26"/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</row>
    <row r="69" spans="1:36" x14ac:dyDescent="0.2">
      <c r="A69" s="26"/>
      <c r="B69" s="26"/>
      <c r="C69" s="26"/>
      <c r="D69" s="26"/>
      <c r="E69" s="26"/>
      <c r="F69" s="26"/>
      <c r="G69" s="26"/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6"/>
      <c r="AA69" s="26"/>
      <c r="AB69" s="26"/>
      <c r="AC69" s="26"/>
      <c r="AD69" s="26"/>
      <c r="AE69" s="26"/>
      <c r="AF69" s="26"/>
      <c r="AG69" s="26"/>
      <c r="AH69" s="26"/>
      <c r="AI69" s="26"/>
      <c r="AJ69" s="26"/>
    </row>
    <row r="70" spans="1:36" x14ac:dyDescent="0.2">
      <c r="A70" s="26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  <c r="X70" s="26"/>
      <c r="Y70" s="26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</row>
    <row r="71" spans="1:36" x14ac:dyDescent="0.2">
      <c r="A71" s="26"/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  <c r="AF71" s="26"/>
      <c r="AG71" s="26"/>
      <c r="AH71" s="26"/>
      <c r="AI71" s="26"/>
      <c r="AJ71" s="26"/>
    </row>
    <row r="72" spans="1:36" x14ac:dyDescent="0.2">
      <c r="A72" s="26"/>
      <c r="B72" s="26"/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  <c r="X72" s="26"/>
      <c r="Y72" s="26"/>
      <c r="Z72" s="26"/>
      <c r="AA72" s="26"/>
      <c r="AB72" s="26"/>
      <c r="AC72" s="26"/>
      <c r="AD72" s="26"/>
      <c r="AE72" s="26"/>
      <c r="AF72" s="26"/>
      <c r="AG72" s="26"/>
      <c r="AH72" s="26"/>
      <c r="AI72" s="26"/>
      <c r="AJ72" s="26"/>
    </row>
    <row r="73" spans="1:36" x14ac:dyDescent="0.2">
      <c r="A73" s="26"/>
      <c r="B73" s="26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  <c r="X73" s="26"/>
      <c r="Y73" s="26"/>
      <c r="Z73" s="26"/>
      <c r="AA73" s="26"/>
      <c r="AB73" s="26"/>
      <c r="AC73" s="26"/>
      <c r="AD73" s="26"/>
      <c r="AE73" s="26"/>
      <c r="AF73" s="26"/>
      <c r="AG73" s="26"/>
      <c r="AH73" s="26"/>
      <c r="AI73" s="26"/>
      <c r="AJ73" s="26"/>
    </row>
    <row r="74" spans="1:36" x14ac:dyDescent="0.2">
      <c r="A74" s="26"/>
      <c r="B74" s="26"/>
      <c r="C74" s="26"/>
      <c r="D74" s="26"/>
      <c r="E74" s="26"/>
      <c r="F74" s="26"/>
      <c r="G74" s="26"/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  <c r="X74" s="26"/>
      <c r="Y74" s="26"/>
      <c r="Z74" s="26"/>
      <c r="AA74" s="26"/>
      <c r="AB74" s="26"/>
      <c r="AC74" s="26"/>
      <c r="AD74" s="26"/>
      <c r="AE74" s="26"/>
      <c r="AF74" s="26"/>
      <c r="AG74" s="26"/>
      <c r="AH74" s="26"/>
      <c r="AI74" s="26"/>
      <c r="AJ74" s="26"/>
    </row>
    <row r="75" spans="1:36" x14ac:dyDescent="0.2">
      <c r="A75" s="26"/>
      <c r="B75" s="26"/>
      <c r="C75" s="26"/>
      <c r="D75" s="26"/>
      <c r="E75" s="26"/>
      <c r="F75" s="26"/>
      <c r="G75" s="26"/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  <c r="X75" s="26"/>
      <c r="Y75" s="26"/>
      <c r="Z75" s="26"/>
      <c r="AA75" s="26"/>
      <c r="AB75" s="26"/>
      <c r="AC75" s="26"/>
      <c r="AD75" s="26"/>
      <c r="AE75" s="26"/>
      <c r="AF75" s="26"/>
      <c r="AG75" s="26"/>
      <c r="AH75" s="26"/>
      <c r="AI75" s="26"/>
      <c r="AJ75" s="26"/>
    </row>
    <row r="76" spans="1:36" x14ac:dyDescent="0.2">
      <c r="A76" s="26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</row>
    <row r="77" spans="1:36" x14ac:dyDescent="0.2">
      <c r="A77" s="26"/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</row>
    <row r="78" spans="1:36" x14ac:dyDescent="0.2">
      <c r="A78" s="26"/>
      <c r="B78" s="26"/>
      <c r="C78" s="26"/>
      <c r="D78" s="26"/>
      <c r="E78" s="26"/>
      <c r="F78" s="26"/>
      <c r="G78" s="26"/>
      <c r="H78" s="26"/>
      <c r="I78" s="26"/>
      <c r="J78" s="26"/>
      <c r="K78" s="26"/>
      <c r="L78" s="26"/>
      <c r="M78" s="26"/>
      <c r="N78" s="26"/>
      <c r="O78" s="26"/>
      <c r="P78" s="26"/>
      <c r="Q78" s="26"/>
      <c r="R78" s="26"/>
      <c r="S78" s="26"/>
      <c r="T78" s="26"/>
      <c r="U78" s="26"/>
      <c r="V78" s="26"/>
      <c r="W78" s="26"/>
      <c r="X78" s="26"/>
      <c r="Y78" s="26"/>
      <c r="Z78" s="26"/>
      <c r="AA78" s="26"/>
      <c r="AB78" s="26"/>
      <c r="AC78" s="26"/>
      <c r="AD78" s="26"/>
      <c r="AE78" s="26"/>
      <c r="AF78" s="26"/>
      <c r="AG78" s="26"/>
      <c r="AH78" s="26"/>
      <c r="AI78" s="26"/>
      <c r="AJ78" s="26"/>
    </row>
    <row r="79" spans="1:36" x14ac:dyDescent="0.2">
      <c r="A79" s="26"/>
      <c r="B79" s="26"/>
      <c r="C79" s="26"/>
      <c r="D79" s="26"/>
      <c r="E79" s="26"/>
      <c r="F79" s="26"/>
      <c r="G79" s="26"/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  <c r="X79" s="26"/>
      <c r="Y79" s="26"/>
      <c r="Z79" s="26"/>
      <c r="AA79" s="26"/>
      <c r="AB79" s="26"/>
      <c r="AC79" s="26"/>
      <c r="AD79" s="26"/>
      <c r="AE79" s="26"/>
      <c r="AF79" s="26"/>
      <c r="AG79" s="26"/>
      <c r="AH79" s="26"/>
      <c r="AI79" s="26"/>
      <c r="AJ79" s="26"/>
    </row>
    <row r="80" spans="1:36" x14ac:dyDescent="0.2">
      <c r="A80" s="26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26"/>
      <c r="AG80" s="26"/>
      <c r="AH80" s="26"/>
      <c r="AI80" s="26"/>
      <c r="AJ80" s="26"/>
    </row>
    <row r="81" spans="1:36" x14ac:dyDescent="0.2">
      <c r="A81" s="26"/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26"/>
      <c r="AG81" s="26"/>
      <c r="AH81" s="26"/>
      <c r="AI81" s="26"/>
      <c r="AJ81" s="26"/>
    </row>
    <row r="82" spans="1:36" x14ac:dyDescent="0.2">
      <c r="A82" s="26"/>
      <c r="B82" s="26"/>
      <c r="C82" s="26"/>
      <c r="D82" s="26"/>
      <c r="E82" s="26"/>
      <c r="F82" s="26"/>
      <c r="G82" s="26"/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  <c r="X82" s="26"/>
      <c r="Y82" s="26"/>
      <c r="Z82" s="26"/>
      <c r="AA82" s="26"/>
      <c r="AB82" s="26"/>
      <c r="AC82" s="26"/>
      <c r="AD82" s="26"/>
      <c r="AE82" s="26"/>
      <c r="AF82" s="26"/>
      <c r="AG82" s="26"/>
      <c r="AH82" s="26"/>
      <c r="AI82" s="26"/>
      <c r="AJ82" s="26"/>
    </row>
    <row r="83" spans="1:36" x14ac:dyDescent="0.2">
      <c r="A83" s="26"/>
      <c r="B83" s="26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6"/>
      <c r="AA83" s="26"/>
      <c r="AB83" s="26"/>
      <c r="AC83" s="26"/>
      <c r="AD83" s="26"/>
      <c r="AE83" s="26"/>
      <c r="AF83" s="26"/>
      <c r="AG83" s="26"/>
      <c r="AH83" s="26"/>
      <c r="AI83" s="26"/>
      <c r="AJ83" s="26"/>
    </row>
    <row r="84" spans="1:36" x14ac:dyDescent="0.2">
      <c r="A84" s="26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  <c r="X84" s="26"/>
      <c r="Y84" s="26"/>
      <c r="Z84" s="26"/>
      <c r="AA84" s="26"/>
      <c r="AB84" s="26"/>
      <c r="AC84" s="26"/>
      <c r="AD84" s="26"/>
      <c r="AE84" s="26"/>
      <c r="AF84" s="26"/>
      <c r="AG84" s="26"/>
      <c r="AH84" s="26"/>
      <c r="AI84" s="26"/>
      <c r="AJ84" s="26"/>
    </row>
    <row r="85" spans="1:36" x14ac:dyDescent="0.2">
      <c r="A85" s="26"/>
      <c r="B85" s="26"/>
      <c r="C85" s="26"/>
      <c r="D85" s="26"/>
      <c r="E85" s="26"/>
      <c r="F85" s="26"/>
      <c r="G85" s="26"/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6"/>
      <c r="AA85" s="26"/>
      <c r="AB85" s="26"/>
      <c r="AC85" s="26"/>
      <c r="AD85" s="26"/>
      <c r="AE85" s="26"/>
      <c r="AF85" s="26"/>
      <c r="AG85" s="26"/>
      <c r="AH85" s="26"/>
      <c r="AI85" s="26"/>
      <c r="AJ85" s="26"/>
    </row>
    <row r="86" spans="1:36" x14ac:dyDescent="0.2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  <c r="X86" s="26"/>
      <c r="Y86" s="26"/>
      <c r="Z86" s="26"/>
      <c r="AA86" s="26"/>
      <c r="AB86" s="26"/>
      <c r="AC86" s="26"/>
      <c r="AD86" s="26"/>
      <c r="AE86" s="26"/>
      <c r="AF86" s="26"/>
      <c r="AG86" s="26"/>
      <c r="AH86" s="26"/>
      <c r="AI86" s="26"/>
      <c r="AJ86" s="26"/>
    </row>
    <row r="87" spans="1:36" x14ac:dyDescent="0.2">
      <c r="A87" s="26"/>
      <c r="B87" s="26"/>
      <c r="C87" s="26"/>
      <c r="D87" s="26"/>
      <c r="E87" s="26"/>
      <c r="F87" s="26"/>
      <c r="G87" s="26"/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  <c r="X87" s="26"/>
      <c r="Y87" s="26"/>
      <c r="Z87" s="26"/>
      <c r="AA87" s="26"/>
      <c r="AB87" s="26"/>
      <c r="AC87" s="26"/>
      <c r="AD87" s="26"/>
      <c r="AE87" s="26"/>
      <c r="AF87" s="26"/>
      <c r="AG87" s="26"/>
      <c r="AH87" s="26"/>
      <c r="AI87" s="26"/>
      <c r="AJ87" s="26"/>
    </row>
    <row r="88" spans="1:36" x14ac:dyDescent="0.2">
      <c r="A88" s="26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  <c r="X88" s="26"/>
      <c r="Y88" s="26"/>
      <c r="Z88" s="26"/>
      <c r="AA88" s="26"/>
      <c r="AB88" s="26"/>
      <c r="AC88" s="26"/>
      <c r="AD88" s="26"/>
      <c r="AE88" s="26"/>
      <c r="AF88" s="26"/>
      <c r="AG88" s="26"/>
      <c r="AH88" s="26"/>
      <c r="AI88" s="26"/>
      <c r="AJ88" s="26"/>
    </row>
    <row r="89" spans="1:36" x14ac:dyDescent="0.2">
      <c r="A89" s="26"/>
      <c r="B89" s="26"/>
      <c r="C89" s="26"/>
      <c r="D89" s="26"/>
      <c r="E89" s="26"/>
      <c r="F89" s="26"/>
      <c r="G89" s="26"/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  <c r="X89" s="26"/>
      <c r="Y89" s="26"/>
      <c r="Z89" s="26"/>
      <c r="AA89" s="26"/>
      <c r="AB89" s="26"/>
      <c r="AC89" s="26"/>
      <c r="AD89" s="26"/>
      <c r="AE89" s="26"/>
      <c r="AF89" s="26"/>
      <c r="AG89" s="26"/>
      <c r="AH89" s="26"/>
      <c r="AI89" s="26"/>
      <c r="AJ89" s="26"/>
    </row>
    <row r="90" spans="1:36" x14ac:dyDescent="0.2">
      <c r="A90" s="26"/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26"/>
      <c r="AB90" s="26"/>
      <c r="AC90" s="26"/>
      <c r="AD90" s="26"/>
      <c r="AE90" s="26"/>
      <c r="AF90" s="26"/>
      <c r="AG90" s="26"/>
      <c r="AH90" s="26"/>
      <c r="AI90" s="26"/>
      <c r="AJ90" s="26"/>
    </row>
    <row r="91" spans="1:36" x14ac:dyDescent="0.2">
      <c r="A91" s="26"/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  <c r="AA91" s="26"/>
      <c r="AB91" s="26"/>
      <c r="AC91" s="26"/>
      <c r="AD91" s="26"/>
      <c r="AE91" s="26"/>
      <c r="AF91" s="26"/>
      <c r="AG91" s="26"/>
      <c r="AH91" s="26"/>
      <c r="AI91" s="26"/>
      <c r="AJ91" s="26"/>
    </row>
    <row r="92" spans="1:36" x14ac:dyDescent="0.2">
      <c r="A92" s="26"/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  <c r="AA92" s="26"/>
      <c r="AB92" s="26"/>
      <c r="AC92" s="26"/>
      <c r="AD92" s="26"/>
      <c r="AE92" s="26"/>
      <c r="AF92" s="26"/>
      <c r="AG92" s="26"/>
      <c r="AH92" s="26"/>
      <c r="AI92" s="26"/>
      <c r="AJ92" s="26"/>
    </row>
    <row r="93" spans="1:36" x14ac:dyDescent="0.2">
      <c r="A93" s="26"/>
      <c r="B93" s="26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  <c r="AA93" s="26"/>
      <c r="AB93" s="26"/>
      <c r="AC93" s="26"/>
      <c r="AD93" s="26"/>
      <c r="AE93" s="26"/>
      <c r="AF93" s="26"/>
      <c r="AG93" s="26"/>
      <c r="AH93" s="26"/>
      <c r="AI93" s="26"/>
      <c r="AJ93" s="26"/>
    </row>
    <row r="94" spans="1:36" x14ac:dyDescent="0.2">
      <c r="A94" s="26"/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  <c r="X94" s="26"/>
      <c r="Y94" s="26"/>
      <c r="Z94" s="26"/>
      <c r="AA94" s="26"/>
      <c r="AB94" s="26"/>
      <c r="AC94" s="26"/>
      <c r="AD94" s="26"/>
      <c r="AE94" s="26"/>
      <c r="AF94" s="26"/>
      <c r="AG94" s="26"/>
      <c r="AH94" s="26"/>
      <c r="AI94" s="26"/>
      <c r="AJ94" s="26"/>
    </row>
    <row r="95" spans="1:36" x14ac:dyDescent="0.2">
      <c r="A95" s="26"/>
      <c r="B95" s="26"/>
      <c r="C95" s="26"/>
      <c r="D95" s="26"/>
      <c r="E95" s="26"/>
      <c r="F95" s="26"/>
      <c r="G95" s="26"/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6"/>
      <c r="AA95" s="26"/>
      <c r="AB95" s="26"/>
      <c r="AC95" s="26"/>
      <c r="AD95" s="26"/>
      <c r="AE95" s="26"/>
      <c r="AF95" s="26"/>
      <c r="AG95" s="26"/>
      <c r="AH95" s="26"/>
      <c r="AI95" s="26"/>
      <c r="AJ95" s="26"/>
    </row>
    <row r="96" spans="1:36" x14ac:dyDescent="0.2">
      <c r="A96" s="26"/>
      <c r="B96" s="26"/>
      <c r="C96" s="26"/>
      <c r="D96" s="26"/>
      <c r="E96" s="26"/>
      <c r="F96" s="26"/>
      <c r="G96" s="26"/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  <c r="X96" s="26"/>
      <c r="Y96" s="26"/>
      <c r="Z96" s="26"/>
      <c r="AA96" s="26"/>
      <c r="AB96" s="26"/>
      <c r="AC96" s="26"/>
      <c r="AD96" s="26"/>
      <c r="AE96" s="26"/>
      <c r="AF96" s="26"/>
      <c r="AG96" s="26"/>
      <c r="AH96" s="26"/>
      <c r="AI96" s="26"/>
      <c r="AJ96" s="26"/>
    </row>
    <row r="97" spans="1:36" x14ac:dyDescent="0.2">
      <c r="A97" s="26"/>
      <c r="B97" s="26"/>
      <c r="C97" s="26"/>
      <c r="D97" s="26"/>
      <c r="E97" s="26"/>
      <c r="F97" s="26"/>
      <c r="G97" s="26"/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  <c r="X97" s="26"/>
      <c r="Y97" s="26"/>
      <c r="Z97" s="26"/>
      <c r="AA97" s="26"/>
      <c r="AB97" s="26"/>
      <c r="AC97" s="26"/>
      <c r="AD97" s="26"/>
      <c r="AE97" s="26"/>
      <c r="AF97" s="26"/>
      <c r="AG97" s="26"/>
      <c r="AH97" s="26"/>
      <c r="AI97" s="26"/>
      <c r="AJ97" s="26"/>
    </row>
    <row r="98" spans="1:36" ht="13.5" thickBot="1" x14ac:dyDescent="0.25">
      <c r="A98" s="26"/>
      <c r="B98" s="26"/>
      <c r="C98" s="26"/>
      <c r="D98" s="26"/>
      <c r="E98" s="26"/>
      <c r="F98" s="26"/>
      <c r="G98" s="26"/>
      <c r="H98" s="26"/>
      <c r="I98" s="26"/>
      <c r="J98" s="26"/>
      <c r="K98" s="26"/>
      <c r="L98" s="26"/>
      <c r="M98" s="26"/>
      <c r="N98" s="26"/>
      <c r="O98" s="26"/>
      <c r="P98" s="26"/>
      <c r="Q98" s="26"/>
      <c r="R98" s="26"/>
      <c r="S98" s="26"/>
      <c r="T98" s="26"/>
      <c r="U98" s="26"/>
      <c r="V98" s="26"/>
      <c r="W98" s="26"/>
      <c r="X98" s="26"/>
      <c r="Y98" s="26"/>
      <c r="Z98" s="26"/>
      <c r="AA98" s="26"/>
      <c r="AB98" s="26"/>
      <c r="AC98" s="26"/>
      <c r="AD98" s="26"/>
      <c r="AE98" s="26"/>
      <c r="AF98" s="26"/>
      <c r="AG98" s="26"/>
      <c r="AH98" s="26"/>
      <c r="AI98" s="26"/>
      <c r="AJ98" s="26"/>
    </row>
    <row r="99" spans="1:36" x14ac:dyDescent="0.2">
      <c r="A99" s="26"/>
      <c r="B99" s="26"/>
      <c r="C99" s="26"/>
      <c r="D99" s="26"/>
      <c r="E99" s="115"/>
      <c r="F99" s="116"/>
      <c r="G99" s="116"/>
      <c r="H99" s="116"/>
      <c r="I99" s="116"/>
      <c r="J99" s="116"/>
      <c r="K99" s="116"/>
      <c r="L99" s="116"/>
      <c r="M99" s="116"/>
      <c r="N99" s="116"/>
      <c r="O99" s="117"/>
      <c r="P99" s="26"/>
      <c r="Q99" s="26"/>
      <c r="R99" s="26"/>
      <c r="S99" s="26"/>
      <c r="T99" s="26"/>
      <c r="U99" s="26"/>
      <c r="V99" s="26"/>
      <c r="W99" s="26"/>
      <c r="X99" s="26"/>
      <c r="Y99" s="26"/>
      <c r="Z99" s="26"/>
      <c r="AA99" s="26"/>
      <c r="AB99" s="26"/>
      <c r="AC99" s="26"/>
      <c r="AD99" s="26"/>
      <c r="AE99" s="26"/>
      <c r="AF99" s="26"/>
      <c r="AG99" s="26"/>
      <c r="AH99" s="26"/>
      <c r="AI99" s="26"/>
      <c r="AJ99" s="26"/>
    </row>
    <row r="100" spans="1:36" x14ac:dyDescent="0.2">
      <c r="A100" s="26"/>
      <c r="B100" s="26"/>
      <c r="C100" s="26"/>
      <c r="D100" s="26"/>
      <c r="E100" s="118"/>
      <c r="F100" s="26"/>
      <c r="G100" s="26"/>
      <c r="H100" s="26"/>
      <c r="I100" s="26"/>
      <c r="J100" s="26"/>
      <c r="K100" s="26"/>
      <c r="L100" s="26"/>
      <c r="M100" s="26"/>
      <c r="N100" s="26"/>
      <c r="O100" s="119"/>
      <c r="P100" s="26"/>
      <c r="Q100" s="26"/>
      <c r="R100" s="26"/>
      <c r="S100" s="26"/>
      <c r="T100" s="26"/>
      <c r="U100" s="26"/>
      <c r="V100" s="26"/>
      <c r="W100" s="26"/>
      <c r="X100" s="26"/>
      <c r="Y100" s="26"/>
      <c r="Z100" s="26"/>
      <c r="AA100" s="26"/>
      <c r="AB100" s="26"/>
      <c r="AC100" s="26"/>
      <c r="AD100" s="26"/>
      <c r="AE100" s="26"/>
      <c r="AF100" s="26"/>
      <c r="AG100" s="26"/>
      <c r="AH100" s="26"/>
      <c r="AI100" s="26"/>
      <c r="AJ100" s="26"/>
    </row>
    <row r="101" spans="1:36" s="114" customFormat="1" ht="30" x14ac:dyDescent="0.2">
      <c r="A101" s="113"/>
      <c r="B101" s="113"/>
      <c r="C101" s="113"/>
      <c r="D101" s="113"/>
      <c r="E101" s="120"/>
      <c r="F101" s="121" t="s">
        <v>861</v>
      </c>
      <c r="G101" s="122"/>
      <c r="H101" s="122"/>
      <c r="I101" s="122"/>
      <c r="J101" s="122"/>
      <c r="K101" s="122"/>
      <c r="L101" s="113"/>
      <c r="M101" s="113"/>
      <c r="N101" s="113"/>
      <c r="O101" s="123"/>
      <c r="P101" s="113"/>
      <c r="Q101" s="113"/>
      <c r="R101" s="113"/>
      <c r="S101" s="113"/>
      <c r="T101" s="113"/>
      <c r="U101" s="113"/>
      <c r="V101" s="113"/>
      <c r="W101" s="113"/>
      <c r="X101" s="113"/>
      <c r="Y101" s="113"/>
      <c r="Z101" s="113"/>
      <c r="AA101" s="113"/>
      <c r="AB101" s="113"/>
      <c r="AC101" s="113"/>
      <c r="AD101" s="113"/>
      <c r="AE101" s="113"/>
      <c r="AF101" s="113"/>
      <c r="AG101" s="113"/>
      <c r="AH101" s="113"/>
      <c r="AI101" s="113"/>
      <c r="AJ101" s="113"/>
    </row>
    <row r="102" spans="1:36" x14ac:dyDescent="0.2">
      <c r="A102" s="26"/>
      <c r="B102" s="26"/>
      <c r="C102" s="26"/>
      <c r="D102" s="26"/>
      <c r="E102" s="118"/>
      <c r="F102" s="26"/>
      <c r="G102" s="26"/>
      <c r="H102" s="26"/>
      <c r="I102" s="26"/>
      <c r="J102" s="26"/>
      <c r="K102" s="26"/>
      <c r="L102" s="26"/>
      <c r="M102" s="26"/>
      <c r="N102" s="26"/>
      <c r="O102" s="119"/>
      <c r="P102" s="26"/>
      <c r="Q102" s="26"/>
      <c r="R102" s="26"/>
      <c r="S102" s="26"/>
      <c r="T102" s="26"/>
      <c r="U102" s="26"/>
      <c r="V102" s="26"/>
      <c r="W102" s="26"/>
      <c r="X102" s="26"/>
      <c r="Y102" s="26"/>
      <c r="Z102" s="26"/>
      <c r="AA102" s="26"/>
      <c r="AB102" s="26"/>
      <c r="AC102" s="26"/>
      <c r="AD102" s="26"/>
      <c r="AE102" s="26"/>
      <c r="AF102" s="26"/>
      <c r="AG102" s="26"/>
      <c r="AH102" s="26"/>
      <c r="AI102" s="26"/>
      <c r="AJ102" s="26"/>
    </row>
    <row r="103" spans="1:36" x14ac:dyDescent="0.2">
      <c r="A103" s="26"/>
      <c r="B103" s="26"/>
      <c r="C103" s="26"/>
      <c r="D103" s="26"/>
      <c r="E103" s="118"/>
      <c r="F103" s="26"/>
      <c r="G103" s="38" t="s">
        <v>760</v>
      </c>
      <c r="H103" s="38" t="s">
        <v>761</v>
      </c>
      <c r="I103" s="26"/>
      <c r="J103" s="26"/>
      <c r="K103" s="26"/>
      <c r="L103" s="26"/>
      <c r="M103" s="26"/>
      <c r="N103" s="26"/>
      <c r="O103" s="119"/>
      <c r="P103" s="26"/>
      <c r="Q103" s="26"/>
      <c r="R103" s="26"/>
      <c r="S103" s="26"/>
      <c r="T103" s="26"/>
      <c r="U103" s="26"/>
      <c r="V103" s="26"/>
      <c r="W103" s="26"/>
      <c r="X103" s="26"/>
      <c r="Y103" s="26"/>
      <c r="Z103" s="26"/>
      <c r="AA103" s="26"/>
      <c r="AB103" s="26"/>
      <c r="AC103" s="26"/>
      <c r="AD103" s="26"/>
      <c r="AE103" s="26"/>
      <c r="AF103" s="26"/>
      <c r="AG103" s="26"/>
      <c r="AH103" s="26"/>
      <c r="AI103" s="26"/>
      <c r="AJ103" s="26"/>
    </row>
    <row r="104" spans="1:36" ht="25.5" x14ac:dyDescent="0.2">
      <c r="A104" s="26"/>
      <c r="B104" s="26"/>
      <c r="C104" s="26"/>
      <c r="D104" s="26"/>
      <c r="E104" s="118"/>
      <c r="F104" s="111" t="s">
        <v>40</v>
      </c>
      <c r="G104" s="127">
        <v>9</v>
      </c>
      <c r="H104" s="127">
        <v>0.1</v>
      </c>
      <c r="I104" s="26"/>
      <c r="J104" s="26"/>
      <c r="K104" s="26"/>
      <c r="L104" s="26"/>
      <c r="M104" s="26"/>
      <c r="N104" s="26"/>
      <c r="O104" s="119"/>
      <c r="P104" s="26"/>
      <c r="Q104" s="26"/>
      <c r="R104" s="26"/>
      <c r="S104" s="26"/>
      <c r="T104" s="26"/>
      <c r="U104" s="26"/>
      <c r="V104" s="26"/>
      <c r="W104" s="26"/>
      <c r="X104" s="26"/>
      <c r="Y104" s="26"/>
      <c r="Z104" s="26"/>
      <c r="AA104" s="26"/>
      <c r="AB104" s="26"/>
      <c r="AC104" s="26"/>
      <c r="AD104" s="26"/>
      <c r="AE104" s="26"/>
      <c r="AF104" s="26"/>
      <c r="AG104" s="26"/>
      <c r="AH104" s="26"/>
      <c r="AI104" s="26"/>
      <c r="AJ104" s="26"/>
    </row>
    <row r="105" spans="1:36" ht="25.5" x14ac:dyDescent="0.2">
      <c r="A105" s="26"/>
      <c r="B105" s="26"/>
      <c r="C105" s="26"/>
      <c r="D105" s="26"/>
      <c r="E105" s="118"/>
      <c r="F105" s="111" t="s">
        <v>41</v>
      </c>
      <c r="G105" s="127"/>
      <c r="H105" s="127">
        <v>0.7</v>
      </c>
      <c r="I105" s="26"/>
      <c r="J105" s="26"/>
      <c r="K105" s="26"/>
      <c r="L105" s="26"/>
      <c r="M105" s="26"/>
      <c r="N105" s="26"/>
      <c r="O105" s="119"/>
      <c r="P105" s="26"/>
      <c r="Q105" s="26"/>
      <c r="R105" s="26"/>
      <c r="S105" s="26"/>
      <c r="T105" s="26"/>
      <c r="U105" s="26"/>
      <c r="V105" s="26"/>
      <c r="W105" s="26"/>
      <c r="X105" s="26"/>
      <c r="Y105" s="26"/>
      <c r="Z105" s="26"/>
      <c r="AA105" s="26"/>
      <c r="AB105" s="26"/>
      <c r="AC105" s="26"/>
      <c r="AD105" s="26"/>
      <c r="AE105" s="26"/>
      <c r="AF105" s="26"/>
      <c r="AG105" s="26"/>
      <c r="AH105" s="26"/>
      <c r="AI105" s="26"/>
      <c r="AJ105" s="26"/>
    </row>
    <row r="106" spans="1:36" ht="25.5" x14ac:dyDescent="0.2">
      <c r="A106" s="26"/>
      <c r="B106" s="26"/>
      <c r="C106" s="26"/>
      <c r="D106" s="26"/>
      <c r="E106" s="118"/>
      <c r="F106" s="111" t="s">
        <v>42</v>
      </c>
      <c r="G106" s="127">
        <v>9</v>
      </c>
      <c r="H106" s="127">
        <v>0.1</v>
      </c>
      <c r="I106" s="26"/>
      <c r="J106" s="26"/>
      <c r="K106" s="26"/>
      <c r="L106" s="26"/>
      <c r="M106" s="26"/>
      <c r="N106" s="26"/>
      <c r="O106" s="119"/>
      <c r="P106" s="26"/>
      <c r="Q106" s="26"/>
      <c r="R106" s="26"/>
      <c r="S106" s="26"/>
      <c r="T106" s="26"/>
      <c r="U106" s="26"/>
      <c r="V106" s="26"/>
      <c r="W106" s="26"/>
      <c r="X106" s="26"/>
      <c r="Y106" s="26"/>
      <c r="Z106" s="26"/>
      <c r="AA106" s="26"/>
      <c r="AB106" s="26"/>
      <c r="AC106" s="26"/>
      <c r="AD106" s="26"/>
      <c r="AE106" s="26"/>
      <c r="AF106" s="26"/>
      <c r="AG106" s="26"/>
      <c r="AH106" s="26"/>
      <c r="AI106" s="26"/>
      <c r="AJ106" s="26"/>
    </row>
    <row r="107" spans="1:36" ht="25.5" x14ac:dyDescent="0.2">
      <c r="A107" s="26"/>
      <c r="B107" s="26"/>
      <c r="C107" s="26"/>
      <c r="D107" s="26"/>
      <c r="E107" s="118"/>
      <c r="F107" s="111" t="s">
        <v>43</v>
      </c>
      <c r="G107" s="127"/>
      <c r="H107" s="127">
        <v>0.7</v>
      </c>
      <c r="I107" s="26"/>
      <c r="J107" s="26"/>
      <c r="K107" s="26"/>
      <c r="L107" s="26"/>
      <c r="M107" s="26"/>
      <c r="N107" s="26"/>
      <c r="O107" s="119"/>
      <c r="P107" s="26"/>
      <c r="Q107" s="26"/>
      <c r="R107" s="26"/>
      <c r="S107" s="26"/>
      <c r="T107" s="26"/>
      <c r="U107" s="26"/>
      <c r="V107" s="26"/>
      <c r="W107" s="26"/>
      <c r="X107" s="26"/>
      <c r="Y107" s="26"/>
      <c r="Z107" s="26"/>
      <c r="AA107" s="26"/>
      <c r="AB107" s="26"/>
      <c r="AC107" s="26"/>
      <c r="AD107" s="26"/>
      <c r="AE107" s="26"/>
      <c r="AF107" s="26"/>
      <c r="AG107" s="26"/>
      <c r="AH107" s="26"/>
      <c r="AI107" s="26"/>
      <c r="AJ107" s="26"/>
    </row>
    <row r="108" spans="1:36" x14ac:dyDescent="0.2">
      <c r="A108" s="26"/>
      <c r="B108" s="26"/>
      <c r="C108" s="26"/>
      <c r="D108" s="26"/>
      <c r="E108" s="118"/>
      <c r="F108" s="111" t="s">
        <v>44</v>
      </c>
      <c r="G108" s="127">
        <v>9</v>
      </c>
      <c r="H108" s="127"/>
      <c r="I108" s="26"/>
      <c r="J108" s="26"/>
      <c r="K108" s="26"/>
      <c r="L108" s="26"/>
      <c r="M108" s="26"/>
      <c r="N108" s="26"/>
      <c r="O108" s="119"/>
      <c r="P108" s="26"/>
      <c r="Q108" s="26"/>
      <c r="R108" s="26"/>
      <c r="S108" s="26"/>
      <c r="T108" s="26"/>
      <c r="U108" s="26"/>
      <c r="V108" s="26"/>
      <c r="W108" s="26"/>
      <c r="X108" s="26"/>
      <c r="Y108" s="26"/>
      <c r="Z108" s="26"/>
      <c r="AA108" s="26"/>
      <c r="AB108" s="26"/>
      <c r="AC108" s="26"/>
      <c r="AD108" s="26"/>
      <c r="AE108" s="26"/>
      <c r="AF108" s="26"/>
      <c r="AG108" s="26"/>
      <c r="AH108" s="26"/>
      <c r="AI108" s="26"/>
      <c r="AJ108" s="26"/>
    </row>
    <row r="109" spans="1:36" ht="25.5" x14ac:dyDescent="0.2">
      <c r="A109" s="26"/>
      <c r="B109" s="26"/>
      <c r="C109" s="26"/>
      <c r="D109" s="26"/>
      <c r="E109" s="118"/>
      <c r="F109" s="111" t="s">
        <v>45</v>
      </c>
      <c r="G109" s="127">
        <v>9</v>
      </c>
      <c r="H109" s="127"/>
      <c r="I109" s="26"/>
      <c r="J109" s="26"/>
      <c r="K109" s="26"/>
      <c r="L109" s="26"/>
      <c r="M109" s="26"/>
      <c r="N109" s="26"/>
      <c r="O109" s="119"/>
      <c r="P109" s="26"/>
      <c r="Q109" s="26"/>
      <c r="R109" s="26"/>
      <c r="S109" s="26"/>
      <c r="T109" s="26"/>
      <c r="U109" s="26"/>
      <c r="V109" s="26"/>
      <c r="W109" s="26"/>
      <c r="X109" s="26"/>
      <c r="Y109" s="26"/>
      <c r="Z109" s="26"/>
      <c r="AA109" s="26"/>
      <c r="AB109" s="26"/>
      <c r="AC109" s="26"/>
      <c r="AD109" s="26"/>
      <c r="AE109" s="26"/>
      <c r="AF109" s="26"/>
      <c r="AG109" s="26"/>
      <c r="AH109" s="26"/>
      <c r="AI109" s="26"/>
      <c r="AJ109" s="26"/>
    </row>
    <row r="110" spans="1:36" x14ac:dyDescent="0.2">
      <c r="A110" s="26"/>
      <c r="B110" s="26"/>
      <c r="C110" s="26"/>
      <c r="D110" s="26"/>
      <c r="E110" s="118"/>
      <c r="F110" s="26"/>
      <c r="G110" s="26"/>
      <c r="H110" s="26"/>
      <c r="I110" s="26"/>
      <c r="J110" s="26"/>
      <c r="K110" s="26"/>
      <c r="L110" s="26"/>
      <c r="M110" s="26"/>
      <c r="N110" s="26"/>
      <c r="O110" s="119"/>
      <c r="P110" s="26"/>
      <c r="Q110" s="26"/>
      <c r="R110" s="26"/>
      <c r="S110" s="26"/>
      <c r="T110" s="26"/>
      <c r="U110" s="26"/>
      <c r="V110" s="26"/>
      <c r="W110" s="26"/>
      <c r="X110" s="26"/>
      <c r="Y110" s="26"/>
      <c r="Z110" s="26"/>
      <c r="AA110" s="26"/>
      <c r="AB110" s="26"/>
      <c r="AC110" s="26"/>
      <c r="AD110" s="26"/>
      <c r="AE110" s="26"/>
      <c r="AF110" s="26"/>
      <c r="AG110" s="26"/>
      <c r="AH110" s="26"/>
      <c r="AI110" s="26"/>
      <c r="AJ110" s="26"/>
    </row>
    <row r="111" spans="1:36" ht="13.5" thickBot="1" x14ac:dyDescent="0.25">
      <c r="A111" s="26"/>
      <c r="B111" s="26"/>
      <c r="C111" s="26"/>
      <c r="D111" s="26"/>
      <c r="E111" s="124"/>
      <c r="F111" s="125"/>
      <c r="G111" s="125"/>
      <c r="H111" s="125"/>
      <c r="I111" s="125"/>
      <c r="J111" s="125"/>
      <c r="K111" s="125"/>
      <c r="L111" s="125"/>
      <c r="M111" s="125"/>
      <c r="N111" s="125"/>
      <c r="O111" s="126"/>
      <c r="P111" s="26"/>
      <c r="Q111" s="26"/>
      <c r="R111" s="26"/>
      <c r="S111" s="26"/>
      <c r="T111" s="26"/>
      <c r="U111" s="26"/>
      <c r="V111" s="26"/>
      <c r="W111" s="26"/>
      <c r="X111" s="26"/>
      <c r="Y111" s="26"/>
      <c r="Z111" s="26"/>
      <c r="AA111" s="26"/>
      <c r="AB111" s="26"/>
      <c r="AC111" s="26"/>
      <c r="AD111" s="26"/>
      <c r="AE111" s="26"/>
      <c r="AF111" s="26"/>
      <c r="AG111" s="26"/>
      <c r="AH111" s="26"/>
      <c r="AI111" s="26"/>
      <c r="AJ111" s="26"/>
    </row>
    <row r="112" spans="1:36" x14ac:dyDescent="0.2">
      <c r="A112" s="26"/>
      <c r="B112" s="26"/>
      <c r="C112" s="26"/>
      <c r="D112" s="26"/>
      <c r="E112" s="26"/>
      <c r="F112" s="26"/>
      <c r="G112" s="26"/>
      <c r="H112" s="26"/>
      <c r="I112" s="26"/>
      <c r="J112" s="26"/>
      <c r="K112" s="26"/>
      <c r="L112" s="26"/>
      <c r="M112" s="26"/>
      <c r="N112" s="26"/>
      <c r="O112" s="26"/>
      <c r="P112" s="26"/>
      <c r="Q112" s="26"/>
      <c r="R112" s="26"/>
      <c r="S112" s="26"/>
      <c r="T112" s="26"/>
      <c r="U112" s="26"/>
      <c r="V112" s="26"/>
      <c r="W112" s="26"/>
      <c r="X112" s="26"/>
      <c r="Y112" s="26"/>
      <c r="Z112" s="26"/>
      <c r="AA112" s="26"/>
      <c r="AB112" s="26"/>
      <c r="AC112" s="26"/>
      <c r="AD112" s="26"/>
      <c r="AE112" s="26"/>
      <c r="AF112" s="26"/>
      <c r="AG112" s="26"/>
      <c r="AH112" s="26"/>
      <c r="AI112" s="26"/>
      <c r="AJ112" s="26"/>
    </row>
    <row r="113" spans="1:36" x14ac:dyDescent="0.2">
      <c r="A113" s="26"/>
      <c r="B113" s="26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  <c r="AA113" s="26"/>
      <c r="AB113" s="26"/>
      <c r="AC113" s="26"/>
      <c r="AD113" s="26"/>
      <c r="AE113" s="26"/>
      <c r="AF113" s="26"/>
      <c r="AG113" s="26"/>
      <c r="AH113" s="26"/>
      <c r="AI113" s="26"/>
      <c r="AJ113" s="26"/>
    </row>
    <row r="114" spans="1:36" x14ac:dyDescent="0.2">
      <c r="A114" s="26"/>
      <c r="B114" s="26"/>
      <c r="C114" s="26"/>
      <c r="D114" s="26"/>
      <c r="E114" s="26"/>
      <c r="F114" s="26"/>
      <c r="G114" s="26"/>
      <c r="H114" s="26"/>
      <c r="I114" s="26"/>
      <c r="J114" s="26"/>
      <c r="K114" s="26"/>
      <c r="L114" s="26"/>
      <c r="M114" s="26"/>
      <c r="N114" s="26"/>
      <c r="O114" s="26"/>
      <c r="P114" s="26"/>
      <c r="Q114" s="26"/>
      <c r="R114" s="26"/>
      <c r="S114" s="26"/>
      <c r="T114" s="26"/>
      <c r="U114" s="26"/>
      <c r="V114" s="26"/>
      <c r="W114" s="26"/>
      <c r="X114" s="26"/>
      <c r="Y114" s="26"/>
      <c r="Z114" s="26"/>
      <c r="AA114" s="26"/>
      <c r="AB114" s="26"/>
      <c r="AC114" s="26"/>
      <c r="AD114" s="26"/>
      <c r="AE114" s="26"/>
      <c r="AF114" s="26"/>
      <c r="AG114" s="26"/>
      <c r="AH114" s="26"/>
      <c r="AI114" s="26"/>
      <c r="AJ114" s="26"/>
    </row>
    <row r="115" spans="1:36" x14ac:dyDescent="0.2">
      <c r="A115" s="26"/>
      <c r="B115" s="26"/>
      <c r="C115" s="26"/>
      <c r="D115" s="26"/>
      <c r="E115" s="26"/>
      <c r="F115" s="26"/>
      <c r="G115" s="26"/>
      <c r="H115" s="26"/>
      <c r="I115" s="26"/>
      <c r="J115" s="26"/>
      <c r="K115" s="26"/>
      <c r="L115" s="26"/>
      <c r="M115" s="26"/>
      <c r="N115" s="26"/>
      <c r="O115" s="26"/>
      <c r="P115" s="26"/>
      <c r="Q115" s="26"/>
      <c r="R115" s="26"/>
      <c r="S115" s="26"/>
      <c r="T115" s="26"/>
      <c r="U115" s="26"/>
      <c r="V115" s="26"/>
      <c r="W115" s="26"/>
      <c r="X115" s="26"/>
      <c r="Y115" s="26"/>
      <c r="Z115" s="26"/>
      <c r="AA115" s="26"/>
      <c r="AB115" s="26"/>
      <c r="AC115" s="26"/>
      <c r="AD115" s="26"/>
      <c r="AE115" s="26"/>
      <c r="AF115" s="26"/>
      <c r="AG115" s="26"/>
      <c r="AH115" s="26"/>
      <c r="AI115" s="26"/>
      <c r="AJ115" s="26"/>
    </row>
    <row r="116" spans="1:36" x14ac:dyDescent="0.2">
      <c r="A116" s="26"/>
      <c r="B116" s="26"/>
      <c r="C116" s="26"/>
      <c r="D116" s="26"/>
      <c r="E116" s="26"/>
      <c r="F116" s="26"/>
      <c r="G116" s="26"/>
      <c r="H116" s="26"/>
      <c r="I116" s="26"/>
      <c r="J116" s="26"/>
      <c r="K116" s="26"/>
      <c r="L116" s="26"/>
      <c r="M116" s="26"/>
      <c r="N116" s="26"/>
      <c r="O116" s="26"/>
      <c r="P116" s="26"/>
      <c r="Q116" s="26"/>
      <c r="R116" s="26"/>
      <c r="S116" s="26"/>
      <c r="T116" s="26"/>
      <c r="U116" s="26"/>
      <c r="V116" s="26"/>
      <c r="W116" s="26"/>
      <c r="X116" s="26"/>
      <c r="Y116" s="26"/>
      <c r="Z116" s="26"/>
      <c r="AA116" s="26"/>
      <c r="AB116" s="26"/>
      <c r="AC116" s="26"/>
      <c r="AD116" s="26"/>
      <c r="AE116" s="26"/>
      <c r="AF116" s="26"/>
      <c r="AG116" s="26"/>
      <c r="AH116" s="26"/>
      <c r="AI116" s="26"/>
      <c r="AJ116" s="26"/>
    </row>
    <row r="117" spans="1:36" x14ac:dyDescent="0.2">
      <c r="A117" s="26"/>
      <c r="B117" s="26"/>
      <c r="C117" s="26"/>
      <c r="D117" s="26"/>
      <c r="E117" s="26"/>
      <c r="F117" s="26"/>
      <c r="G117" s="26"/>
      <c r="H117" s="26"/>
      <c r="I117" s="26"/>
      <c r="J117" s="26"/>
      <c r="K117" s="26"/>
      <c r="L117" s="26"/>
      <c r="M117" s="26"/>
      <c r="N117" s="26"/>
      <c r="O117" s="26"/>
      <c r="P117" s="26"/>
      <c r="Q117" s="26"/>
      <c r="R117" s="26"/>
      <c r="S117" s="26"/>
      <c r="T117" s="26"/>
      <c r="U117" s="26"/>
      <c r="V117" s="26"/>
      <c r="W117" s="26"/>
      <c r="X117" s="26"/>
      <c r="Y117" s="26"/>
      <c r="Z117" s="26"/>
      <c r="AA117" s="26"/>
      <c r="AB117" s="26"/>
      <c r="AC117" s="26"/>
      <c r="AD117" s="26"/>
      <c r="AE117" s="26"/>
      <c r="AF117" s="26"/>
      <c r="AG117" s="26"/>
      <c r="AH117" s="26"/>
      <c r="AI117" s="26"/>
      <c r="AJ117" s="26"/>
    </row>
    <row r="118" spans="1:36" x14ac:dyDescent="0.2">
      <c r="A118" s="26"/>
      <c r="B118" s="26"/>
      <c r="C118" s="26"/>
      <c r="D118" s="26"/>
      <c r="E118" s="26"/>
      <c r="F118" s="26"/>
      <c r="G118" s="26"/>
      <c r="H118" s="26"/>
      <c r="I118" s="26"/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26"/>
      <c r="X118" s="26"/>
      <c r="Y118" s="26"/>
      <c r="Z118" s="26"/>
      <c r="AA118" s="26"/>
      <c r="AB118" s="26"/>
      <c r="AC118" s="26"/>
      <c r="AD118" s="26"/>
      <c r="AE118" s="26"/>
      <c r="AF118" s="26"/>
      <c r="AG118" s="26"/>
      <c r="AH118" s="26"/>
      <c r="AI118" s="26"/>
      <c r="AJ118" s="26"/>
    </row>
    <row r="119" spans="1:36" x14ac:dyDescent="0.2">
      <c r="A119" s="26"/>
      <c r="B119" s="26"/>
      <c r="C119" s="26"/>
      <c r="D119" s="26"/>
      <c r="E119" s="26"/>
      <c r="F119" s="26"/>
      <c r="G119" s="26"/>
      <c r="H119" s="26"/>
      <c r="I119" s="26"/>
      <c r="J119" s="26"/>
      <c r="K119" s="26"/>
      <c r="L119" s="26"/>
      <c r="M119" s="26"/>
      <c r="N119" s="26"/>
      <c r="O119" s="26"/>
      <c r="P119" s="26"/>
      <c r="Q119" s="26"/>
      <c r="R119" s="26"/>
      <c r="S119" s="26"/>
      <c r="T119" s="26"/>
      <c r="U119" s="26"/>
      <c r="V119" s="26"/>
      <c r="W119" s="26"/>
      <c r="X119" s="26"/>
      <c r="Y119" s="26"/>
      <c r="Z119" s="26"/>
      <c r="AA119" s="26"/>
      <c r="AB119" s="26"/>
      <c r="AC119" s="26"/>
      <c r="AD119" s="26"/>
      <c r="AE119" s="26"/>
      <c r="AF119" s="26"/>
      <c r="AG119" s="26"/>
      <c r="AH119" s="26"/>
      <c r="AI119" s="26"/>
      <c r="AJ119" s="26"/>
    </row>
    <row r="120" spans="1:36" x14ac:dyDescent="0.2">
      <c r="A120" s="26"/>
      <c r="B120" s="26"/>
      <c r="C120" s="26"/>
      <c r="D120" s="26"/>
      <c r="E120" s="26"/>
      <c r="F120" s="26"/>
      <c r="G120" s="26"/>
      <c r="H120" s="26"/>
      <c r="I120" s="26"/>
      <c r="J120" s="26"/>
      <c r="K120" s="26"/>
      <c r="L120" s="26"/>
      <c r="M120" s="26"/>
      <c r="N120" s="26"/>
      <c r="O120" s="26"/>
      <c r="P120" s="26"/>
      <c r="Q120" s="26"/>
      <c r="R120" s="26"/>
      <c r="S120" s="26"/>
      <c r="T120" s="26"/>
      <c r="U120" s="26"/>
      <c r="V120" s="26"/>
      <c r="W120" s="26"/>
      <c r="X120" s="26"/>
      <c r="Y120" s="26"/>
      <c r="Z120" s="26"/>
      <c r="AA120" s="26"/>
      <c r="AB120" s="26"/>
      <c r="AC120" s="26"/>
      <c r="AD120" s="26"/>
      <c r="AE120" s="26"/>
      <c r="AF120" s="26"/>
      <c r="AG120" s="26"/>
      <c r="AH120" s="26"/>
      <c r="AI120" s="26"/>
      <c r="AJ120" s="26"/>
    </row>
    <row r="121" spans="1:36" x14ac:dyDescent="0.2">
      <c r="A121" s="26"/>
      <c r="B121" s="26"/>
      <c r="C121" s="26"/>
      <c r="D121" s="26"/>
      <c r="E121" s="26"/>
      <c r="F121" s="26"/>
      <c r="G121" s="26"/>
      <c r="H121" s="26"/>
      <c r="I121" s="26"/>
      <c r="J121" s="26"/>
      <c r="K121" s="26"/>
      <c r="L121" s="26"/>
      <c r="M121" s="26"/>
      <c r="N121" s="26"/>
      <c r="O121" s="26"/>
      <c r="P121" s="26"/>
      <c r="Q121" s="26"/>
      <c r="R121" s="26"/>
      <c r="S121" s="26"/>
      <c r="T121" s="26"/>
      <c r="U121" s="26"/>
      <c r="V121" s="26"/>
      <c r="W121" s="26"/>
      <c r="X121" s="26"/>
      <c r="Y121" s="26"/>
      <c r="Z121" s="26"/>
      <c r="AA121" s="26"/>
      <c r="AB121" s="26"/>
      <c r="AC121" s="26"/>
      <c r="AD121" s="26"/>
      <c r="AE121" s="26"/>
      <c r="AF121" s="26"/>
      <c r="AG121" s="26"/>
      <c r="AH121" s="26"/>
      <c r="AI121" s="26"/>
      <c r="AJ121" s="26"/>
    </row>
    <row r="122" spans="1:36" x14ac:dyDescent="0.2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/>
      <c r="M122" s="26"/>
      <c r="N122" s="26"/>
      <c r="O122" s="26"/>
      <c r="P122" s="26"/>
      <c r="Q122" s="26"/>
      <c r="R122" s="26"/>
      <c r="S122" s="26"/>
      <c r="T122" s="26"/>
      <c r="U122" s="26"/>
      <c r="V122" s="26"/>
      <c r="W122" s="26"/>
      <c r="X122" s="26"/>
      <c r="Y122" s="26"/>
      <c r="Z122" s="26"/>
      <c r="AA122" s="26"/>
      <c r="AB122" s="26"/>
      <c r="AC122" s="26"/>
      <c r="AD122" s="26"/>
      <c r="AE122" s="26"/>
      <c r="AF122" s="26"/>
      <c r="AG122" s="26"/>
      <c r="AH122" s="26"/>
      <c r="AI122" s="26"/>
      <c r="AJ122" s="26"/>
    </row>
    <row r="123" spans="1:36" x14ac:dyDescent="0.2">
      <c r="A123" s="26"/>
      <c r="B123" s="26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  <c r="V123" s="26"/>
      <c r="W123" s="26"/>
      <c r="X123" s="26"/>
      <c r="Y123" s="26"/>
      <c r="Z123" s="26"/>
      <c r="AA123" s="26"/>
      <c r="AB123" s="26"/>
      <c r="AC123" s="26"/>
      <c r="AD123" s="26"/>
      <c r="AE123" s="26"/>
      <c r="AF123" s="26"/>
      <c r="AG123" s="26"/>
      <c r="AH123" s="26"/>
      <c r="AI123" s="26"/>
      <c r="AJ123" s="26"/>
    </row>
    <row r="124" spans="1:36" x14ac:dyDescent="0.2">
      <c r="A124" s="26"/>
      <c r="B124" s="26"/>
      <c r="C124" s="26"/>
      <c r="D124" s="26"/>
      <c r="E124" s="26"/>
      <c r="F124" s="26"/>
      <c r="G124" s="26"/>
      <c r="H124" s="26"/>
      <c r="I124" s="26"/>
      <c r="J124" s="26"/>
      <c r="K124" s="26"/>
      <c r="L124" s="26"/>
      <c r="M124" s="26"/>
      <c r="N124" s="26"/>
      <c r="O124" s="26"/>
      <c r="P124" s="26"/>
      <c r="Q124" s="26"/>
      <c r="R124" s="26"/>
      <c r="S124" s="26"/>
      <c r="T124" s="26"/>
      <c r="U124" s="26"/>
      <c r="V124" s="26"/>
      <c r="W124" s="26"/>
      <c r="X124" s="26"/>
      <c r="Y124" s="26"/>
      <c r="Z124" s="26"/>
      <c r="AA124" s="26"/>
      <c r="AB124" s="26"/>
      <c r="AC124" s="26"/>
      <c r="AD124" s="26"/>
      <c r="AE124" s="26"/>
      <c r="AF124" s="26"/>
      <c r="AG124" s="26"/>
      <c r="AH124" s="26"/>
      <c r="AI124" s="26"/>
      <c r="AJ124" s="26"/>
    </row>
    <row r="125" spans="1:36" x14ac:dyDescent="0.2">
      <c r="A125" s="26"/>
      <c r="B125" s="26"/>
      <c r="C125" s="26"/>
      <c r="D125" s="26"/>
      <c r="E125" s="26"/>
      <c r="F125" s="26"/>
      <c r="G125" s="26"/>
      <c r="H125" s="26"/>
      <c r="I125" s="26"/>
      <c r="J125" s="26"/>
      <c r="K125" s="26"/>
      <c r="L125" s="26"/>
      <c r="M125" s="26"/>
      <c r="N125" s="26"/>
      <c r="O125" s="26"/>
      <c r="P125" s="26"/>
      <c r="Q125" s="26"/>
      <c r="R125" s="26"/>
      <c r="S125" s="26"/>
      <c r="T125" s="26"/>
      <c r="U125" s="26"/>
      <c r="V125" s="26"/>
      <c r="W125" s="26"/>
      <c r="X125" s="26"/>
      <c r="Y125" s="26"/>
      <c r="Z125" s="26"/>
      <c r="AA125" s="26"/>
      <c r="AB125" s="26"/>
      <c r="AC125" s="26"/>
      <c r="AD125" s="26"/>
      <c r="AE125" s="26"/>
      <c r="AF125" s="26"/>
      <c r="AG125" s="26"/>
      <c r="AH125" s="26"/>
      <c r="AI125" s="26"/>
      <c r="AJ125" s="26"/>
    </row>
    <row r="126" spans="1:36" x14ac:dyDescent="0.2">
      <c r="A126" s="26"/>
      <c r="B126" s="26"/>
      <c r="C126" s="26"/>
      <c r="D126" s="26"/>
      <c r="E126" s="26"/>
      <c r="F126" s="26"/>
      <c r="G126" s="26"/>
      <c r="H126" s="26"/>
      <c r="I126" s="26"/>
      <c r="J126" s="26"/>
      <c r="K126" s="26"/>
      <c r="L126" s="26"/>
      <c r="M126" s="26"/>
      <c r="N126" s="26"/>
      <c r="O126" s="26"/>
      <c r="P126" s="26"/>
      <c r="Q126" s="26"/>
      <c r="R126" s="26"/>
      <c r="S126" s="26"/>
      <c r="T126" s="26"/>
      <c r="U126" s="26"/>
      <c r="V126" s="26"/>
      <c r="W126" s="26"/>
      <c r="X126" s="26"/>
      <c r="Y126" s="26"/>
      <c r="Z126" s="26"/>
      <c r="AA126" s="26"/>
      <c r="AB126" s="26"/>
      <c r="AC126" s="26"/>
      <c r="AD126" s="26"/>
      <c r="AE126" s="26"/>
      <c r="AF126" s="26"/>
      <c r="AG126" s="26"/>
      <c r="AH126" s="26"/>
      <c r="AI126" s="26"/>
      <c r="AJ126" s="26"/>
    </row>
    <row r="127" spans="1:36" x14ac:dyDescent="0.2">
      <c r="A127" s="26"/>
      <c r="B127" s="26"/>
      <c r="C127" s="26"/>
      <c r="D127" s="26"/>
      <c r="E127" s="26"/>
      <c r="F127" s="26"/>
      <c r="G127" s="26"/>
      <c r="H127" s="26"/>
      <c r="I127" s="26"/>
      <c r="J127" s="26"/>
      <c r="K127" s="26"/>
      <c r="L127" s="26"/>
      <c r="M127" s="26"/>
      <c r="N127" s="26"/>
      <c r="O127" s="26"/>
      <c r="P127" s="26"/>
      <c r="Q127" s="26"/>
      <c r="R127" s="26"/>
      <c r="S127" s="26"/>
      <c r="T127" s="26"/>
      <c r="U127" s="26"/>
      <c r="V127" s="26"/>
      <c r="W127" s="26"/>
      <c r="X127" s="26"/>
      <c r="Y127" s="26"/>
      <c r="Z127" s="26"/>
      <c r="AA127" s="26"/>
      <c r="AB127" s="26"/>
      <c r="AC127" s="26"/>
      <c r="AD127" s="26"/>
      <c r="AE127" s="26"/>
      <c r="AF127" s="26"/>
      <c r="AG127" s="26"/>
      <c r="AH127" s="26"/>
      <c r="AI127" s="26"/>
      <c r="AJ127" s="26"/>
    </row>
    <row r="128" spans="1:36" x14ac:dyDescent="0.2">
      <c r="A128" s="26"/>
      <c r="B128" s="26"/>
      <c r="C128" s="26"/>
      <c r="D128" s="26"/>
      <c r="E128" s="26"/>
      <c r="F128" s="26"/>
      <c r="G128" s="26"/>
      <c r="H128" s="26"/>
      <c r="I128" s="26"/>
      <c r="J128" s="26"/>
      <c r="K128" s="26"/>
      <c r="L128" s="26"/>
      <c r="M128" s="26"/>
      <c r="N128" s="26"/>
      <c r="O128" s="26"/>
      <c r="P128" s="26"/>
      <c r="Q128" s="26"/>
      <c r="R128" s="26"/>
      <c r="S128" s="26"/>
      <c r="T128" s="26"/>
      <c r="U128" s="26"/>
      <c r="V128" s="26"/>
      <c r="W128" s="26"/>
      <c r="X128" s="26"/>
      <c r="Y128" s="26"/>
      <c r="Z128" s="26"/>
      <c r="AA128" s="26"/>
      <c r="AB128" s="26"/>
      <c r="AC128" s="26"/>
      <c r="AD128" s="26"/>
      <c r="AE128" s="26"/>
      <c r="AF128" s="26"/>
      <c r="AG128" s="26"/>
      <c r="AH128" s="26"/>
      <c r="AI128" s="26"/>
      <c r="AJ128" s="26"/>
    </row>
    <row r="129" spans="1:36" x14ac:dyDescent="0.2">
      <c r="A129" s="26"/>
      <c r="B129" s="26"/>
      <c r="C129" s="26"/>
      <c r="D129" s="26"/>
      <c r="E129" s="26"/>
      <c r="F129" s="26"/>
      <c r="G129" s="26"/>
      <c r="H129" s="26"/>
      <c r="I129" s="26"/>
      <c r="J129" s="26"/>
      <c r="K129" s="26"/>
      <c r="L129" s="26"/>
      <c r="M129" s="26"/>
      <c r="N129" s="26"/>
      <c r="O129" s="26"/>
      <c r="P129" s="26"/>
      <c r="Q129" s="26"/>
      <c r="R129" s="26"/>
      <c r="S129" s="26"/>
      <c r="T129" s="26"/>
      <c r="U129" s="26"/>
      <c r="V129" s="26"/>
      <c r="W129" s="26"/>
      <c r="X129" s="26"/>
      <c r="Y129" s="26"/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</row>
    <row r="130" spans="1:36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26"/>
      <c r="AH130" s="26"/>
      <c r="AI130" s="26"/>
      <c r="AJ130" s="26"/>
    </row>
    <row r="131" spans="1:36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26"/>
      <c r="N131" s="26"/>
      <c r="O131" s="26"/>
      <c r="P131" s="26"/>
      <c r="Q131" s="26"/>
      <c r="R131" s="26"/>
      <c r="S131" s="26"/>
      <c r="T131" s="26"/>
      <c r="U131" s="26"/>
      <c r="V131" s="26"/>
      <c r="W131" s="26"/>
      <c r="X131" s="26"/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</row>
    <row r="132" spans="1:36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  <c r="AF132" s="26"/>
      <c r="AG132" s="26"/>
      <c r="AH132" s="26"/>
      <c r="AI132" s="26"/>
      <c r="AJ132" s="26"/>
    </row>
    <row r="133" spans="1:36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  <c r="V133" s="26"/>
      <c r="W133" s="26"/>
      <c r="X133" s="26"/>
      <c r="Y133" s="26"/>
      <c r="Z133" s="26"/>
      <c r="AA133" s="26"/>
      <c r="AB133" s="26"/>
      <c r="AC133" s="26"/>
      <c r="AD133" s="26"/>
      <c r="AE133" s="26"/>
      <c r="AF133" s="26"/>
      <c r="AG133" s="26"/>
      <c r="AH133" s="26"/>
      <c r="AI133" s="26"/>
      <c r="AJ133" s="26"/>
    </row>
    <row r="134" spans="1:36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6"/>
      <c r="N134" s="26"/>
      <c r="O134" s="26"/>
      <c r="P134" s="26"/>
      <c r="Q134" s="26"/>
      <c r="R134" s="26"/>
      <c r="S134" s="26"/>
      <c r="T134" s="26"/>
      <c r="U134" s="26"/>
      <c r="V134" s="26"/>
      <c r="W134" s="26"/>
      <c r="X134" s="26"/>
      <c r="Y134" s="26"/>
      <c r="Z134" s="26"/>
      <c r="AA134" s="26"/>
      <c r="AB134" s="26"/>
      <c r="AC134" s="26"/>
      <c r="AD134" s="26"/>
      <c r="AE134" s="26"/>
      <c r="AF134" s="26"/>
      <c r="AG134" s="26"/>
      <c r="AH134" s="26"/>
      <c r="AI134" s="26"/>
      <c r="AJ134" s="26"/>
    </row>
    <row r="135" spans="1:36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6"/>
      <c r="N135" s="26"/>
      <c r="O135" s="26"/>
      <c r="P135" s="26"/>
      <c r="Q135" s="26"/>
      <c r="R135" s="26"/>
      <c r="S135" s="26"/>
      <c r="T135" s="26"/>
      <c r="U135" s="26"/>
      <c r="V135" s="26"/>
      <c r="W135" s="26"/>
      <c r="X135" s="26"/>
      <c r="Y135" s="26"/>
      <c r="Z135" s="26"/>
      <c r="AA135" s="26"/>
      <c r="AB135" s="26"/>
      <c r="AC135" s="26"/>
      <c r="AD135" s="26"/>
      <c r="AE135" s="26"/>
      <c r="AF135" s="26"/>
      <c r="AG135" s="26"/>
      <c r="AH135" s="26"/>
      <c r="AI135" s="26"/>
      <c r="AJ135" s="26"/>
    </row>
    <row r="136" spans="1:36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26"/>
      <c r="N136" s="26"/>
      <c r="O136" s="26"/>
      <c r="P136" s="26"/>
      <c r="Q136" s="26"/>
      <c r="R136" s="26"/>
      <c r="S136" s="26"/>
      <c r="T136" s="26"/>
      <c r="U136" s="26"/>
      <c r="V136" s="26"/>
      <c r="W136" s="26"/>
      <c r="X136" s="26"/>
      <c r="Y136" s="26"/>
      <c r="Z136" s="26"/>
      <c r="AA136" s="26"/>
      <c r="AB136" s="26"/>
      <c r="AC136" s="26"/>
      <c r="AD136" s="26"/>
      <c r="AE136" s="26"/>
      <c r="AF136" s="26"/>
      <c r="AG136" s="26"/>
      <c r="AH136" s="26"/>
      <c r="AI136" s="26"/>
      <c r="AJ136" s="26"/>
    </row>
    <row r="137" spans="1:36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26"/>
      <c r="N137" s="26"/>
      <c r="O137" s="26"/>
      <c r="P137" s="26"/>
      <c r="Q137" s="26"/>
      <c r="R137" s="26"/>
      <c r="S137" s="26"/>
      <c r="T137" s="26"/>
      <c r="U137" s="26"/>
      <c r="V137" s="26"/>
      <c r="W137" s="26"/>
      <c r="X137" s="26"/>
      <c r="Y137" s="26"/>
      <c r="Z137" s="26"/>
      <c r="AA137" s="26"/>
      <c r="AB137" s="26"/>
      <c r="AC137" s="26"/>
      <c r="AD137" s="26"/>
      <c r="AE137" s="26"/>
      <c r="AF137" s="26"/>
      <c r="AG137" s="26"/>
      <c r="AH137" s="26"/>
      <c r="AI137" s="26"/>
      <c r="AJ137" s="26"/>
    </row>
    <row r="138" spans="1:36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6"/>
      <c r="S138" s="26"/>
      <c r="T138" s="26"/>
      <c r="U138" s="26"/>
      <c r="V138" s="26"/>
      <c r="W138" s="26"/>
      <c r="X138" s="26"/>
      <c r="Y138" s="26"/>
      <c r="Z138" s="26"/>
      <c r="AA138" s="26"/>
      <c r="AB138" s="26"/>
      <c r="AC138" s="26"/>
      <c r="AD138" s="26"/>
      <c r="AE138" s="26"/>
      <c r="AF138" s="26"/>
      <c r="AG138" s="26"/>
      <c r="AH138" s="26"/>
      <c r="AI138" s="26"/>
      <c r="AJ138" s="26"/>
    </row>
    <row r="139" spans="1:36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6"/>
      <c r="S139" s="26"/>
      <c r="T139" s="26"/>
      <c r="U139" s="26"/>
      <c r="V139" s="26"/>
      <c r="W139" s="26"/>
      <c r="X139" s="26"/>
      <c r="Y139" s="26"/>
      <c r="Z139" s="26"/>
      <c r="AA139" s="26"/>
      <c r="AB139" s="26"/>
      <c r="AC139" s="26"/>
      <c r="AD139" s="26"/>
      <c r="AE139" s="26"/>
      <c r="AF139" s="26"/>
      <c r="AG139" s="26"/>
      <c r="AH139" s="26"/>
      <c r="AI139" s="26"/>
      <c r="AJ139" s="26"/>
    </row>
    <row r="140" spans="1:36" x14ac:dyDescent="0.2">
      <c r="A140" s="26"/>
      <c r="B140" s="26"/>
      <c r="C140" s="26"/>
      <c r="D140" s="26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6"/>
      <c r="S140" s="26"/>
      <c r="T140" s="26"/>
      <c r="U140" s="26"/>
      <c r="V140" s="26"/>
      <c r="W140" s="26"/>
      <c r="X140" s="26"/>
      <c r="Y140" s="26"/>
      <c r="Z140" s="26"/>
      <c r="AA140" s="26"/>
      <c r="AB140" s="26"/>
      <c r="AC140" s="26"/>
      <c r="AD140" s="26"/>
      <c r="AE140" s="26"/>
      <c r="AF140" s="26"/>
      <c r="AG140" s="26"/>
      <c r="AH140" s="26"/>
      <c r="AI140" s="26"/>
      <c r="AJ140" s="26"/>
    </row>
    <row r="141" spans="1:36" x14ac:dyDescent="0.2">
      <c r="A141" s="26"/>
      <c r="B141" s="26"/>
      <c r="C141" s="26"/>
      <c r="D141" s="26"/>
      <c r="E141" s="26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6"/>
      <c r="S141" s="26"/>
      <c r="T141" s="26"/>
      <c r="U141" s="26"/>
      <c r="V141" s="26"/>
      <c r="W141" s="26"/>
      <c r="X141" s="26"/>
      <c r="Y141" s="26"/>
      <c r="Z141" s="26"/>
      <c r="AA141" s="26"/>
      <c r="AB141" s="26"/>
      <c r="AC141" s="26"/>
      <c r="AD141" s="26"/>
      <c r="AE141" s="26"/>
      <c r="AF141" s="26"/>
      <c r="AG141" s="26"/>
      <c r="AH141" s="26"/>
      <c r="AI141" s="26"/>
      <c r="AJ141" s="26"/>
    </row>
    <row r="142" spans="1:36" x14ac:dyDescent="0.2">
      <c r="A142" s="26"/>
      <c r="B142" s="26"/>
      <c r="C142" s="26"/>
      <c r="D142" s="26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6"/>
      <c r="S142" s="26"/>
      <c r="T142" s="26"/>
      <c r="U142" s="26"/>
      <c r="V142" s="26"/>
      <c r="W142" s="26"/>
      <c r="X142" s="26"/>
      <c r="Y142" s="26"/>
      <c r="Z142" s="26"/>
      <c r="AA142" s="26"/>
      <c r="AB142" s="26"/>
      <c r="AC142" s="26"/>
      <c r="AD142" s="26"/>
      <c r="AE142" s="26"/>
      <c r="AF142" s="26"/>
      <c r="AG142" s="26"/>
      <c r="AH142" s="26"/>
      <c r="AI142" s="26"/>
      <c r="AJ142" s="26"/>
    </row>
    <row r="143" spans="1:36" x14ac:dyDescent="0.2">
      <c r="A143" s="26"/>
      <c r="B143" s="26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  <c r="V143" s="26"/>
      <c r="W143" s="26"/>
      <c r="X143" s="26"/>
      <c r="Y143" s="26"/>
      <c r="Z143" s="26"/>
      <c r="AA143" s="26"/>
      <c r="AB143" s="26"/>
      <c r="AC143" s="26"/>
      <c r="AD143" s="26"/>
      <c r="AE143" s="26"/>
      <c r="AF143" s="26"/>
      <c r="AG143" s="26"/>
      <c r="AH143" s="26"/>
      <c r="AI143" s="26"/>
      <c r="AJ143" s="26"/>
    </row>
    <row r="144" spans="1:36" x14ac:dyDescent="0.2">
      <c r="A144" s="26"/>
      <c r="B144" s="26"/>
      <c r="C144" s="26"/>
      <c r="D144" s="26"/>
      <c r="E144" s="26"/>
      <c r="F144" s="26"/>
      <c r="G144" s="26"/>
      <c r="H144" s="26"/>
      <c r="I144" s="26"/>
      <c r="J144" s="26"/>
      <c r="K144" s="26"/>
      <c r="L144" s="26"/>
      <c r="M144" s="26"/>
      <c r="N144" s="26"/>
      <c r="O144" s="26"/>
      <c r="P144" s="26"/>
      <c r="Q144" s="26"/>
      <c r="R144" s="26"/>
      <c r="S144" s="26"/>
      <c r="T144" s="26"/>
      <c r="U144" s="26"/>
      <c r="V144" s="26"/>
      <c r="W144" s="26"/>
      <c r="X144" s="26"/>
      <c r="Y144" s="26"/>
      <c r="Z144" s="26"/>
      <c r="AA144" s="26"/>
      <c r="AB144" s="26"/>
      <c r="AC144" s="26"/>
      <c r="AD144" s="26"/>
      <c r="AE144" s="26"/>
      <c r="AF144" s="26"/>
      <c r="AG144" s="26"/>
      <c r="AH144" s="26"/>
      <c r="AI144" s="26"/>
      <c r="AJ144" s="26"/>
    </row>
    <row r="145" spans="1:36" x14ac:dyDescent="0.2">
      <c r="A145" s="26"/>
      <c r="B145" s="26"/>
      <c r="C145" s="26"/>
      <c r="D145" s="26"/>
      <c r="E145" s="26"/>
      <c r="F145" s="26"/>
      <c r="G145" s="26"/>
      <c r="H145" s="26"/>
      <c r="I145" s="26"/>
      <c r="J145" s="26"/>
      <c r="K145" s="26"/>
      <c r="L145" s="26"/>
      <c r="M145" s="26"/>
      <c r="N145" s="26"/>
      <c r="O145" s="26"/>
      <c r="P145" s="26"/>
      <c r="Q145" s="26"/>
      <c r="R145" s="26"/>
      <c r="S145" s="26"/>
      <c r="T145" s="26"/>
      <c r="U145" s="26"/>
      <c r="V145" s="26"/>
      <c r="W145" s="26"/>
      <c r="X145" s="26"/>
      <c r="Y145" s="26"/>
      <c r="Z145" s="26"/>
      <c r="AA145" s="26"/>
      <c r="AB145" s="26"/>
      <c r="AC145" s="26"/>
      <c r="AD145" s="26"/>
      <c r="AE145" s="26"/>
      <c r="AF145" s="26"/>
      <c r="AG145" s="26"/>
      <c r="AH145" s="26"/>
      <c r="AI145" s="26"/>
      <c r="AJ145" s="26"/>
    </row>
    <row r="146" spans="1:36" x14ac:dyDescent="0.2">
      <c r="A146" s="26"/>
      <c r="B146" s="26"/>
      <c r="C146" s="26"/>
      <c r="D146" s="26"/>
      <c r="E146" s="26"/>
      <c r="F146" s="26"/>
      <c r="G146" s="26"/>
      <c r="H146" s="26"/>
      <c r="I146" s="26"/>
      <c r="J146" s="26"/>
      <c r="K146" s="26"/>
      <c r="L146" s="26"/>
      <c r="M146" s="26"/>
      <c r="N146" s="26"/>
      <c r="O146" s="26"/>
      <c r="P146" s="26"/>
      <c r="Q146" s="26"/>
      <c r="R146" s="26"/>
      <c r="S146" s="26"/>
      <c r="T146" s="26"/>
      <c r="U146" s="26"/>
      <c r="V146" s="26"/>
      <c r="W146" s="26"/>
      <c r="X146" s="26"/>
      <c r="Y146" s="26"/>
      <c r="Z146" s="26"/>
      <c r="AA146" s="26"/>
      <c r="AB146" s="26"/>
      <c r="AC146" s="26"/>
      <c r="AD146" s="26"/>
      <c r="AE146" s="26"/>
      <c r="AF146" s="26"/>
      <c r="AG146" s="26"/>
      <c r="AH146" s="26"/>
      <c r="AI146" s="26"/>
      <c r="AJ146" s="26"/>
    </row>
    <row r="147" spans="1:36" x14ac:dyDescent="0.2">
      <c r="A147" s="26"/>
      <c r="B147" s="26"/>
      <c r="C147" s="26"/>
      <c r="D147" s="26"/>
      <c r="E147" s="26"/>
      <c r="F147" s="26"/>
      <c r="G147" s="26"/>
      <c r="H147" s="26"/>
      <c r="I147" s="26"/>
      <c r="J147" s="26"/>
      <c r="K147" s="26"/>
      <c r="L147" s="26"/>
      <c r="M147" s="26"/>
      <c r="N147" s="26"/>
      <c r="O147" s="26"/>
      <c r="P147" s="26"/>
      <c r="Q147" s="26"/>
      <c r="R147" s="26"/>
      <c r="S147" s="26"/>
      <c r="T147" s="26"/>
      <c r="U147" s="26"/>
      <c r="V147" s="26"/>
      <c r="W147" s="26"/>
      <c r="X147" s="26"/>
      <c r="Y147" s="26"/>
      <c r="Z147" s="26"/>
      <c r="AA147" s="26"/>
      <c r="AB147" s="26"/>
      <c r="AC147" s="26"/>
      <c r="AD147" s="26"/>
      <c r="AE147" s="26"/>
      <c r="AF147" s="26"/>
      <c r="AG147" s="26"/>
      <c r="AH147" s="26"/>
      <c r="AI147" s="26"/>
      <c r="AJ147" s="26"/>
    </row>
    <row r="148" spans="1:36" x14ac:dyDescent="0.2">
      <c r="A148" s="26"/>
      <c r="B148" s="26"/>
      <c r="C148" s="26"/>
      <c r="D148" s="26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6"/>
      <c r="S148" s="26"/>
      <c r="T148" s="26"/>
      <c r="U148" s="26"/>
      <c r="V148" s="26"/>
      <c r="W148" s="26"/>
      <c r="X148" s="26"/>
      <c r="Y148" s="26"/>
      <c r="Z148" s="26"/>
      <c r="AA148" s="26"/>
      <c r="AB148" s="26"/>
      <c r="AC148" s="26"/>
      <c r="AD148" s="26"/>
      <c r="AE148" s="26"/>
      <c r="AF148" s="26"/>
      <c r="AG148" s="26"/>
      <c r="AH148" s="26"/>
      <c r="AI148" s="26"/>
      <c r="AJ148" s="26"/>
    </row>
    <row r="149" spans="1:36" x14ac:dyDescent="0.2">
      <c r="A149" s="26"/>
      <c r="B149" s="26"/>
      <c r="C149" s="26"/>
      <c r="D149" s="26"/>
      <c r="E149" s="26"/>
      <c r="F149" s="26"/>
      <c r="G149" s="26"/>
      <c r="H149" s="26"/>
      <c r="I149" s="26"/>
      <c r="J149" s="26"/>
      <c r="K149" s="26"/>
      <c r="L149" s="26"/>
      <c r="M149" s="26"/>
      <c r="N149" s="26"/>
      <c r="O149" s="26"/>
      <c r="P149" s="26"/>
      <c r="Q149" s="26"/>
      <c r="R149" s="26"/>
      <c r="S149" s="26"/>
      <c r="T149" s="26"/>
      <c r="U149" s="26"/>
      <c r="V149" s="26"/>
      <c r="W149" s="26"/>
      <c r="X149" s="26"/>
      <c r="Y149" s="26"/>
      <c r="Z149" s="26"/>
      <c r="AA149" s="26"/>
      <c r="AB149" s="26"/>
      <c r="AC149" s="26"/>
      <c r="AD149" s="26"/>
      <c r="AE149" s="26"/>
      <c r="AF149" s="26"/>
      <c r="AG149" s="26"/>
      <c r="AH149" s="26"/>
      <c r="AI149" s="26"/>
      <c r="AJ149" s="26"/>
    </row>
    <row r="150" spans="1:36" x14ac:dyDescent="0.2">
      <c r="A150" s="26"/>
      <c r="B150" s="26"/>
      <c r="C150" s="26"/>
      <c r="D150" s="26"/>
      <c r="E150" s="26"/>
      <c r="F150" s="26"/>
      <c r="G150" s="26"/>
      <c r="H150" s="26"/>
      <c r="I150" s="26"/>
      <c r="J150" s="26"/>
      <c r="K150" s="26"/>
      <c r="L150" s="26"/>
      <c r="M150" s="26"/>
      <c r="N150" s="26"/>
      <c r="O150" s="26"/>
      <c r="P150" s="26"/>
      <c r="Q150" s="26"/>
      <c r="R150" s="26"/>
      <c r="S150" s="26"/>
      <c r="T150" s="26"/>
      <c r="U150" s="26"/>
      <c r="V150" s="26"/>
      <c r="W150" s="26"/>
      <c r="X150" s="26"/>
      <c r="Y150" s="26"/>
      <c r="Z150" s="26"/>
      <c r="AA150" s="26"/>
      <c r="AB150" s="26"/>
      <c r="AC150" s="26"/>
      <c r="AD150" s="26"/>
      <c r="AE150" s="26"/>
      <c r="AF150" s="26"/>
      <c r="AG150" s="26"/>
      <c r="AH150" s="26"/>
      <c r="AI150" s="26"/>
      <c r="AJ150" s="26"/>
    </row>
    <row r="151" spans="1:36" x14ac:dyDescent="0.2">
      <c r="A151" s="26"/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6"/>
      <c r="AH151" s="26"/>
      <c r="AI151" s="26"/>
      <c r="AJ151" s="26"/>
    </row>
    <row r="152" spans="1:36" x14ac:dyDescent="0.2">
      <c r="A152" s="26"/>
      <c r="B152" s="26"/>
      <c r="C152" s="26"/>
      <c r="D152" s="26"/>
      <c r="E152" s="26"/>
      <c r="F152" s="26"/>
      <c r="G152" s="26"/>
      <c r="H152" s="26"/>
      <c r="I152" s="26"/>
      <c r="J152" s="26"/>
      <c r="K152" s="26"/>
      <c r="L152" s="26"/>
      <c r="M152" s="26"/>
      <c r="N152" s="26"/>
      <c r="O152" s="26"/>
      <c r="P152" s="26"/>
      <c r="Q152" s="26"/>
      <c r="R152" s="26"/>
      <c r="S152" s="26"/>
      <c r="T152" s="26"/>
      <c r="U152" s="26"/>
      <c r="V152" s="26"/>
      <c r="W152" s="26"/>
      <c r="X152" s="26"/>
      <c r="Y152" s="26"/>
      <c r="Z152" s="26"/>
      <c r="AA152" s="26"/>
      <c r="AB152" s="26"/>
      <c r="AC152" s="26"/>
      <c r="AD152" s="26"/>
      <c r="AE152" s="26"/>
      <c r="AF152" s="26"/>
      <c r="AG152" s="26"/>
      <c r="AH152" s="26"/>
      <c r="AI152" s="26"/>
      <c r="AJ152" s="26"/>
    </row>
    <row r="153" spans="1:36" x14ac:dyDescent="0.2">
      <c r="A153" s="26"/>
      <c r="B153" s="26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  <c r="V153" s="26"/>
      <c r="W153" s="26"/>
      <c r="X153" s="26"/>
      <c r="Y153" s="26"/>
      <c r="Z153" s="26"/>
      <c r="AA153" s="26"/>
      <c r="AB153" s="26"/>
      <c r="AC153" s="26"/>
      <c r="AD153" s="26"/>
      <c r="AE153" s="26"/>
      <c r="AF153" s="26"/>
      <c r="AG153" s="26"/>
      <c r="AH153" s="26"/>
      <c r="AI153" s="26"/>
      <c r="AJ153" s="26"/>
    </row>
    <row r="154" spans="1:36" x14ac:dyDescent="0.2">
      <c r="A154" s="26"/>
      <c r="B154" s="26"/>
      <c r="C154" s="26"/>
      <c r="D154" s="26"/>
      <c r="E154" s="26"/>
      <c r="F154" s="26"/>
      <c r="G154" s="26"/>
      <c r="H154" s="26"/>
      <c r="I154" s="26"/>
      <c r="J154" s="26"/>
      <c r="K154" s="26"/>
      <c r="L154" s="26"/>
      <c r="M154" s="26"/>
      <c r="N154" s="26"/>
      <c r="O154" s="26"/>
      <c r="P154" s="26"/>
      <c r="Q154" s="26"/>
      <c r="R154" s="26"/>
      <c r="S154" s="26"/>
      <c r="T154" s="26"/>
      <c r="U154" s="26"/>
      <c r="V154" s="26"/>
      <c r="W154" s="26"/>
      <c r="X154" s="26"/>
      <c r="Y154" s="26"/>
      <c r="Z154" s="26"/>
      <c r="AA154" s="26"/>
      <c r="AB154" s="26"/>
      <c r="AC154" s="26"/>
      <c r="AD154" s="26"/>
      <c r="AE154" s="26"/>
      <c r="AF154" s="26"/>
      <c r="AG154" s="26"/>
      <c r="AH154" s="26"/>
      <c r="AI154" s="26"/>
      <c r="AJ154" s="26"/>
    </row>
    <row r="155" spans="1:36" x14ac:dyDescent="0.2">
      <c r="A155" s="26"/>
      <c r="B155" s="26"/>
      <c r="C155" s="26"/>
      <c r="D155" s="26"/>
      <c r="E155" s="26"/>
      <c r="F155" s="26"/>
      <c r="G155" s="26"/>
      <c r="H155" s="26"/>
      <c r="I155" s="26"/>
      <c r="J155" s="26"/>
      <c r="K155" s="26"/>
      <c r="L155" s="26"/>
      <c r="M155" s="26"/>
      <c r="N155" s="26"/>
      <c r="O155" s="26"/>
      <c r="P155" s="26"/>
      <c r="Q155" s="26"/>
      <c r="R155" s="26"/>
      <c r="S155" s="26"/>
      <c r="T155" s="26"/>
      <c r="U155" s="26"/>
      <c r="V155" s="26"/>
      <c r="W155" s="26"/>
      <c r="X155" s="26"/>
      <c r="Y155" s="26"/>
      <c r="Z155" s="26"/>
      <c r="AA155" s="26"/>
      <c r="AB155" s="26"/>
      <c r="AC155" s="26"/>
      <c r="AD155" s="26"/>
      <c r="AE155" s="26"/>
      <c r="AF155" s="26"/>
      <c r="AG155" s="26"/>
      <c r="AH155" s="26"/>
      <c r="AI155" s="26"/>
      <c r="AJ155" s="26"/>
    </row>
    <row r="156" spans="1:36" x14ac:dyDescent="0.2">
      <c r="A156" s="26"/>
      <c r="B156" s="26"/>
      <c r="C156" s="26"/>
      <c r="D156" s="26"/>
      <c r="E156" s="26"/>
      <c r="F156" s="26"/>
      <c r="G156" s="26"/>
      <c r="H156" s="26"/>
      <c r="I156" s="26"/>
      <c r="J156" s="26"/>
      <c r="K156" s="26"/>
      <c r="L156" s="26"/>
      <c r="M156" s="26"/>
      <c r="N156" s="26"/>
      <c r="O156" s="26"/>
      <c r="P156" s="26"/>
      <c r="Q156" s="26"/>
      <c r="R156" s="26"/>
      <c r="S156" s="26"/>
      <c r="T156" s="26"/>
      <c r="U156" s="26"/>
      <c r="V156" s="26"/>
      <c r="W156" s="26"/>
      <c r="X156" s="26"/>
      <c r="Y156" s="26"/>
      <c r="Z156" s="26"/>
      <c r="AA156" s="26"/>
      <c r="AB156" s="26"/>
      <c r="AC156" s="26"/>
      <c r="AD156" s="26"/>
      <c r="AE156" s="26"/>
      <c r="AF156" s="26"/>
      <c r="AG156" s="26"/>
      <c r="AH156" s="26"/>
      <c r="AI156" s="26"/>
      <c r="AJ156" s="26"/>
    </row>
    <row r="157" spans="1:36" x14ac:dyDescent="0.2">
      <c r="A157" s="26"/>
      <c r="B157" s="26"/>
      <c r="C157" s="26"/>
      <c r="D157" s="26"/>
      <c r="E157" s="26"/>
      <c r="F157" s="26"/>
      <c r="G157" s="26"/>
      <c r="H157" s="26"/>
      <c r="I157" s="26"/>
      <c r="J157" s="26"/>
      <c r="K157" s="26"/>
      <c r="L157" s="26"/>
      <c r="M157" s="26"/>
      <c r="N157" s="26"/>
      <c r="O157" s="26"/>
      <c r="P157" s="26"/>
      <c r="Q157" s="26"/>
      <c r="R157" s="26"/>
      <c r="S157" s="26"/>
      <c r="T157" s="26"/>
      <c r="U157" s="26"/>
      <c r="V157" s="26"/>
      <c r="W157" s="26"/>
      <c r="X157" s="26"/>
      <c r="Y157" s="26"/>
      <c r="Z157" s="26"/>
      <c r="AA157" s="26"/>
      <c r="AB157" s="26"/>
      <c r="AC157" s="26"/>
      <c r="AD157" s="26"/>
      <c r="AE157" s="26"/>
      <c r="AF157" s="26"/>
      <c r="AG157" s="26"/>
      <c r="AH157" s="26"/>
      <c r="AI157" s="26"/>
      <c r="AJ157" s="26"/>
    </row>
    <row r="158" spans="1:36" x14ac:dyDescent="0.2">
      <c r="A158" s="26"/>
      <c r="B158" s="26"/>
      <c r="C158" s="26"/>
      <c r="D158" s="26"/>
      <c r="E158" s="26"/>
      <c r="F158" s="26"/>
      <c r="G158" s="26"/>
      <c r="H158" s="26"/>
      <c r="I158" s="26"/>
      <c r="J158" s="26"/>
      <c r="K158" s="26"/>
      <c r="L158" s="26"/>
      <c r="M158" s="26"/>
      <c r="N158" s="26"/>
      <c r="O158" s="26"/>
      <c r="P158" s="26"/>
      <c r="Q158" s="26"/>
      <c r="R158" s="26"/>
      <c r="S158" s="26"/>
      <c r="T158" s="26"/>
      <c r="U158" s="26"/>
      <c r="V158" s="26"/>
      <c r="W158" s="26"/>
      <c r="X158" s="26"/>
      <c r="Y158" s="26"/>
      <c r="Z158" s="26"/>
      <c r="AA158" s="26"/>
      <c r="AB158" s="26"/>
      <c r="AC158" s="26"/>
      <c r="AD158" s="26"/>
      <c r="AE158" s="26"/>
      <c r="AF158" s="26"/>
      <c r="AG158" s="26"/>
      <c r="AH158" s="26"/>
      <c r="AI158" s="26"/>
      <c r="AJ158" s="26"/>
    </row>
    <row r="159" spans="1:36" x14ac:dyDescent="0.2">
      <c r="A159" s="26"/>
      <c r="B159" s="26"/>
      <c r="C159" s="26"/>
      <c r="D159" s="26"/>
      <c r="E159" s="26"/>
      <c r="F159" s="26"/>
      <c r="G159" s="26"/>
      <c r="H159" s="26"/>
      <c r="I159" s="26"/>
      <c r="J159" s="26"/>
      <c r="K159" s="26"/>
      <c r="L159" s="26"/>
      <c r="M159" s="26"/>
      <c r="N159" s="26"/>
      <c r="O159" s="26"/>
      <c r="P159" s="26"/>
      <c r="Q159" s="26"/>
      <c r="R159" s="26"/>
      <c r="S159" s="26"/>
      <c r="T159" s="26"/>
      <c r="U159" s="26"/>
      <c r="V159" s="26"/>
      <c r="W159" s="26"/>
      <c r="X159" s="26"/>
      <c r="Y159" s="26"/>
      <c r="Z159" s="26"/>
      <c r="AA159" s="26"/>
      <c r="AB159" s="26"/>
      <c r="AC159" s="26"/>
      <c r="AD159" s="26"/>
      <c r="AE159" s="26"/>
      <c r="AF159" s="26"/>
      <c r="AG159" s="26"/>
      <c r="AH159" s="26"/>
      <c r="AI159" s="26"/>
      <c r="AJ159" s="26"/>
    </row>
    <row r="160" spans="1:36" x14ac:dyDescent="0.2">
      <c r="A160" s="26"/>
      <c r="B160" s="26"/>
      <c r="C160" s="26"/>
      <c r="D160" s="26"/>
      <c r="E160" s="26"/>
      <c r="F160" s="26"/>
      <c r="G160" s="26"/>
      <c r="H160" s="26"/>
      <c r="I160" s="26"/>
      <c r="J160" s="26"/>
      <c r="K160" s="26"/>
      <c r="L160" s="26"/>
      <c r="M160" s="26"/>
      <c r="N160" s="26"/>
      <c r="O160" s="26"/>
      <c r="P160" s="26"/>
      <c r="Q160" s="26"/>
      <c r="R160" s="26"/>
      <c r="S160" s="26"/>
      <c r="T160" s="26"/>
      <c r="U160" s="26"/>
      <c r="V160" s="26"/>
      <c r="W160" s="26"/>
      <c r="X160" s="26"/>
      <c r="Y160" s="26"/>
      <c r="Z160" s="26"/>
      <c r="AA160" s="26"/>
      <c r="AB160" s="26"/>
      <c r="AC160" s="26"/>
      <c r="AD160" s="26"/>
      <c r="AE160" s="26"/>
      <c r="AF160" s="26"/>
      <c r="AG160" s="26"/>
      <c r="AH160" s="26"/>
      <c r="AI160" s="26"/>
      <c r="AJ160" s="26"/>
    </row>
    <row r="161" spans="1:36" x14ac:dyDescent="0.2">
      <c r="A161" s="26"/>
      <c r="B161" s="26"/>
      <c r="C161" s="26"/>
      <c r="D161" s="26"/>
      <c r="E161" s="26"/>
      <c r="F161" s="26"/>
      <c r="G161" s="26"/>
      <c r="H161" s="26"/>
      <c r="I161" s="26"/>
      <c r="J161" s="26"/>
      <c r="K161" s="26"/>
      <c r="L161" s="26"/>
      <c r="M161" s="26"/>
      <c r="N161" s="26"/>
      <c r="O161" s="26"/>
      <c r="P161" s="26"/>
      <c r="Q161" s="26"/>
      <c r="R161" s="26"/>
      <c r="S161" s="26"/>
      <c r="T161" s="26"/>
      <c r="U161" s="26"/>
      <c r="V161" s="26"/>
      <c r="W161" s="26"/>
      <c r="X161" s="26"/>
      <c r="Y161" s="26"/>
      <c r="Z161" s="26"/>
      <c r="AA161" s="26"/>
      <c r="AB161" s="26"/>
      <c r="AC161" s="26"/>
      <c r="AD161" s="26"/>
      <c r="AE161" s="26"/>
      <c r="AF161" s="26"/>
      <c r="AG161" s="26"/>
      <c r="AH161" s="26"/>
      <c r="AI161" s="26"/>
      <c r="AJ161" s="26"/>
    </row>
    <row r="162" spans="1:36" x14ac:dyDescent="0.2">
      <c r="A162" s="26"/>
      <c r="B162" s="26"/>
      <c r="C162" s="26"/>
      <c r="D162" s="26"/>
      <c r="E162" s="26"/>
      <c r="F162" s="26"/>
      <c r="G162" s="26"/>
      <c r="H162" s="26"/>
      <c r="I162" s="26"/>
      <c r="J162" s="26"/>
      <c r="K162" s="26"/>
      <c r="L162" s="26"/>
      <c r="M162" s="26"/>
      <c r="N162" s="26"/>
      <c r="O162" s="26"/>
      <c r="P162" s="26"/>
      <c r="Q162" s="26"/>
      <c r="R162" s="26"/>
      <c r="S162" s="26"/>
      <c r="T162" s="26"/>
      <c r="U162" s="26"/>
      <c r="V162" s="26"/>
      <c r="W162" s="26"/>
      <c r="X162" s="26"/>
      <c r="Y162" s="26"/>
      <c r="Z162" s="26"/>
      <c r="AA162" s="26"/>
      <c r="AB162" s="26"/>
      <c r="AC162" s="26"/>
      <c r="AD162" s="26"/>
      <c r="AE162" s="26"/>
      <c r="AF162" s="26"/>
      <c r="AG162" s="26"/>
      <c r="AH162" s="26"/>
      <c r="AI162" s="26"/>
      <c r="AJ162" s="26"/>
    </row>
    <row r="163" spans="1:36" x14ac:dyDescent="0.2">
      <c r="A163" s="26"/>
      <c r="B163" s="26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  <c r="V163" s="26"/>
      <c r="W163" s="26"/>
      <c r="X163" s="26"/>
      <c r="Y163" s="26"/>
      <c r="Z163" s="26"/>
      <c r="AA163" s="26"/>
      <c r="AB163" s="26"/>
      <c r="AC163" s="26"/>
      <c r="AD163" s="26"/>
      <c r="AE163" s="26"/>
      <c r="AF163" s="26"/>
      <c r="AG163" s="26"/>
      <c r="AH163" s="26"/>
      <c r="AI163" s="26"/>
      <c r="AJ163" s="26"/>
    </row>
    <row r="164" spans="1:36" x14ac:dyDescent="0.2">
      <c r="A164" s="26"/>
      <c r="B164" s="26"/>
      <c r="C164" s="26"/>
      <c r="D164" s="26"/>
      <c r="E164" s="26"/>
      <c r="F164" s="26"/>
      <c r="G164" s="26"/>
      <c r="H164" s="26"/>
      <c r="I164" s="26"/>
      <c r="J164" s="26"/>
      <c r="K164" s="26"/>
      <c r="L164" s="26"/>
      <c r="M164" s="26"/>
      <c r="N164" s="26"/>
      <c r="O164" s="26"/>
      <c r="P164" s="26"/>
      <c r="Q164" s="26"/>
      <c r="R164" s="26"/>
      <c r="S164" s="26"/>
      <c r="T164" s="26"/>
      <c r="U164" s="26"/>
      <c r="V164" s="26"/>
      <c r="W164" s="26"/>
      <c r="X164" s="26"/>
      <c r="Y164" s="26"/>
      <c r="Z164" s="26"/>
      <c r="AA164" s="26"/>
      <c r="AB164" s="26"/>
      <c r="AC164" s="26"/>
      <c r="AD164" s="26"/>
      <c r="AE164" s="26"/>
      <c r="AF164" s="26"/>
      <c r="AG164" s="26"/>
      <c r="AH164" s="26"/>
      <c r="AI164" s="26"/>
      <c r="AJ164" s="26"/>
    </row>
    <row r="165" spans="1:36" x14ac:dyDescent="0.2">
      <c r="A165" s="26"/>
      <c r="B165" s="26"/>
      <c r="C165" s="26"/>
      <c r="D165" s="26"/>
      <c r="E165" s="26"/>
      <c r="F165" s="26"/>
      <c r="G165" s="26"/>
      <c r="H165" s="26"/>
      <c r="I165" s="26"/>
      <c r="J165" s="26"/>
      <c r="K165" s="26"/>
      <c r="L165" s="26"/>
      <c r="M165" s="26"/>
      <c r="N165" s="26"/>
      <c r="O165" s="26"/>
      <c r="P165" s="26"/>
      <c r="Q165" s="26"/>
      <c r="R165" s="26"/>
      <c r="S165" s="26"/>
      <c r="T165" s="26"/>
      <c r="U165" s="26"/>
      <c r="V165" s="26"/>
      <c r="W165" s="26"/>
      <c r="X165" s="26"/>
      <c r="Y165" s="26"/>
      <c r="Z165" s="26"/>
      <c r="AA165" s="26"/>
      <c r="AB165" s="26"/>
      <c r="AC165" s="26"/>
      <c r="AD165" s="26"/>
      <c r="AE165" s="26"/>
      <c r="AF165" s="26"/>
      <c r="AG165" s="26"/>
      <c r="AH165" s="26"/>
      <c r="AI165" s="26"/>
      <c r="AJ165" s="26"/>
    </row>
    <row r="166" spans="1:36" x14ac:dyDescent="0.2">
      <c r="A166" s="26"/>
      <c r="B166" s="26"/>
      <c r="C166" s="26"/>
      <c r="D166" s="26"/>
      <c r="E166" s="26"/>
      <c r="F166" s="26"/>
      <c r="G166" s="26"/>
      <c r="H166" s="26"/>
      <c r="I166" s="26"/>
      <c r="J166" s="26"/>
      <c r="K166" s="26"/>
      <c r="L166" s="26"/>
      <c r="M166" s="26"/>
      <c r="N166" s="26"/>
      <c r="O166" s="26"/>
      <c r="P166" s="26"/>
      <c r="Q166" s="26"/>
      <c r="R166" s="26"/>
      <c r="S166" s="26"/>
      <c r="T166" s="26"/>
      <c r="U166" s="26"/>
      <c r="V166" s="26"/>
      <c r="W166" s="26"/>
      <c r="X166" s="26"/>
      <c r="Y166" s="26"/>
      <c r="Z166" s="26"/>
      <c r="AA166" s="26"/>
      <c r="AB166" s="26"/>
      <c r="AC166" s="26"/>
      <c r="AD166" s="26"/>
      <c r="AE166" s="26"/>
      <c r="AF166" s="26"/>
      <c r="AG166" s="26"/>
      <c r="AH166" s="26"/>
      <c r="AI166" s="26"/>
      <c r="AJ166" s="26"/>
    </row>
    <row r="167" spans="1:36" x14ac:dyDescent="0.2">
      <c r="A167" s="26"/>
      <c r="B167" s="26"/>
      <c r="C167" s="26"/>
      <c r="D167" s="26"/>
      <c r="E167" s="26"/>
      <c r="F167" s="26"/>
      <c r="G167" s="26"/>
      <c r="H167" s="26"/>
      <c r="I167" s="26"/>
      <c r="J167" s="26"/>
      <c r="K167" s="26"/>
      <c r="L167" s="26"/>
      <c r="M167" s="26"/>
      <c r="N167" s="26"/>
      <c r="O167" s="26"/>
      <c r="P167" s="26"/>
      <c r="Q167" s="26"/>
      <c r="R167" s="26"/>
      <c r="S167" s="26"/>
      <c r="T167" s="26"/>
      <c r="U167" s="26"/>
      <c r="V167" s="26"/>
      <c r="W167" s="26"/>
      <c r="X167" s="26"/>
      <c r="Y167" s="26"/>
      <c r="Z167" s="26"/>
      <c r="AA167" s="26"/>
      <c r="AB167" s="26"/>
      <c r="AC167" s="26"/>
      <c r="AD167" s="26"/>
      <c r="AE167" s="26"/>
      <c r="AF167" s="26"/>
      <c r="AG167" s="26"/>
      <c r="AH167" s="26"/>
      <c r="AI167" s="26"/>
      <c r="AJ167" s="26"/>
    </row>
    <row r="168" spans="1:36" x14ac:dyDescent="0.2">
      <c r="A168" s="26"/>
      <c r="B168" s="26"/>
      <c r="C168" s="26"/>
      <c r="D168" s="26"/>
      <c r="E168" s="26"/>
      <c r="F168" s="26"/>
      <c r="G168" s="26"/>
      <c r="H168" s="26"/>
      <c r="I168" s="26"/>
      <c r="J168" s="26"/>
      <c r="K168" s="26"/>
      <c r="L168" s="26"/>
      <c r="M168" s="26"/>
      <c r="N168" s="26"/>
      <c r="O168" s="26"/>
      <c r="P168" s="26"/>
      <c r="Q168" s="26"/>
      <c r="R168" s="26"/>
      <c r="S168" s="26"/>
      <c r="T168" s="26"/>
      <c r="U168" s="26"/>
      <c r="V168" s="26"/>
      <c r="W168" s="26"/>
      <c r="X168" s="26"/>
      <c r="Y168" s="26"/>
      <c r="Z168" s="26"/>
      <c r="AA168" s="26"/>
      <c r="AB168" s="26"/>
      <c r="AC168" s="26"/>
      <c r="AD168" s="26"/>
      <c r="AE168" s="26"/>
      <c r="AF168" s="26"/>
      <c r="AG168" s="26"/>
      <c r="AH168" s="26"/>
      <c r="AI168" s="26"/>
      <c r="AJ168" s="26"/>
    </row>
    <row r="169" spans="1:36" x14ac:dyDescent="0.2">
      <c r="A169" s="26"/>
      <c r="B169" s="26"/>
      <c r="C169" s="26"/>
      <c r="D169" s="26"/>
      <c r="E169" s="26"/>
      <c r="F169" s="26"/>
      <c r="G169" s="26"/>
      <c r="H169" s="26"/>
      <c r="I169" s="26"/>
      <c r="J169" s="26"/>
      <c r="K169" s="26"/>
      <c r="L169" s="26"/>
      <c r="M169" s="26"/>
      <c r="N169" s="26"/>
      <c r="O169" s="26"/>
      <c r="P169" s="26"/>
      <c r="Q169" s="26"/>
      <c r="R169" s="26"/>
      <c r="S169" s="26"/>
      <c r="T169" s="26"/>
      <c r="U169" s="26"/>
      <c r="V169" s="26"/>
      <c r="W169" s="26"/>
      <c r="X169" s="26"/>
      <c r="Y169" s="26"/>
      <c r="Z169" s="26"/>
      <c r="AA169" s="26"/>
      <c r="AB169" s="26"/>
      <c r="AC169" s="26"/>
      <c r="AD169" s="26"/>
      <c r="AE169" s="26"/>
      <c r="AF169" s="26"/>
      <c r="AG169" s="26"/>
      <c r="AH169" s="26"/>
      <c r="AI169" s="26"/>
      <c r="AJ169" s="26"/>
    </row>
    <row r="170" spans="1:36" x14ac:dyDescent="0.2">
      <c r="A170" s="26"/>
      <c r="B170" s="26"/>
      <c r="C170" s="26"/>
      <c r="D170" s="26"/>
      <c r="E170" s="26"/>
      <c r="F170" s="26"/>
      <c r="G170" s="26"/>
      <c r="H170" s="26"/>
      <c r="I170" s="26"/>
      <c r="J170" s="26"/>
      <c r="K170" s="26"/>
      <c r="L170" s="26"/>
      <c r="M170" s="26"/>
      <c r="N170" s="26"/>
      <c r="O170" s="26"/>
      <c r="P170" s="26"/>
      <c r="Q170" s="26"/>
      <c r="R170" s="26"/>
      <c r="S170" s="26"/>
      <c r="T170" s="26"/>
      <c r="U170" s="26"/>
      <c r="V170" s="26"/>
      <c r="W170" s="26"/>
      <c r="X170" s="26"/>
      <c r="Y170" s="26"/>
      <c r="Z170" s="26"/>
      <c r="AA170" s="26"/>
      <c r="AB170" s="26"/>
      <c r="AC170" s="26"/>
      <c r="AD170" s="26"/>
      <c r="AE170" s="26"/>
      <c r="AF170" s="26"/>
      <c r="AG170" s="26"/>
      <c r="AH170" s="26"/>
      <c r="AI170" s="26"/>
      <c r="AJ170" s="26"/>
    </row>
    <row r="171" spans="1:36" x14ac:dyDescent="0.2">
      <c r="A171" s="26"/>
      <c r="B171" s="26"/>
      <c r="C171" s="26"/>
      <c r="D171" s="26"/>
      <c r="E171" s="26"/>
      <c r="F171" s="26"/>
      <c r="G171" s="26"/>
      <c r="H171" s="26"/>
      <c r="I171" s="26"/>
      <c r="J171" s="26"/>
      <c r="K171" s="26"/>
      <c r="L171" s="26"/>
      <c r="M171" s="26"/>
      <c r="N171" s="26"/>
      <c r="O171" s="26"/>
      <c r="P171" s="26"/>
      <c r="Q171" s="26"/>
      <c r="R171" s="26"/>
      <c r="S171" s="26"/>
      <c r="T171" s="26"/>
      <c r="U171" s="26"/>
      <c r="V171" s="26"/>
      <c r="W171" s="26"/>
      <c r="X171" s="26"/>
      <c r="Y171" s="26"/>
      <c r="Z171" s="26"/>
      <c r="AA171" s="26"/>
      <c r="AB171" s="26"/>
      <c r="AC171" s="26"/>
      <c r="AD171" s="26"/>
      <c r="AE171" s="26"/>
      <c r="AF171" s="26"/>
      <c r="AG171" s="26"/>
      <c r="AH171" s="26"/>
      <c r="AI171" s="26"/>
      <c r="AJ171" s="26"/>
    </row>
    <row r="172" spans="1:36" x14ac:dyDescent="0.2">
      <c r="A172" s="26"/>
      <c r="B172" s="26"/>
      <c r="C172" s="26"/>
      <c r="D172" s="26"/>
      <c r="E172" s="26"/>
      <c r="F172" s="26"/>
      <c r="G172" s="26"/>
      <c r="H172" s="26"/>
      <c r="I172" s="26"/>
      <c r="J172" s="26"/>
      <c r="K172" s="26"/>
      <c r="L172" s="26"/>
      <c r="M172" s="26"/>
      <c r="N172" s="26"/>
      <c r="O172" s="26"/>
      <c r="P172" s="26"/>
      <c r="Q172" s="26"/>
      <c r="R172" s="26"/>
      <c r="S172" s="26"/>
      <c r="T172" s="26"/>
      <c r="U172" s="26"/>
      <c r="V172" s="26"/>
      <c r="W172" s="26"/>
      <c r="X172" s="26"/>
      <c r="Y172" s="26"/>
      <c r="Z172" s="26"/>
      <c r="AA172" s="26"/>
      <c r="AB172" s="26"/>
      <c r="AC172" s="26"/>
      <c r="AD172" s="26"/>
      <c r="AE172" s="26"/>
      <c r="AF172" s="26"/>
      <c r="AG172" s="26"/>
      <c r="AH172" s="26"/>
      <c r="AI172" s="26"/>
      <c r="AJ172" s="26"/>
    </row>
    <row r="173" spans="1:36" x14ac:dyDescent="0.2">
      <c r="A173" s="26"/>
      <c r="B173" s="26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  <c r="V173" s="26"/>
      <c r="W173" s="26"/>
      <c r="X173" s="26"/>
      <c r="Y173" s="26"/>
      <c r="Z173" s="26"/>
      <c r="AA173" s="26"/>
      <c r="AB173" s="26"/>
      <c r="AC173" s="26"/>
      <c r="AD173" s="26"/>
      <c r="AE173" s="26"/>
      <c r="AF173" s="26"/>
      <c r="AG173" s="26"/>
      <c r="AH173" s="26"/>
      <c r="AI173" s="26"/>
      <c r="AJ173" s="26"/>
    </row>
    <row r="174" spans="1:36" x14ac:dyDescent="0.2">
      <c r="A174" s="26"/>
      <c r="B174" s="26"/>
      <c r="C174" s="26"/>
      <c r="D174" s="26"/>
      <c r="E174" s="26"/>
      <c r="F174" s="26"/>
      <c r="G174" s="26"/>
      <c r="H174" s="26"/>
      <c r="I174" s="26"/>
      <c r="J174" s="26"/>
      <c r="K174" s="26"/>
      <c r="L174" s="26"/>
      <c r="M174" s="26"/>
      <c r="N174" s="26"/>
      <c r="O174" s="26"/>
      <c r="P174" s="26"/>
      <c r="Q174" s="26"/>
      <c r="R174" s="26"/>
      <c r="S174" s="26"/>
      <c r="T174" s="26"/>
      <c r="U174" s="26"/>
      <c r="V174" s="26"/>
      <c r="W174" s="26"/>
      <c r="X174" s="26"/>
      <c r="Y174" s="26"/>
      <c r="Z174" s="26"/>
      <c r="AA174" s="26"/>
      <c r="AB174" s="26"/>
      <c r="AC174" s="26"/>
      <c r="AD174" s="26"/>
      <c r="AE174" s="26"/>
      <c r="AF174" s="26"/>
      <c r="AG174" s="26"/>
      <c r="AH174" s="26"/>
      <c r="AI174" s="26"/>
      <c r="AJ174" s="26"/>
    </row>
    <row r="175" spans="1:36" x14ac:dyDescent="0.2">
      <c r="A175" s="26"/>
      <c r="B175" s="26"/>
      <c r="C175" s="26"/>
      <c r="D175" s="26"/>
      <c r="E175" s="26"/>
      <c r="F175" s="26"/>
      <c r="G175" s="26"/>
      <c r="H175" s="26"/>
      <c r="I175" s="26"/>
      <c r="J175" s="26"/>
      <c r="K175" s="26"/>
      <c r="L175" s="26"/>
      <c r="M175" s="26"/>
      <c r="N175" s="26"/>
      <c r="O175" s="26"/>
      <c r="P175" s="26"/>
      <c r="Q175" s="26"/>
      <c r="R175" s="26"/>
      <c r="S175" s="26"/>
      <c r="T175" s="26"/>
      <c r="U175" s="26"/>
      <c r="V175" s="26"/>
      <c r="W175" s="26"/>
      <c r="X175" s="26"/>
      <c r="Y175" s="26"/>
      <c r="Z175" s="26"/>
      <c r="AA175" s="26"/>
      <c r="AB175" s="26"/>
      <c r="AC175" s="26"/>
      <c r="AD175" s="26"/>
      <c r="AE175" s="26"/>
      <c r="AF175" s="26"/>
      <c r="AG175" s="26"/>
      <c r="AH175" s="26"/>
      <c r="AI175" s="26"/>
      <c r="AJ175" s="26"/>
    </row>
    <row r="176" spans="1:36" x14ac:dyDescent="0.2">
      <c r="A176" s="26"/>
      <c r="B176" s="26"/>
      <c r="C176" s="26"/>
      <c r="D176" s="26"/>
      <c r="E176" s="26"/>
      <c r="F176" s="26"/>
      <c r="G176" s="26"/>
      <c r="H176" s="26"/>
      <c r="I176" s="26"/>
      <c r="J176" s="26"/>
      <c r="K176" s="26"/>
      <c r="L176" s="26"/>
      <c r="M176" s="26"/>
      <c r="N176" s="26"/>
      <c r="O176" s="26"/>
      <c r="P176" s="26"/>
      <c r="Q176" s="26"/>
      <c r="R176" s="26"/>
      <c r="S176" s="26"/>
      <c r="T176" s="26"/>
      <c r="U176" s="26"/>
      <c r="V176" s="26"/>
      <c r="W176" s="26"/>
      <c r="X176" s="26"/>
      <c r="Y176" s="26"/>
      <c r="Z176" s="26"/>
      <c r="AA176" s="26"/>
      <c r="AB176" s="26"/>
      <c r="AC176" s="26"/>
      <c r="AD176" s="26"/>
      <c r="AE176" s="26"/>
      <c r="AF176" s="26"/>
      <c r="AG176" s="26"/>
      <c r="AH176" s="26"/>
      <c r="AI176" s="26"/>
      <c r="AJ176" s="26"/>
    </row>
    <row r="177" spans="1:36" x14ac:dyDescent="0.2">
      <c r="A177" s="26"/>
      <c r="B177" s="26"/>
      <c r="C177" s="26"/>
      <c r="D177" s="26"/>
      <c r="E177" s="26"/>
      <c r="F177" s="26"/>
      <c r="G177" s="26"/>
      <c r="H177" s="26"/>
      <c r="I177" s="26"/>
      <c r="J177" s="26"/>
      <c r="K177" s="26"/>
      <c r="L177" s="26"/>
      <c r="M177" s="26"/>
      <c r="N177" s="26"/>
      <c r="O177" s="26"/>
      <c r="P177" s="26"/>
      <c r="Q177" s="26"/>
      <c r="R177" s="26"/>
      <c r="S177" s="26"/>
      <c r="T177" s="26"/>
      <c r="U177" s="26"/>
      <c r="V177" s="26"/>
      <c r="W177" s="26"/>
      <c r="X177" s="26"/>
      <c r="Y177" s="26"/>
      <c r="Z177" s="26"/>
      <c r="AA177" s="26"/>
      <c r="AB177" s="26"/>
      <c r="AC177" s="26"/>
      <c r="AD177" s="26"/>
      <c r="AE177" s="26"/>
      <c r="AF177" s="26"/>
      <c r="AG177" s="26"/>
      <c r="AH177" s="26"/>
      <c r="AI177" s="26"/>
      <c r="AJ177" s="26"/>
    </row>
    <row r="178" spans="1:36" x14ac:dyDescent="0.2">
      <c r="A178" s="26"/>
      <c r="B178" s="26"/>
      <c r="C178" s="26"/>
      <c r="D178" s="26"/>
      <c r="E178" s="26"/>
      <c r="F178" s="26"/>
      <c r="G178" s="26"/>
      <c r="H178" s="26"/>
      <c r="I178" s="26"/>
      <c r="J178" s="26"/>
      <c r="K178" s="26"/>
      <c r="L178" s="26"/>
      <c r="M178" s="26"/>
      <c r="N178" s="26"/>
      <c r="O178" s="26"/>
      <c r="P178" s="26"/>
      <c r="Q178" s="26"/>
      <c r="R178" s="26"/>
      <c r="S178" s="26"/>
      <c r="T178" s="26"/>
      <c r="U178" s="26"/>
      <c r="V178" s="26"/>
      <c r="W178" s="26"/>
      <c r="X178" s="26"/>
      <c r="Y178" s="26"/>
      <c r="Z178" s="26"/>
      <c r="AA178" s="26"/>
      <c r="AB178" s="26"/>
      <c r="AC178" s="26"/>
      <c r="AD178" s="26"/>
      <c r="AE178" s="26"/>
      <c r="AF178" s="26"/>
      <c r="AG178" s="26"/>
      <c r="AH178" s="26"/>
      <c r="AI178" s="26"/>
      <c r="AJ178" s="26"/>
    </row>
    <row r="179" spans="1:36" x14ac:dyDescent="0.2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  <c r="X179" s="26"/>
      <c r="Y179" s="26"/>
      <c r="Z179" s="26"/>
      <c r="AA179" s="26"/>
      <c r="AB179" s="26"/>
      <c r="AC179" s="26"/>
      <c r="AD179" s="26"/>
      <c r="AE179" s="26"/>
      <c r="AF179" s="26"/>
      <c r="AG179" s="26"/>
      <c r="AH179" s="26"/>
      <c r="AI179" s="26"/>
      <c r="AJ179" s="26"/>
    </row>
    <row r="180" spans="1:36" x14ac:dyDescent="0.2">
      <c r="A180" s="26"/>
      <c r="B180" s="26"/>
      <c r="C180" s="26"/>
      <c r="D180" s="26"/>
      <c r="E180" s="26"/>
      <c r="F180" s="26"/>
      <c r="G180" s="26"/>
      <c r="H180" s="26"/>
      <c r="I180" s="26"/>
      <c r="J180" s="26"/>
      <c r="K180" s="26"/>
      <c r="L180" s="26"/>
      <c r="M180" s="26"/>
      <c r="N180" s="26"/>
      <c r="O180" s="26"/>
      <c r="P180" s="26"/>
      <c r="Q180" s="26"/>
      <c r="R180" s="26"/>
      <c r="S180" s="26"/>
      <c r="T180" s="26"/>
      <c r="U180" s="26"/>
      <c r="V180" s="26"/>
      <c r="W180" s="26"/>
      <c r="X180" s="26"/>
      <c r="Y180" s="26"/>
      <c r="Z180" s="26"/>
      <c r="AA180" s="26"/>
      <c r="AB180" s="26"/>
      <c r="AC180" s="26"/>
      <c r="AD180" s="26"/>
      <c r="AE180" s="26"/>
      <c r="AF180" s="26"/>
      <c r="AG180" s="26"/>
      <c r="AH180" s="26"/>
      <c r="AI180" s="26"/>
      <c r="AJ180" s="26"/>
    </row>
    <row r="181" spans="1:36" x14ac:dyDescent="0.2">
      <c r="A181" s="26"/>
      <c r="B181" s="26"/>
      <c r="C181" s="26"/>
      <c r="D181" s="26"/>
      <c r="E181" s="26"/>
      <c r="F181" s="26"/>
      <c r="G181" s="26"/>
      <c r="H181" s="26"/>
      <c r="I181" s="26"/>
      <c r="J181" s="26"/>
      <c r="K181" s="26"/>
      <c r="L181" s="26"/>
      <c r="M181" s="26"/>
      <c r="N181" s="26"/>
      <c r="O181" s="26"/>
      <c r="P181" s="26"/>
      <c r="Q181" s="26"/>
      <c r="R181" s="26"/>
      <c r="S181" s="26"/>
      <c r="T181" s="26"/>
      <c r="U181" s="26"/>
      <c r="V181" s="26"/>
      <c r="W181" s="26"/>
      <c r="X181" s="26"/>
      <c r="Y181" s="26"/>
      <c r="Z181" s="26"/>
      <c r="AA181" s="26"/>
      <c r="AB181" s="26"/>
      <c r="AC181" s="26"/>
      <c r="AD181" s="26"/>
      <c r="AE181" s="26"/>
      <c r="AF181" s="26"/>
      <c r="AG181" s="26"/>
      <c r="AH181" s="26"/>
      <c r="AI181" s="26"/>
      <c r="AJ181" s="26"/>
    </row>
    <row r="182" spans="1:36" x14ac:dyDescent="0.2">
      <c r="A182" s="26"/>
      <c r="B182" s="26"/>
      <c r="C182" s="26"/>
      <c r="D182" s="26"/>
      <c r="E182" s="26"/>
      <c r="F182" s="26"/>
      <c r="G182" s="26"/>
      <c r="H182" s="26"/>
      <c r="I182" s="26"/>
      <c r="J182" s="26"/>
      <c r="K182" s="26"/>
      <c r="L182" s="26"/>
      <c r="M182" s="26"/>
      <c r="N182" s="26"/>
      <c r="O182" s="26"/>
      <c r="P182" s="26"/>
      <c r="Q182" s="26"/>
      <c r="R182" s="26"/>
      <c r="S182" s="26"/>
      <c r="T182" s="26"/>
      <c r="U182" s="26"/>
      <c r="V182" s="26"/>
      <c r="W182" s="26"/>
      <c r="X182" s="26"/>
      <c r="Y182" s="26"/>
      <c r="Z182" s="26"/>
      <c r="AA182" s="26"/>
      <c r="AB182" s="26"/>
      <c r="AC182" s="26"/>
      <c r="AD182" s="26"/>
      <c r="AE182" s="26"/>
      <c r="AF182" s="26"/>
      <c r="AG182" s="26"/>
      <c r="AH182" s="26"/>
      <c r="AI182" s="26"/>
      <c r="AJ182" s="26"/>
    </row>
    <row r="183" spans="1:36" x14ac:dyDescent="0.2">
      <c r="A183" s="26"/>
      <c r="B183" s="26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  <c r="V183" s="26"/>
      <c r="W183" s="26"/>
      <c r="X183" s="26"/>
      <c r="Y183" s="26"/>
      <c r="Z183" s="26"/>
      <c r="AA183" s="26"/>
      <c r="AB183" s="26"/>
      <c r="AC183" s="26"/>
      <c r="AD183" s="26"/>
      <c r="AE183" s="26"/>
      <c r="AF183" s="26"/>
      <c r="AG183" s="26"/>
      <c r="AH183" s="26"/>
      <c r="AI183" s="26"/>
      <c r="AJ183" s="26"/>
    </row>
    <row r="184" spans="1:36" x14ac:dyDescent="0.2">
      <c r="A184" s="26"/>
      <c r="B184" s="26"/>
      <c r="C184" s="26"/>
      <c r="D184" s="26"/>
      <c r="E184" s="26"/>
      <c r="F184" s="26"/>
      <c r="G184" s="26"/>
      <c r="H184" s="26"/>
      <c r="I184" s="26"/>
      <c r="J184" s="26"/>
      <c r="K184" s="26"/>
      <c r="L184" s="26"/>
      <c r="M184" s="26"/>
      <c r="N184" s="26"/>
      <c r="O184" s="26"/>
      <c r="P184" s="26"/>
      <c r="Q184" s="26"/>
      <c r="R184" s="26"/>
      <c r="S184" s="26"/>
      <c r="T184" s="26"/>
      <c r="U184" s="26"/>
      <c r="V184" s="26"/>
      <c r="W184" s="26"/>
      <c r="X184" s="26"/>
      <c r="Y184" s="26"/>
      <c r="Z184" s="26"/>
      <c r="AA184" s="26"/>
      <c r="AB184" s="26"/>
      <c r="AC184" s="26"/>
      <c r="AD184" s="26"/>
      <c r="AE184" s="26"/>
      <c r="AF184" s="26"/>
      <c r="AG184" s="26"/>
      <c r="AH184" s="26"/>
      <c r="AI184" s="26"/>
      <c r="AJ184" s="26"/>
    </row>
    <row r="185" spans="1:36" x14ac:dyDescent="0.2">
      <c r="A185" s="26"/>
      <c r="B185" s="26"/>
      <c r="C185" s="26"/>
      <c r="D185" s="26"/>
      <c r="E185" s="26"/>
      <c r="F185" s="26"/>
      <c r="G185" s="26"/>
      <c r="H185" s="26"/>
      <c r="I185" s="26"/>
      <c r="J185" s="26"/>
      <c r="K185" s="26"/>
      <c r="L185" s="26"/>
      <c r="M185" s="26"/>
      <c r="N185" s="26"/>
      <c r="O185" s="26"/>
      <c r="P185" s="26"/>
      <c r="Q185" s="26"/>
      <c r="R185" s="26"/>
      <c r="S185" s="26"/>
      <c r="T185" s="26"/>
      <c r="U185" s="26"/>
      <c r="V185" s="26"/>
      <c r="W185" s="26"/>
      <c r="X185" s="26"/>
      <c r="Y185" s="26"/>
      <c r="Z185" s="26"/>
      <c r="AA185" s="26"/>
      <c r="AB185" s="26"/>
      <c r="AC185" s="26"/>
      <c r="AD185" s="26"/>
      <c r="AE185" s="26"/>
      <c r="AF185" s="26"/>
      <c r="AG185" s="26"/>
      <c r="AH185" s="26"/>
      <c r="AI185" s="26"/>
      <c r="AJ185" s="26"/>
    </row>
    <row r="186" spans="1:36" x14ac:dyDescent="0.2">
      <c r="A186" s="26"/>
      <c r="B186" s="26"/>
      <c r="C186" s="26"/>
      <c r="D186" s="26"/>
      <c r="E186" s="26"/>
      <c r="F186" s="26"/>
      <c r="G186" s="26"/>
      <c r="H186" s="26"/>
      <c r="I186" s="26"/>
      <c r="J186" s="26"/>
      <c r="K186" s="26"/>
      <c r="L186" s="26"/>
      <c r="M186" s="26"/>
      <c r="N186" s="26"/>
      <c r="O186" s="26"/>
      <c r="P186" s="26"/>
      <c r="Q186" s="26"/>
      <c r="R186" s="26"/>
      <c r="S186" s="26"/>
      <c r="T186" s="26"/>
      <c r="U186" s="26"/>
      <c r="V186" s="26"/>
      <c r="W186" s="26"/>
      <c r="X186" s="26"/>
      <c r="Y186" s="26"/>
      <c r="Z186" s="26"/>
      <c r="AA186" s="26"/>
      <c r="AB186" s="26"/>
      <c r="AC186" s="26"/>
      <c r="AD186" s="26"/>
      <c r="AE186" s="26"/>
      <c r="AF186" s="26"/>
      <c r="AG186" s="26"/>
      <c r="AH186" s="26"/>
      <c r="AI186" s="26"/>
      <c r="AJ186" s="26"/>
    </row>
    <row r="187" spans="1:36" x14ac:dyDescent="0.2">
      <c r="A187" s="26"/>
      <c r="B187" s="26"/>
      <c r="C187" s="26"/>
      <c r="D187" s="26"/>
      <c r="E187" s="26"/>
      <c r="F187" s="26"/>
      <c r="G187" s="26"/>
      <c r="H187" s="26"/>
      <c r="I187" s="26"/>
      <c r="J187" s="26"/>
      <c r="K187" s="26"/>
      <c r="L187" s="26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  <c r="AA187" s="26"/>
      <c r="AB187" s="26"/>
      <c r="AC187" s="26"/>
      <c r="AD187" s="26"/>
      <c r="AE187" s="26"/>
      <c r="AF187" s="26"/>
      <c r="AG187" s="26"/>
      <c r="AH187" s="26"/>
      <c r="AI187" s="26"/>
      <c r="AJ187" s="26"/>
    </row>
    <row r="188" spans="1:36" x14ac:dyDescent="0.2">
      <c r="A188" s="26"/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26"/>
      <c r="Q188" s="26"/>
      <c r="R188" s="26"/>
      <c r="S188" s="26"/>
      <c r="T188" s="26"/>
      <c r="U188" s="26"/>
      <c r="V188" s="26"/>
      <c r="W188" s="26"/>
      <c r="X188" s="26"/>
      <c r="Y188" s="26"/>
      <c r="Z188" s="26"/>
      <c r="AA188" s="26"/>
      <c r="AB188" s="26"/>
      <c r="AC188" s="26"/>
      <c r="AD188" s="26"/>
      <c r="AE188" s="26"/>
      <c r="AF188" s="26"/>
      <c r="AG188" s="26"/>
      <c r="AH188" s="26"/>
      <c r="AI188" s="26"/>
      <c r="AJ188" s="26"/>
    </row>
    <row r="189" spans="1:36" x14ac:dyDescent="0.2">
      <c r="A189" s="26"/>
      <c r="B189" s="26"/>
      <c r="C189" s="26"/>
      <c r="D189" s="26"/>
      <c r="E189" s="26"/>
      <c r="F189" s="26"/>
      <c r="G189" s="26"/>
      <c r="H189" s="26"/>
      <c r="I189" s="26"/>
      <c r="J189" s="26"/>
      <c r="K189" s="26"/>
      <c r="L189" s="26"/>
      <c r="M189" s="26"/>
      <c r="N189" s="26"/>
      <c r="O189" s="26"/>
      <c r="P189" s="26"/>
      <c r="Q189" s="26"/>
      <c r="R189" s="26"/>
      <c r="S189" s="26"/>
      <c r="T189" s="26"/>
      <c r="U189" s="26"/>
      <c r="V189" s="26"/>
      <c r="W189" s="26"/>
      <c r="X189" s="26"/>
      <c r="Y189" s="26"/>
      <c r="Z189" s="26"/>
      <c r="AA189" s="26"/>
      <c r="AB189" s="26"/>
      <c r="AC189" s="26"/>
      <c r="AD189" s="26"/>
      <c r="AE189" s="26"/>
      <c r="AF189" s="26"/>
      <c r="AG189" s="26"/>
      <c r="AH189" s="26"/>
      <c r="AI189" s="26"/>
      <c r="AJ189" s="26"/>
    </row>
    <row r="190" spans="1:36" x14ac:dyDescent="0.2">
      <c r="A190" s="26"/>
      <c r="B190" s="26"/>
      <c r="C190" s="26"/>
      <c r="D190" s="26"/>
      <c r="E190" s="26"/>
      <c r="F190" s="26"/>
      <c r="G190" s="26"/>
      <c r="H190" s="26"/>
      <c r="I190" s="26"/>
      <c r="J190" s="26"/>
      <c r="K190" s="26"/>
      <c r="L190" s="26"/>
      <c r="M190" s="26"/>
      <c r="N190" s="26"/>
      <c r="O190" s="26"/>
      <c r="P190" s="26"/>
      <c r="Q190" s="26"/>
      <c r="R190" s="26"/>
      <c r="S190" s="26"/>
      <c r="T190" s="26"/>
      <c r="U190" s="26"/>
      <c r="V190" s="26"/>
      <c r="W190" s="26"/>
      <c r="X190" s="26"/>
      <c r="Y190" s="26"/>
      <c r="Z190" s="26"/>
      <c r="AA190" s="26"/>
      <c r="AB190" s="26"/>
      <c r="AC190" s="26"/>
      <c r="AD190" s="26"/>
      <c r="AE190" s="26"/>
      <c r="AF190" s="26"/>
      <c r="AG190" s="26"/>
      <c r="AH190" s="26"/>
      <c r="AI190" s="26"/>
      <c r="AJ190" s="26"/>
    </row>
    <row r="191" spans="1:36" x14ac:dyDescent="0.2">
      <c r="A191" s="26"/>
      <c r="B191" s="26"/>
      <c r="C191" s="26"/>
      <c r="D191" s="26"/>
      <c r="E191" s="26"/>
      <c r="F191" s="26"/>
      <c r="G191" s="26"/>
      <c r="H191" s="26"/>
      <c r="I191" s="26"/>
      <c r="J191" s="26"/>
      <c r="K191" s="26"/>
      <c r="L191" s="26"/>
      <c r="M191" s="26"/>
      <c r="N191" s="26"/>
      <c r="O191" s="26"/>
      <c r="P191" s="26"/>
      <c r="Q191" s="26"/>
      <c r="R191" s="26"/>
      <c r="S191" s="26"/>
      <c r="T191" s="26"/>
      <c r="U191" s="26"/>
      <c r="V191" s="26"/>
      <c r="W191" s="26"/>
      <c r="X191" s="26"/>
      <c r="Y191" s="26"/>
      <c r="Z191" s="26"/>
      <c r="AA191" s="26"/>
      <c r="AB191" s="26"/>
      <c r="AC191" s="26"/>
      <c r="AD191" s="26"/>
      <c r="AE191" s="26"/>
      <c r="AF191" s="26"/>
      <c r="AG191" s="26"/>
      <c r="AH191" s="26"/>
      <c r="AI191" s="26"/>
      <c r="AJ191" s="26"/>
    </row>
    <row r="192" spans="1:36" x14ac:dyDescent="0.2">
      <c r="A192" s="26"/>
      <c r="B192" s="26"/>
      <c r="C192" s="26"/>
      <c r="D192" s="26"/>
      <c r="E192" s="26"/>
      <c r="F192" s="26"/>
      <c r="G192" s="26"/>
      <c r="H192" s="26"/>
      <c r="I192" s="26"/>
      <c r="J192" s="26"/>
      <c r="K192" s="26"/>
      <c r="L192" s="26"/>
      <c r="M192" s="26"/>
      <c r="N192" s="26"/>
      <c r="O192" s="26"/>
      <c r="P192" s="26"/>
      <c r="Q192" s="26"/>
      <c r="R192" s="26"/>
      <c r="S192" s="26"/>
      <c r="T192" s="26"/>
      <c r="U192" s="26"/>
      <c r="V192" s="26"/>
      <c r="W192" s="26"/>
      <c r="X192" s="26"/>
      <c r="Y192" s="26"/>
      <c r="Z192" s="26"/>
      <c r="AA192" s="26"/>
      <c r="AB192" s="26"/>
      <c r="AC192" s="26"/>
      <c r="AD192" s="26"/>
      <c r="AE192" s="26"/>
      <c r="AF192" s="26"/>
      <c r="AG192" s="26"/>
      <c r="AH192" s="26"/>
      <c r="AI192" s="26"/>
      <c r="AJ192" s="26"/>
    </row>
    <row r="193" spans="1:36" x14ac:dyDescent="0.2">
      <c r="A193" s="26"/>
      <c r="B193" s="26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  <c r="V193" s="26"/>
      <c r="W193" s="26"/>
      <c r="X193" s="26"/>
      <c r="Y193" s="26"/>
      <c r="Z193" s="26"/>
      <c r="AA193" s="26"/>
      <c r="AB193" s="26"/>
      <c r="AC193" s="26"/>
      <c r="AD193" s="26"/>
      <c r="AE193" s="26"/>
      <c r="AF193" s="26"/>
      <c r="AG193" s="26"/>
      <c r="AH193" s="26"/>
      <c r="AI193" s="26"/>
      <c r="AJ193" s="26"/>
    </row>
    <row r="194" spans="1:36" x14ac:dyDescent="0.2">
      <c r="A194" s="26"/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  <c r="Y194" s="26"/>
      <c r="Z194" s="26"/>
      <c r="AA194" s="26"/>
      <c r="AB194" s="26"/>
      <c r="AC194" s="26"/>
      <c r="AD194" s="26"/>
      <c r="AE194" s="26"/>
      <c r="AF194" s="26"/>
      <c r="AG194" s="26"/>
      <c r="AH194" s="26"/>
      <c r="AI194" s="26"/>
      <c r="AJ194" s="26"/>
    </row>
    <row r="195" spans="1:36" x14ac:dyDescent="0.2">
      <c r="A195" s="26"/>
      <c r="B195" s="26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Q195" s="26"/>
      <c r="R195" s="26"/>
      <c r="S195" s="26"/>
      <c r="T195" s="26"/>
      <c r="U195" s="26"/>
      <c r="V195" s="26"/>
      <c r="W195" s="26"/>
      <c r="X195" s="26"/>
      <c r="Y195" s="26"/>
      <c r="Z195" s="26"/>
      <c r="AA195" s="26"/>
      <c r="AB195" s="26"/>
      <c r="AC195" s="26"/>
      <c r="AD195" s="26"/>
      <c r="AE195" s="26"/>
      <c r="AF195" s="26"/>
      <c r="AG195" s="26"/>
      <c r="AH195" s="26"/>
      <c r="AI195" s="26"/>
      <c r="AJ195" s="26"/>
    </row>
    <row r="196" spans="1:36" x14ac:dyDescent="0.2">
      <c r="A196" s="26"/>
      <c r="B196" s="26"/>
      <c r="C196" s="26"/>
      <c r="D196" s="26"/>
      <c r="E196" s="26"/>
      <c r="F196" s="26"/>
      <c r="G196" s="26"/>
      <c r="H196" s="26"/>
      <c r="I196" s="26"/>
      <c r="J196" s="26"/>
      <c r="K196" s="26"/>
      <c r="L196" s="26"/>
      <c r="M196" s="26"/>
      <c r="N196" s="26"/>
      <c r="O196" s="26"/>
      <c r="P196" s="26"/>
      <c r="Q196" s="26"/>
      <c r="R196" s="26"/>
      <c r="S196" s="26"/>
      <c r="T196" s="26"/>
      <c r="U196" s="26"/>
      <c r="V196" s="26"/>
      <c r="W196" s="26"/>
      <c r="X196" s="26"/>
      <c r="Y196" s="26"/>
      <c r="Z196" s="26"/>
      <c r="AA196" s="26"/>
      <c r="AB196" s="26"/>
      <c r="AC196" s="26"/>
      <c r="AD196" s="26"/>
      <c r="AE196" s="26"/>
      <c r="AF196" s="26"/>
      <c r="AG196" s="26"/>
      <c r="AH196" s="26"/>
      <c r="AI196" s="26"/>
      <c r="AJ196" s="26"/>
    </row>
    <row r="197" spans="1:36" x14ac:dyDescent="0.2">
      <c r="A197" s="26"/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  <c r="Y197" s="26"/>
      <c r="Z197" s="26"/>
      <c r="AA197" s="26"/>
      <c r="AB197" s="26"/>
      <c r="AC197" s="26"/>
      <c r="AD197" s="26"/>
      <c r="AE197" s="26"/>
      <c r="AF197" s="26"/>
      <c r="AG197" s="26"/>
      <c r="AH197" s="26"/>
      <c r="AI197" s="26"/>
      <c r="AJ197" s="26"/>
    </row>
    <row r="198" spans="1:36" x14ac:dyDescent="0.2">
      <c r="A198" s="26"/>
      <c r="B198" s="26"/>
      <c r="C198" s="26"/>
      <c r="D198" s="26"/>
      <c r="E198" s="26"/>
      <c r="F198" s="26"/>
      <c r="G198" s="26"/>
      <c r="H198" s="26"/>
      <c r="I198" s="26"/>
      <c r="J198" s="26"/>
      <c r="K198" s="26"/>
      <c r="L198" s="26"/>
      <c r="M198" s="26"/>
      <c r="N198" s="26"/>
      <c r="O198" s="26"/>
      <c r="P198" s="26"/>
      <c r="Q198" s="26"/>
      <c r="R198" s="26"/>
      <c r="S198" s="26"/>
      <c r="T198" s="26"/>
      <c r="U198" s="26"/>
      <c r="V198" s="26"/>
      <c r="W198" s="26"/>
      <c r="X198" s="26"/>
      <c r="Y198" s="26"/>
      <c r="Z198" s="26"/>
      <c r="AA198" s="26"/>
      <c r="AB198" s="26"/>
      <c r="AC198" s="26"/>
      <c r="AD198" s="26"/>
      <c r="AE198" s="26"/>
      <c r="AF198" s="26"/>
      <c r="AG198" s="26"/>
      <c r="AH198" s="26"/>
      <c r="AI198" s="26"/>
      <c r="AJ198" s="26"/>
    </row>
    <row r="199" spans="1:36" x14ac:dyDescent="0.2">
      <c r="A199" s="26"/>
      <c r="B199" s="26"/>
      <c r="C199" s="26"/>
      <c r="D199" s="26"/>
      <c r="E199" s="26"/>
      <c r="F199" s="26"/>
      <c r="G199" s="26"/>
      <c r="H199" s="26"/>
      <c r="I199" s="26"/>
      <c r="J199" s="26"/>
      <c r="K199" s="26"/>
      <c r="L199" s="26"/>
      <c r="M199" s="26"/>
      <c r="N199" s="26"/>
      <c r="O199" s="26"/>
      <c r="P199" s="26"/>
      <c r="Q199" s="26"/>
      <c r="R199" s="26"/>
      <c r="S199" s="26"/>
      <c r="T199" s="26"/>
      <c r="U199" s="26"/>
      <c r="V199" s="26"/>
      <c r="W199" s="26"/>
      <c r="X199" s="26"/>
      <c r="Y199" s="26"/>
      <c r="Z199" s="26"/>
      <c r="AA199" s="26"/>
      <c r="AB199" s="26"/>
      <c r="AC199" s="26"/>
      <c r="AD199" s="26"/>
      <c r="AE199" s="26"/>
      <c r="AF199" s="26"/>
      <c r="AG199" s="26"/>
      <c r="AH199" s="26"/>
      <c r="AI199" s="26"/>
      <c r="AJ199" s="26"/>
    </row>
    <row r="200" spans="1:36" x14ac:dyDescent="0.2">
      <c r="A200" s="26"/>
      <c r="B200" s="26"/>
      <c r="C200" s="26"/>
      <c r="D200" s="26"/>
      <c r="E200" s="26"/>
      <c r="F200" s="26"/>
      <c r="G200" s="26"/>
      <c r="H200" s="26"/>
      <c r="I200" s="26"/>
      <c r="J200" s="26"/>
      <c r="K200" s="26"/>
      <c r="L200" s="26"/>
      <c r="M200" s="26"/>
      <c r="N200" s="26"/>
      <c r="O200" s="26"/>
      <c r="P200" s="26"/>
      <c r="Q200" s="26"/>
      <c r="R200" s="26"/>
      <c r="S200" s="26"/>
      <c r="T200" s="26"/>
      <c r="U200" s="26"/>
      <c r="V200" s="26"/>
      <c r="W200" s="26"/>
      <c r="X200" s="26"/>
      <c r="Y200" s="26"/>
      <c r="Z200" s="26"/>
      <c r="AA200" s="26"/>
      <c r="AB200" s="26"/>
      <c r="AC200" s="26"/>
      <c r="AD200" s="26"/>
      <c r="AE200" s="26"/>
      <c r="AF200" s="26"/>
      <c r="AG200" s="26"/>
      <c r="AH200" s="26"/>
      <c r="AI200" s="26"/>
      <c r="AJ200" s="26"/>
    </row>
    <row r="201" spans="1:36" x14ac:dyDescent="0.2">
      <c r="A201" s="26"/>
      <c r="B201" s="26"/>
      <c r="C201" s="26"/>
      <c r="D201" s="26"/>
      <c r="E201" s="26"/>
      <c r="F201" s="26"/>
      <c r="G201" s="26"/>
      <c r="H201" s="26"/>
      <c r="I201" s="26"/>
      <c r="J201" s="26"/>
      <c r="K201" s="26"/>
      <c r="L201" s="26"/>
      <c r="M201" s="26"/>
      <c r="N201" s="26"/>
      <c r="O201" s="26"/>
      <c r="P201" s="26"/>
      <c r="Q201" s="26"/>
      <c r="R201" s="26"/>
      <c r="S201" s="26"/>
      <c r="T201" s="26"/>
      <c r="U201" s="26"/>
      <c r="V201" s="26"/>
      <c r="W201" s="26"/>
      <c r="X201" s="26"/>
      <c r="Y201" s="26"/>
      <c r="Z201" s="26"/>
      <c r="AA201" s="26"/>
      <c r="AB201" s="26"/>
      <c r="AC201" s="26"/>
      <c r="AD201" s="26"/>
      <c r="AE201" s="26"/>
      <c r="AF201" s="26"/>
      <c r="AG201" s="26"/>
      <c r="AH201" s="26"/>
      <c r="AI201" s="26"/>
      <c r="AJ201" s="26"/>
    </row>
    <row r="202" spans="1:36" x14ac:dyDescent="0.2">
      <c r="A202" s="26"/>
      <c r="B202" s="26"/>
      <c r="C202" s="26"/>
      <c r="D202" s="26"/>
      <c r="E202" s="26"/>
      <c r="F202" s="26"/>
      <c r="G202" s="26"/>
      <c r="H202" s="26"/>
      <c r="I202" s="26"/>
      <c r="J202" s="26"/>
      <c r="K202" s="26"/>
      <c r="L202" s="26"/>
      <c r="M202" s="26"/>
      <c r="N202" s="26"/>
      <c r="O202" s="26"/>
      <c r="P202" s="26"/>
      <c r="Q202" s="26"/>
      <c r="R202" s="26"/>
      <c r="S202" s="26"/>
      <c r="T202" s="26"/>
      <c r="U202" s="26"/>
      <c r="V202" s="26"/>
      <c r="W202" s="26"/>
      <c r="X202" s="26"/>
      <c r="Y202" s="26"/>
      <c r="Z202" s="26"/>
      <c r="AA202" s="26"/>
      <c r="AB202" s="26"/>
      <c r="AC202" s="26"/>
      <c r="AD202" s="26"/>
      <c r="AE202" s="26"/>
      <c r="AF202" s="26"/>
      <c r="AG202" s="26"/>
      <c r="AH202" s="26"/>
      <c r="AI202" s="26"/>
      <c r="AJ202" s="26"/>
    </row>
    <row r="203" spans="1:36" x14ac:dyDescent="0.2">
      <c r="A203" s="26"/>
      <c r="B203" s="26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  <c r="V203" s="26"/>
      <c r="W203" s="26"/>
      <c r="X203" s="26"/>
      <c r="Y203" s="26"/>
      <c r="Z203" s="26"/>
      <c r="AA203" s="26"/>
      <c r="AB203" s="26"/>
      <c r="AC203" s="26"/>
      <c r="AD203" s="26"/>
      <c r="AE203" s="26"/>
      <c r="AF203" s="26"/>
      <c r="AG203" s="26"/>
      <c r="AH203" s="26"/>
      <c r="AI203" s="26"/>
      <c r="AJ203" s="26"/>
    </row>
    <row r="204" spans="1:36" x14ac:dyDescent="0.2">
      <c r="A204" s="26"/>
      <c r="B204" s="26"/>
      <c r="C204" s="26"/>
      <c r="D204" s="26"/>
      <c r="E204" s="26"/>
      <c r="F204" s="26"/>
      <c r="G204" s="26"/>
      <c r="H204" s="26"/>
      <c r="I204" s="26"/>
      <c r="J204" s="26"/>
      <c r="K204" s="26"/>
      <c r="L204" s="26"/>
      <c r="M204" s="26"/>
      <c r="N204" s="26"/>
      <c r="O204" s="26"/>
      <c r="P204" s="26"/>
      <c r="Q204" s="26"/>
      <c r="R204" s="26"/>
      <c r="S204" s="26"/>
      <c r="T204" s="26"/>
      <c r="U204" s="26"/>
      <c r="V204" s="26"/>
      <c r="W204" s="26"/>
      <c r="X204" s="26"/>
      <c r="Y204" s="26"/>
      <c r="Z204" s="26"/>
      <c r="AA204" s="26"/>
      <c r="AB204" s="26"/>
      <c r="AC204" s="26"/>
      <c r="AD204" s="26"/>
      <c r="AE204" s="26"/>
      <c r="AF204" s="26"/>
      <c r="AG204" s="26"/>
      <c r="AH204" s="26"/>
      <c r="AI204" s="26"/>
      <c r="AJ204" s="26"/>
    </row>
    <row r="205" spans="1:36" x14ac:dyDescent="0.2">
      <c r="A205" s="26"/>
      <c r="B205" s="26"/>
      <c r="C205" s="26"/>
      <c r="D205" s="26"/>
      <c r="E205" s="26"/>
      <c r="F205" s="26"/>
      <c r="G205" s="26"/>
      <c r="H205" s="26"/>
      <c r="I205" s="26"/>
      <c r="J205" s="26"/>
      <c r="K205" s="26"/>
      <c r="L205" s="26"/>
      <c r="M205" s="26"/>
      <c r="N205" s="26"/>
      <c r="O205" s="26"/>
      <c r="P205" s="26"/>
      <c r="Q205" s="26"/>
      <c r="R205" s="26"/>
      <c r="S205" s="26"/>
      <c r="T205" s="26"/>
      <c r="U205" s="26"/>
      <c r="V205" s="26"/>
      <c r="W205" s="26"/>
      <c r="X205" s="26"/>
      <c r="Y205" s="26"/>
      <c r="Z205" s="26"/>
      <c r="AA205" s="26"/>
      <c r="AB205" s="26"/>
      <c r="AC205" s="26"/>
      <c r="AD205" s="26"/>
      <c r="AE205" s="26"/>
      <c r="AF205" s="26"/>
      <c r="AG205" s="26"/>
      <c r="AH205" s="26"/>
      <c r="AI205" s="26"/>
      <c r="AJ205" s="26"/>
    </row>
    <row r="206" spans="1:36" x14ac:dyDescent="0.2">
      <c r="A206" s="26"/>
      <c r="B206" s="26"/>
      <c r="C206" s="26"/>
      <c r="D206" s="26"/>
      <c r="E206" s="26"/>
      <c r="F206" s="26"/>
      <c r="G206" s="26"/>
      <c r="H206" s="26"/>
      <c r="I206" s="26"/>
      <c r="J206" s="26"/>
      <c r="K206" s="26"/>
      <c r="L206" s="26"/>
      <c r="M206" s="26"/>
      <c r="N206" s="26"/>
      <c r="O206" s="26"/>
      <c r="P206" s="26"/>
      <c r="Q206" s="26"/>
      <c r="R206" s="26"/>
      <c r="S206" s="26"/>
      <c r="T206" s="26"/>
      <c r="U206" s="26"/>
      <c r="V206" s="26"/>
      <c r="W206" s="26"/>
      <c r="X206" s="26"/>
      <c r="Y206" s="26"/>
      <c r="Z206" s="26"/>
      <c r="AA206" s="26"/>
      <c r="AB206" s="26"/>
      <c r="AC206" s="26"/>
      <c r="AD206" s="26"/>
      <c r="AE206" s="26"/>
      <c r="AF206" s="26"/>
      <c r="AG206" s="26"/>
      <c r="AH206" s="26"/>
      <c r="AI206" s="26"/>
      <c r="AJ206" s="26"/>
    </row>
    <row r="207" spans="1:36" x14ac:dyDescent="0.2">
      <c r="A207" s="26"/>
      <c r="B207" s="26"/>
      <c r="C207" s="26"/>
      <c r="D207" s="26"/>
      <c r="E207" s="26"/>
      <c r="F207" s="26"/>
      <c r="G207" s="26"/>
      <c r="H207" s="26"/>
      <c r="I207" s="26"/>
      <c r="J207" s="26"/>
      <c r="K207" s="26"/>
      <c r="L207" s="26"/>
      <c r="M207" s="26"/>
      <c r="N207" s="26"/>
      <c r="O207" s="26"/>
      <c r="P207" s="26"/>
      <c r="Q207" s="26"/>
      <c r="R207" s="26"/>
      <c r="S207" s="26"/>
      <c r="T207" s="26"/>
      <c r="U207" s="26"/>
      <c r="V207" s="26"/>
      <c r="W207" s="26"/>
      <c r="X207" s="26"/>
      <c r="Y207" s="26"/>
      <c r="Z207" s="26"/>
      <c r="AA207" s="26"/>
      <c r="AB207" s="26"/>
      <c r="AC207" s="26"/>
      <c r="AD207" s="26"/>
      <c r="AE207" s="26"/>
      <c r="AF207" s="26"/>
      <c r="AG207" s="26"/>
      <c r="AH207" s="26"/>
      <c r="AI207" s="26"/>
      <c r="AJ207" s="26"/>
    </row>
    <row r="208" spans="1:36" x14ac:dyDescent="0.2">
      <c r="A208" s="26"/>
      <c r="B208" s="26"/>
      <c r="C208" s="26"/>
      <c r="D208" s="26"/>
      <c r="E208" s="26"/>
      <c r="F208" s="26"/>
      <c r="G208" s="26"/>
      <c r="H208" s="26"/>
      <c r="I208" s="26"/>
      <c r="J208" s="26"/>
      <c r="K208" s="26"/>
      <c r="L208" s="26"/>
      <c r="M208" s="26"/>
      <c r="N208" s="26"/>
      <c r="O208" s="26"/>
      <c r="P208" s="26"/>
      <c r="Q208" s="26"/>
      <c r="R208" s="26"/>
      <c r="S208" s="26"/>
      <c r="T208" s="26"/>
      <c r="U208" s="26"/>
      <c r="V208" s="26"/>
      <c r="W208" s="26"/>
      <c r="X208" s="26"/>
      <c r="Y208" s="26"/>
      <c r="Z208" s="26"/>
      <c r="AA208" s="26"/>
      <c r="AB208" s="26"/>
      <c r="AC208" s="26"/>
      <c r="AD208" s="26"/>
      <c r="AE208" s="26"/>
      <c r="AF208" s="26"/>
      <c r="AG208" s="26"/>
      <c r="AH208" s="26"/>
      <c r="AI208" s="26"/>
      <c r="AJ208" s="26"/>
    </row>
    <row r="209" spans="1:36" x14ac:dyDescent="0.2">
      <c r="A209" s="26"/>
      <c r="B209" s="26"/>
      <c r="C209" s="26"/>
      <c r="D209" s="26"/>
      <c r="E209" s="26"/>
      <c r="F209" s="26"/>
      <c r="G209" s="26"/>
      <c r="H209" s="26"/>
      <c r="I209" s="26"/>
      <c r="J209" s="26"/>
      <c r="K209" s="26"/>
      <c r="L209" s="26"/>
      <c r="M209" s="26"/>
      <c r="N209" s="26"/>
      <c r="O209" s="26"/>
      <c r="P209" s="26"/>
      <c r="Q209" s="26"/>
      <c r="R209" s="26"/>
      <c r="S209" s="26"/>
      <c r="T209" s="26"/>
      <c r="U209" s="26"/>
      <c r="V209" s="26"/>
      <c r="W209" s="26"/>
      <c r="X209" s="26"/>
      <c r="Y209" s="26"/>
      <c r="Z209" s="26"/>
      <c r="AA209" s="26"/>
      <c r="AB209" s="26"/>
      <c r="AC209" s="26"/>
      <c r="AD209" s="26"/>
      <c r="AE209" s="26"/>
      <c r="AF209" s="26"/>
      <c r="AG209" s="26"/>
      <c r="AH209" s="26"/>
      <c r="AI209" s="26"/>
      <c r="AJ209" s="26"/>
    </row>
    <row r="210" spans="1:36" x14ac:dyDescent="0.2">
      <c r="A210" s="26"/>
      <c r="B210" s="26"/>
      <c r="C210" s="26"/>
      <c r="D210" s="26"/>
      <c r="E210" s="26"/>
      <c r="F210" s="26"/>
      <c r="G210" s="26"/>
      <c r="H210" s="26"/>
      <c r="I210" s="26"/>
      <c r="J210" s="26"/>
      <c r="K210" s="26"/>
      <c r="L210" s="26"/>
      <c r="M210" s="26"/>
      <c r="N210" s="26"/>
      <c r="O210" s="26"/>
      <c r="P210" s="26"/>
      <c r="Q210" s="26"/>
      <c r="R210" s="26"/>
      <c r="S210" s="26"/>
      <c r="T210" s="26"/>
      <c r="U210" s="26"/>
      <c r="V210" s="26"/>
      <c r="W210" s="26"/>
      <c r="X210" s="26"/>
      <c r="Y210" s="26"/>
      <c r="Z210" s="26"/>
      <c r="AA210" s="26"/>
      <c r="AB210" s="26"/>
      <c r="AC210" s="26"/>
      <c r="AD210" s="26"/>
      <c r="AE210" s="26"/>
      <c r="AF210" s="26"/>
      <c r="AG210" s="26"/>
      <c r="AH210" s="26"/>
      <c r="AI210" s="26"/>
      <c r="AJ210" s="26"/>
    </row>
    <row r="211" spans="1:36" x14ac:dyDescent="0.2">
      <c r="A211" s="26"/>
      <c r="B211" s="26"/>
      <c r="C211" s="26"/>
      <c r="D211" s="26"/>
      <c r="E211" s="26"/>
      <c r="F211" s="26"/>
      <c r="G211" s="26"/>
      <c r="H211" s="26"/>
      <c r="I211" s="26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6"/>
      <c r="U211" s="26"/>
      <c r="V211" s="26"/>
      <c r="W211" s="26"/>
      <c r="X211" s="26"/>
      <c r="Y211" s="26"/>
      <c r="Z211" s="26"/>
      <c r="AA211" s="26"/>
      <c r="AB211" s="26"/>
      <c r="AC211" s="26"/>
      <c r="AD211" s="26"/>
      <c r="AE211" s="26"/>
      <c r="AF211" s="26"/>
      <c r="AG211" s="26"/>
      <c r="AH211" s="26"/>
      <c r="AI211" s="26"/>
      <c r="AJ211" s="26"/>
    </row>
    <row r="212" spans="1:36" x14ac:dyDescent="0.2">
      <c r="A212" s="26"/>
      <c r="B212" s="26"/>
      <c r="C212" s="26"/>
      <c r="D212" s="26"/>
      <c r="E212" s="26"/>
      <c r="F212" s="26"/>
      <c r="G212" s="26"/>
      <c r="H212" s="26"/>
      <c r="I212" s="26"/>
      <c r="J212" s="26"/>
      <c r="K212" s="26"/>
      <c r="L212" s="26"/>
      <c r="M212" s="26"/>
      <c r="N212" s="26"/>
      <c r="O212" s="26"/>
      <c r="P212" s="26"/>
      <c r="Q212" s="26"/>
      <c r="R212" s="26"/>
      <c r="S212" s="26"/>
      <c r="T212" s="26"/>
      <c r="U212" s="26"/>
      <c r="V212" s="26"/>
      <c r="W212" s="26"/>
      <c r="X212" s="26"/>
      <c r="Y212" s="26"/>
      <c r="Z212" s="26"/>
      <c r="AA212" s="26"/>
      <c r="AB212" s="26"/>
      <c r="AC212" s="26"/>
      <c r="AD212" s="26"/>
      <c r="AE212" s="26"/>
      <c r="AF212" s="26"/>
      <c r="AG212" s="26"/>
      <c r="AH212" s="26"/>
      <c r="AI212" s="26"/>
      <c r="AJ212" s="26"/>
    </row>
    <row r="213" spans="1:36" x14ac:dyDescent="0.2">
      <c r="A213" s="26"/>
      <c r="B213" s="26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  <c r="V213" s="26"/>
      <c r="W213" s="26"/>
      <c r="X213" s="26"/>
      <c r="Y213" s="26"/>
      <c r="Z213" s="26"/>
      <c r="AA213" s="26"/>
      <c r="AB213" s="26"/>
      <c r="AC213" s="26"/>
      <c r="AD213" s="26"/>
      <c r="AE213" s="26"/>
      <c r="AF213" s="26"/>
      <c r="AG213" s="26"/>
      <c r="AH213" s="26"/>
      <c r="AI213" s="26"/>
      <c r="AJ213" s="26"/>
    </row>
    <row r="214" spans="1:36" x14ac:dyDescent="0.2">
      <c r="A214" s="26"/>
      <c r="B214" s="26"/>
      <c r="C214" s="26"/>
      <c r="D214" s="26"/>
      <c r="E214" s="26"/>
      <c r="F214" s="26"/>
      <c r="G214" s="26"/>
      <c r="H214" s="26"/>
      <c r="I214" s="26"/>
      <c r="J214" s="26"/>
      <c r="K214" s="26"/>
      <c r="L214" s="26"/>
      <c r="M214" s="26"/>
      <c r="N214" s="26"/>
      <c r="O214" s="26"/>
      <c r="P214" s="26"/>
      <c r="Q214" s="26"/>
      <c r="R214" s="26"/>
      <c r="S214" s="26"/>
      <c r="T214" s="26"/>
      <c r="U214" s="26"/>
      <c r="V214" s="26"/>
      <c r="W214" s="26"/>
      <c r="X214" s="26"/>
      <c r="Y214" s="26"/>
      <c r="Z214" s="26"/>
      <c r="AA214" s="26"/>
      <c r="AB214" s="26"/>
      <c r="AC214" s="26"/>
      <c r="AD214" s="26"/>
      <c r="AE214" s="26"/>
      <c r="AF214" s="26"/>
      <c r="AG214" s="26"/>
      <c r="AH214" s="26"/>
      <c r="AI214" s="26"/>
      <c r="AJ214" s="26"/>
    </row>
    <row r="215" spans="1:36" x14ac:dyDescent="0.2">
      <c r="A215" s="26"/>
      <c r="B215" s="26"/>
      <c r="C215" s="26"/>
      <c r="D215" s="26"/>
      <c r="E215" s="26"/>
      <c r="F215" s="26"/>
      <c r="G215" s="26"/>
      <c r="H215" s="26"/>
      <c r="I215" s="26"/>
      <c r="J215" s="26"/>
      <c r="K215" s="26"/>
      <c r="L215" s="26"/>
      <c r="M215" s="26"/>
      <c r="N215" s="26"/>
      <c r="O215" s="26"/>
      <c r="P215" s="26"/>
      <c r="Q215" s="26"/>
      <c r="R215" s="26"/>
      <c r="S215" s="26"/>
      <c r="T215" s="26"/>
      <c r="U215" s="26"/>
      <c r="V215" s="26"/>
      <c r="W215" s="26"/>
      <c r="X215" s="26"/>
      <c r="Y215" s="26"/>
      <c r="Z215" s="26"/>
      <c r="AA215" s="26"/>
      <c r="AB215" s="26"/>
      <c r="AC215" s="26"/>
      <c r="AD215" s="26"/>
      <c r="AE215" s="26"/>
      <c r="AF215" s="26"/>
      <c r="AG215" s="26"/>
      <c r="AH215" s="26"/>
      <c r="AI215" s="26"/>
      <c r="AJ215" s="26"/>
    </row>
    <row r="216" spans="1:36" x14ac:dyDescent="0.2">
      <c r="A216" s="26"/>
      <c r="B216" s="26"/>
      <c r="C216" s="26"/>
      <c r="D216" s="26"/>
      <c r="E216" s="26"/>
      <c r="F216" s="26"/>
      <c r="G216" s="26"/>
      <c r="H216" s="26"/>
      <c r="I216" s="26"/>
      <c r="J216" s="26"/>
      <c r="K216" s="26"/>
      <c r="L216" s="26"/>
      <c r="M216" s="26"/>
      <c r="N216" s="26"/>
      <c r="O216" s="26"/>
      <c r="P216" s="26"/>
      <c r="Q216" s="26"/>
      <c r="R216" s="26"/>
      <c r="S216" s="26"/>
      <c r="T216" s="26"/>
      <c r="U216" s="26"/>
      <c r="V216" s="26"/>
      <c r="W216" s="26"/>
      <c r="X216" s="26"/>
      <c r="Y216" s="26"/>
      <c r="Z216" s="26"/>
      <c r="AA216" s="26"/>
      <c r="AB216" s="26"/>
      <c r="AC216" s="26"/>
      <c r="AD216" s="26"/>
      <c r="AE216" s="26"/>
      <c r="AF216" s="26"/>
      <c r="AG216" s="26"/>
      <c r="AH216" s="26"/>
      <c r="AI216" s="26"/>
      <c r="AJ216" s="26"/>
    </row>
    <row r="217" spans="1:36" x14ac:dyDescent="0.2">
      <c r="A217" s="26"/>
      <c r="B217" s="26"/>
      <c r="C217" s="26"/>
      <c r="D217" s="26"/>
      <c r="E217" s="26"/>
      <c r="F217" s="26"/>
      <c r="G217" s="26"/>
      <c r="H217" s="26"/>
      <c r="I217" s="26"/>
      <c r="J217" s="26"/>
      <c r="K217" s="26"/>
      <c r="L217" s="26"/>
      <c r="M217" s="26"/>
      <c r="N217" s="26"/>
      <c r="O217" s="26"/>
      <c r="P217" s="26"/>
      <c r="Q217" s="26"/>
      <c r="R217" s="26"/>
      <c r="S217" s="26"/>
      <c r="T217" s="26"/>
      <c r="U217" s="26"/>
      <c r="V217" s="26"/>
      <c r="W217" s="26"/>
      <c r="X217" s="26"/>
      <c r="Y217" s="26"/>
      <c r="Z217" s="26"/>
      <c r="AA217" s="26"/>
      <c r="AB217" s="26"/>
      <c r="AC217" s="26"/>
      <c r="AD217" s="26"/>
      <c r="AE217" s="26"/>
      <c r="AF217" s="26"/>
      <c r="AG217" s="26"/>
      <c r="AH217" s="26"/>
      <c r="AI217" s="26"/>
      <c r="AJ217" s="26"/>
    </row>
    <row r="218" spans="1:36" x14ac:dyDescent="0.2">
      <c r="A218" s="26"/>
      <c r="B218" s="26"/>
      <c r="C218" s="26"/>
      <c r="D218" s="26"/>
      <c r="E218" s="26"/>
      <c r="F218" s="26"/>
      <c r="G218" s="26"/>
      <c r="H218" s="26"/>
      <c r="I218" s="26"/>
      <c r="J218" s="26"/>
      <c r="K218" s="26"/>
      <c r="L218" s="26"/>
      <c r="M218" s="26"/>
      <c r="N218" s="26"/>
      <c r="O218" s="26"/>
      <c r="P218" s="26"/>
      <c r="Q218" s="26"/>
      <c r="R218" s="26"/>
      <c r="S218" s="26"/>
      <c r="T218" s="26"/>
      <c r="U218" s="26"/>
      <c r="V218" s="26"/>
      <c r="W218" s="26"/>
      <c r="X218" s="26"/>
      <c r="Y218" s="26"/>
      <c r="Z218" s="26"/>
      <c r="AA218" s="26"/>
      <c r="AB218" s="26"/>
      <c r="AC218" s="26"/>
      <c r="AD218" s="26"/>
      <c r="AE218" s="26"/>
      <c r="AF218" s="26"/>
      <c r="AG218" s="26"/>
      <c r="AH218" s="26"/>
      <c r="AI218" s="26"/>
      <c r="AJ218" s="26"/>
    </row>
    <row r="219" spans="1:36" x14ac:dyDescent="0.2">
      <c r="A219" s="26"/>
      <c r="B219" s="26"/>
      <c r="C219" s="26"/>
      <c r="D219" s="26"/>
      <c r="E219" s="26"/>
      <c r="F219" s="26"/>
      <c r="G219" s="26"/>
      <c r="H219" s="26"/>
      <c r="I219" s="26"/>
      <c r="J219" s="26"/>
      <c r="K219" s="26"/>
      <c r="L219" s="26"/>
      <c r="M219" s="26"/>
      <c r="N219" s="26"/>
      <c r="O219" s="26"/>
      <c r="P219" s="26"/>
      <c r="Q219" s="26"/>
      <c r="R219" s="26"/>
      <c r="S219" s="26"/>
      <c r="T219" s="26"/>
      <c r="U219" s="26"/>
      <c r="V219" s="26"/>
      <c r="W219" s="26"/>
      <c r="X219" s="26"/>
      <c r="Y219" s="26"/>
      <c r="Z219" s="26"/>
      <c r="AA219" s="26"/>
      <c r="AB219" s="26"/>
      <c r="AC219" s="26"/>
      <c r="AD219" s="26"/>
      <c r="AE219" s="26"/>
      <c r="AF219" s="26"/>
      <c r="AG219" s="26"/>
      <c r="AH219" s="26"/>
      <c r="AI219" s="26"/>
      <c r="AJ219" s="26"/>
    </row>
    <row r="220" spans="1:36" x14ac:dyDescent="0.2">
      <c r="A220" s="26"/>
      <c r="B220" s="26"/>
      <c r="C220" s="26"/>
      <c r="D220" s="26"/>
      <c r="E220" s="26"/>
      <c r="F220" s="26"/>
      <c r="G220" s="26"/>
      <c r="H220" s="26"/>
      <c r="I220" s="26"/>
      <c r="J220" s="26"/>
      <c r="K220" s="26"/>
      <c r="L220" s="26"/>
      <c r="M220" s="26"/>
      <c r="N220" s="26"/>
      <c r="O220" s="26"/>
      <c r="P220" s="26"/>
      <c r="Q220" s="26"/>
      <c r="R220" s="26"/>
      <c r="S220" s="26"/>
      <c r="T220" s="26"/>
      <c r="U220" s="26"/>
      <c r="V220" s="26"/>
      <c r="W220" s="26"/>
      <c r="X220" s="26"/>
      <c r="Y220" s="26"/>
      <c r="Z220" s="26"/>
      <c r="AA220" s="26"/>
      <c r="AB220" s="26"/>
      <c r="AC220" s="26"/>
      <c r="AD220" s="26"/>
      <c r="AE220" s="26"/>
      <c r="AF220" s="26"/>
      <c r="AG220" s="26"/>
      <c r="AH220" s="26"/>
      <c r="AI220" s="26"/>
      <c r="AJ220" s="26"/>
    </row>
    <row r="221" spans="1:36" x14ac:dyDescent="0.2">
      <c r="A221" s="26"/>
      <c r="B221" s="26"/>
      <c r="C221" s="26"/>
      <c r="D221" s="26"/>
      <c r="E221" s="26"/>
      <c r="F221" s="26"/>
      <c r="G221" s="26"/>
      <c r="H221" s="26"/>
      <c r="I221" s="26"/>
      <c r="J221" s="26"/>
      <c r="K221" s="26"/>
      <c r="L221" s="26"/>
      <c r="M221" s="26"/>
      <c r="N221" s="26"/>
      <c r="O221" s="26"/>
      <c r="P221" s="26"/>
      <c r="Q221" s="26"/>
      <c r="R221" s="26"/>
      <c r="S221" s="26"/>
      <c r="T221" s="26"/>
      <c r="U221" s="26"/>
      <c r="V221" s="26"/>
      <c r="W221" s="26"/>
      <c r="X221" s="26"/>
      <c r="Y221" s="26"/>
      <c r="Z221" s="26"/>
      <c r="AA221" s="26"/>
      <c r="AB221" s="26"/>
      <c r="AC221" s="26"/>
      <c r="AD221" s="26"/>
      <c r="AE221" s="26"/>
      <c r="AF221" s="26"/>
      <c r="AG221" s="26"/>
      <c r="AH221" s="26"/>
      <c r="AI221" s="26"/>
      <c r="AJ221" s="26"/>
    </row>
    <row r="222" spans="1:36" x14ac:dyDescent="0.2">
      <c r="A222" s="26"/>
      <c r="B222" s="26"/>
      <c r="C222" s="26"/>
      <c r="D222" s="26"/>
      <c r="E222" s="26"/>
      <c r="F222" s="26"/>
      <c r="G222" s="26"/>
      <c r="H222" s="26"/>
      <c r="I222" s="26"/>
      <c r="J222" s="26"/>
      <c r="K222" s="26"/>
      <c r="L222" s="26"/>
      <c r="M222" s="26"/>
      <c r="N222" s="26"/>
      <c r="O222" s="26"/>
      <c r="P222" s="26"/>
      <c r="Q222" s="26"/>
      <c r="R222" s="26"/>
      <c r="S222" s="26"/>
      <c r="T222" s="26"/>
      <c r="U222" s="26"/>
      <c r="V222" s="26"/>
      <c r="W222" s="26"/>
      <c r="X222" s="26"/>
      <c r="Y222" s="26"/>
      <c r="Z222" s="26"/>
      <c r="AA222" s="26"/>
      <c r="AB222" s="26"/>
      <c r="AC222" s="26"/>
      <c r="AD222" s="26"/>
      <c r="AE222" s="26"/>
      <c r="AF222" s="26"/>
      <c r="AG222" s="26"/>
      <c r="AH222" s="26"/>
      <c r="AI222" s="26"/>
      <c r="AJ222" s="26"/>
    </row>
    <row r="223" spans="1:36" x14ac:dyDescent="0.2">
      <c r="A223" s="26"/>
      <c r="B223" s="26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  <c r="V223" s="26"/>
      <c r="W223" s="26"/>
      <c r="X223" s="26"/>
      <c r="Y223" s="26"/>
      <c r="Z223" s="26"/>
      <c r="AA223" s="26"/>
      <c r="AB223" s="26"/>
      <c r="AC223" s="26"/>
      <c r="AD223" s="26"/>
      <c r="AE223" s="26"/>
      <c r="AF223" s="26"/>
      <c r="AG223" s="26"/>
      <c r="AH223" s="26"/>
      <c r="AI223" s="26"/>
      <c r="AJ223" s="26"/>
    </row>
    <row r="224" spans="1:36" x14ac:dyDescent="0.2">
      <c r="A224" s="26"/>
      <c r="B224" s="26"/>
      <c r="C224" s="26"/>
      <c r="D224" s="26"/>
      <c r="E224" s="26"/>
      <c r="F224" s="26"/>
      <c r="G224" s="26"/>
      <c r="H224" s="26"/>
      <c r="I224" s="26"/>
      <c r="J224" s="26"/>
      <c r="K224" s="26"/>
      <c r="L224" s="26"/>
      <c r="M224" s="26"/>
      <c r="N224" s="26"/>
      <c r="O224" s="26"/>
      <c r="P224" s="26"/>
      <c r="Q224" s="26"/>
      <c r="R224" s="26"/>
      <c r="S224" s="26"/>
      <c r="T224" s="26"/>
      <c r="U224" s="26"/>
      <c r="V224" s="26"/>
      <c r="W224" s="26"/>
      <c r="X224" s="26"/>
      <c r="Y224" s="26"/>
      <c r="Z224" s="26"/>
      <c r="AA224" s="26"/>
      <c r="AB224" s="26"/>
      <c r="AC224" s="26"/>
      <c r="AD224" s="26"/>
      <c r="AE224" s="26"/>
      <c r="AF224" s="26"/>
      <c r="AG224" s="26"/>
      <c r="AH224" s="26"/>
      <c r="AI224" s="26"/>
      <c r="AJ224" s="26"/>
    </row>
    <row r="225" spans="1:36" x14ac:dyDescent="0.2">
      <c r="A225" s="26"/>
      <c r="B225" s="26"/>
      <c r="C225" s="26"/>
      <c r="D225" s="26"/>
      <c r="E225" s="26"/>
      <c r="F225" s="26"/>
      <c r="G225" s="26"/>
      <c r="H225" s="26"/>
      <c r="I225" s="26"/>
      <c r="J225" s="26"/>
      <c r="K225" s="26"/>
      <c r="L225" s="26"/>
      <c r="M225" s="26"/>
      <c r="N225" s="26"/>
      <c r="O225" s="26"/>
      <c r="P225" s="26"/>
      <c r="Q225" s="26"/>
      <c r="R225" s="26"/>
      <c r="S225" s="26"/>
      <c r="T225" s="26"/>
      <c r="U225" s="26"/>
      <c r="V225" s="26"/>
      <c r="W225" s="26"/>
      <c r="X225" s="26"/>
      <c r="Y225" s="26"/>
      <c r="Z225" s="26"/>
      <c r="AA225" s="26"/>
      <c r="AB225" s="26"/>
      <c r="AC225" s="26"/>
      <c r="AD225" s="26"/>
      <c r="AE225" s="26"/>
      <c r="AF225" s="26"/>
      <c r="AG225" s="26"/>
      <c r="AH225" s="26"/>
      <c r="AI225" s="26"/>
      <c r="AJ225" s="26"/>
    </row>
    <row r="226" spans="1:36" x14ac:dyDescent="0.2">
      <c r="A226" s="26"/>
      <c r="B226" s="26"/>
      <c r="C226" s="26"/>
      <c r="D226" s="26"/>
      <c r="E226" s="26"/>
      <c r="F226" s="26"/>
      <c r="G226" s="26"/>
      <c r="H226" s="26"/>
      <c r="I226" s="26"/>
      <c r="J226" s="26"/>
      <c r="K226" s="26"/>
      <c r="L226" s="26"/>
      <c r="M226" s="26"/>
      <c r="N226" s="26"/>
      <c r="O226" s="26"/>
      <c r="P226" s="26"/>
      <c r="Q226" s="26"/>
      <c r="R226" s="26"/>
      <c r="S226" s="26"/>
      <c r="T226" s="26"/>
      <c r="U226" s="26"/>
      <c r="V226" s="26"/>
      <c r="W226" s="26"/>
      <c r="X226" s="26"/>
      <c r="Y226" s="26"/>
      <c r="Z226" s="26"/>
      <c r="AA226" s="26"/>
      <c r="AB226" s="26"/>
      <c r="AC226" s="26"/>
      <c r="AD226" s="26"/>
      <c r="AE226" s="26"/>
      <c r="AF226" s="26"/>
      <c r="AG226" s="26"/>
      <c r="AH226" s="26"/>
      <c r="AI226" s="26"/>
      <c r="AJ226" s="26"/>
    </row>
    <row r="227" spans="1:36" x14ac:dyDescent="0.2">
      <c r="A227" s="26"/>
      <c r="B227" s="26"/>
      <c r="C227" s="26"/>
      <c r="D227" s="26"/>
      <c r="E227" s="26"/>
      <c r="F227" s="26"/>
      <c r="G227" s="26"/>
      <c r="H227" s="26"/>
      <c r="I227" s="26"/>
      <c r="J227" s="26"/>
      <c r="K227" s="26"/>
      <c r="L227" s="26"/>
      <c r="M227" s="26"/>
      <c r="N227" s="26"/>
      <c r="O227" s="26"/>
      <c r="P227" s="26"/>
      <c r="Q227" s="26"/>
      <c r="R227" s="26"/>
      <c r="S227" s="26"/>
      <c r="T227" s="26"/>
      <c r="U227" s="26"/>
      <c r="V227" s="26"/>
      <c r="W227" s="26"/>
      <c r="X227" s="26"/>
      <c r="Y227" s="26"/>
      <c r="Z227" s="26"/>
      <c r="AA227" s="26"/>
      <c r="AB227" s="26"/>
      <c r="AC227" s="26"/>
      <c r="AD227" s="26"/>
      <c r="AE227" s="26"/>
      <c r="AF227" s="26"/>
      <c r="AG227" s="26"/>
      <c r="AH227" s="26"/>
      <c r="AI227" s="26"/>
      <c r="AJ227" s="26"/>
    </row>
    <row r="228" spans="1:36" x14ac:dyDescent="0.2">
      <c r="A228" s="26"/>
      <c r="B228" s="26"/>
      <c r="C228" s="26"/>
      <c r="D228" s="26"/>
      <c r="E228" s="26"/>
      <c r="F228" s="26"/>
      <c r="G228" s="26"/>
      <c r="H228" s="26"/>
      <c r="I228" s="26"/>
      <c r="J228" s="26"/>
      <c r="K228" s="26"/>
      <c r="L228" s="26"/>
      <c r="M228" s="26"/>
      <c r="N228" s="26"/>
      <c r="O228" s="26"/>
      <c r="P228" s="26"/>
      <c r="Q228" s="26"/>
      <c r="R228" s="26"/>
      <c r="S228" s="26"/>
      <c r="T228" s="26"/>
      <c r="U228" s="26"/>
      <c r="V228" s="26"/>
      <c r="W228" s="26"/>
      <c r="X228" s="26"/>
      <c r="Y228" s="26"/>
      <c r="Z228" s="26"/>
      <c r="AA228" s="26"/>
      <c r="AB228" s="26"/>
      <c r="AC228" s="26"/>
      <c r="AD228" s="26"/>
      <c r="AE228" s="26"/>
      <c r="AF228" s="26"/>
      <c r="AG228" s="26"/>
      <c r="AH228" s="26"/>
      <c r="AI228" s="26"/>
      <c r="AJ228" s="26"/>
    </row>
    <row r="229" spans="1:36" x14ac:dyDescent="0.2">
      <c r="A229" s="26"/>
      <c r="B229" s="26"/>
      <c r="C229" s="26"/>
      <c r="D229" s="26"/>
      <c r="E229" s="26"/>
      <c r="F229" s="26"/>
      <c r="G229" s="26"/>
      <c r="H229" s="26"/>
      <c r="I229" s="26"/>
      <c r="J229" s="26"/>
      <c r="K229" s="26"/>
      <c r="L229" s="26"/>
      <c r="M229" s="26"/>
      <c r="N229" s="26"/>
      <c r="O229" s="26"/>
      <c r="P229" s="26"/>
      <c r="Q229" s="26"/>
      <c r="R229" s="26"/>
      <c r="S229" s="26"/>
      <c r="T229" s="26"/>
      <c r="U229" s="26"/>
      <c r="V229" s="26"/>
      <c r="W229" s="26"/>
      <c r="X229" s="26"/>
      <c r="Y229" s="26"/>
      <c r="Z229" s="26"/>
      <c r="AA229" s="26"/>
      <c r="AB229" s="26"/>
      <c r="AC229" s="26"/>
      <c r="AD229" s="26"/>
      <c r="AE229" s="26"/>
      <c r="AF229" s="26"/>
      <c r="AG229" s="26"/>
      <c r="AH229" s="26"/>
      <c r="AI229" s="26"/>
      <c r="AJ229" s="26"/>
    </row>
    <row r="230" spans="1:36" x14ac:dyDescent="0.2">
      <c r="A230" s="26"/>
      <c r="B230" s="26"/>
      <c r="C230" s="26"/>
      <c r="D230" s="26"/>
      <c r="E230" s="26"/>
      <c r="F230" s="26"/>
      <c r="G230" s="26"/>
      <c r="H230" s="26"/>
      <c r="I230" s="26"/>
      <c r="J230" s="26"/>
      <c r="K230" s="26"/>
      <c r="L230" s="26"/>
      <c r="M230" s="26"/>
      <c r="N230" s="26"/>
      <c r="O230" s="26"/>
      <c r="P230" s="26"/>
      <c r="Q230" s="26"/>
      <c r="R230" s="26"/>
      <c r="S230" s="26"/>
      <c r="T230" s="26"/>
      <c r="U230" s="26"/>
      <c r="V230" s="26"/>
      <c r="W230" s="26"/>
      <c r="X230" s="26"/>
      <c r="Y230" s="26"/>
      <c r="Z230" s="26"/>
      <c r="AA230" s="26"/>
      <c r="AB230" s="26"/>
      <c r="AC230" s="26"/>
      <c r="AD230" s="26"/>
      <c r="AE230" s="26"/>
      <c r="AF230" s="26"/>
      <c r="AG230" s="26"/>
      <c r="AH230" s="26"/>
      <c r="AI230" s="26"/>
      <c r="AJ230" s="26"/>
    </row>
    <row r="231" spans="1:36" x14ac:dyDescent="0.2">
      <c r="A231" s="26"/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6"/>
      <c r="N231" s="26"/>
      <c r="O231" s="26"/>
      <c r="P231" s="26"/>
      <c r="Q231" s="26"/>
      <c r="R231" s="26"/>
      <c r="S231" s="26"/>
      <c r="T231" s="26"/>
      <c r="U231" s="26"/>
      <c r="V231" s="26"/>
      <c r="W231" s="26"/>
      <c r="X231" s="26"/>
      <c r="Y231" s="26"/>
      <c r="Z231" s="26"/>
      <c r="AA231" s="26"/>
      <c r="AB231" s="26"/>
      <c r="AC231" s="26"/>
      <c r="AD231" s="26"/>
      <c r="AE231" s="26"/>
      <c r="AF231" s="26"/>
      <c r="AG231" s="26"/>
      <c r="AH231" s="26"/>
      <c r="AI231" s="26"/>
      <c r="AJ231" s="26"/>
    </row>
    <row r="232" spans="1:36" x14ac:dyDescent="0.2">
      <c r="A232" s="26"/>
      <c r="B232" s="26"/>
      <c r="C232" s="26"/>
      <c r="D232" s="26"/>
      <c r="E232" s="26"/>
      <c r="F232" s="26"/>
      <c r="G232" s="26"/>
      <c r="H232" s="26"/>
      <c r="I232" s="26"/>
      <c r="J232" s="26"/>
      <c r="K232" s="26"/>
      <c r="L232" s="26"/>
      <c r="M232" s="26"/>
      <c r="N232" s="26"/>
      <c r="O232" s="26"/>
      <c r="P232" s="26"/>
      <c r="Q232" s="26"/>
      <c r="R232" s="26"/>
      <c r="S232" s="26"/>
      <c r="T232" s="26"/>
      <c r="U232" s="26"/>
      <c r="V232" s="26"/>
      <c r="W232" s="26"/>
      <c r="X232" s="26"/>
      <c r="Y232" s="26"/>
      <c r="Z232" s="26"/>
      <c r="AA232" s="26"/>
      <c r="AB232" s="26"/>
      <c r="AC232" s="26"/>
      <c r="AD232" s="26"/>
      <c r="AE232" s="26"/>
      <c r="AF232" s="26"/>
      <c r="AG232" s="26"/>
      <c r="AH232" s="26"/>
      <c r="AI232" s="26"/>
      <c r="AJ232" s="26"/>
    </row>
    <row r="233" spans="1:36" x14ac:dyDescent="0.2">
      <c r="A233" s="26"/>
      <c r="B233" s="26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  <c r="V233" s="26"/>
      <c r="W233" s="26"/>
      <c r="X233" s="26"/>
      <c r="Y233" s="26"/>
      <c r="Z233" s="26"/>
      <c r="AA233" s="26"/>
      <c r="AB233" s="26"/>
      <c r="AC233" s="26"/>
      <c r="AD233" s="26"/>
      <c r="AE233" s="26"/>
      <c r="AF233" s="26"/>
      <c r="AG233" s="26"/>
      <c r="AH233" s="26"/>
      <c r="AI233" s="26"/>
      <c r="AJ233" s="26"/>
    </row>
    <row r="234" spans="1:36" x14ac:dyDescent="0.2">
      <c r="A234" s="26"/>
      <c r="B234" s="26"/>
      <c r="C234" s="26"/>
      <c r="D234" s="26"/>
      <c r="E234" s="26"/>
      <c r="F234" s="26"/>
      <c r="G234" s="26"/>
      <c r="H234" s="26"/>
      <c r="I234" s="26"/>
      <c r="J234" s="26"/>
      <c r="K234" s="26"/>
      <c r="L234" s="26"/>
      <c r="M234" s="26"/>
      <c r="N234" s="26"/>
      <c r="O234" s="26"/>
      <c r="P234" s="26"/>
      <c r="Q234" s="26"/>
      <c r="R234" s="26"/>
      <c r="S234" s="26"/>
      <c r="T234" s="26"/>
      <c r="U234" s="26"/>
      <c r="V234" s="26"/>
      <c r="W234" s="26"/>
      <c r="X234" s="26"/>
      <c r="Y234" s="26"/>
      <c r="Z234" s="26"/>
      <c r="AA234" s="26"/>
      <c r="AB234" s="26"/>
      <c r="AC234" s="26"/>
      <c r="AD234" s="26"/>
      <c r="AE234" s="26"/>
      <c r="AF234" s="26"/>
      <c r="AG234" s="26"/>
      <c r="AH234" s="26"/>
      <c r="AI234" s="26"/>
      <c r="AJ234" s="26"/>
    </row>
    <row r="235" spans="1:36" x14ac:dyDescent="0.2">
      <c r="A235" s="26"/>
      <c r="B235" s="26"/>
      <c r="C235" s="26"/>
      <c r="D235" s="26"/>
      <c r="E235" s="26"/>
      <c r="F235" s="26"/>
      <c r="G235" s="26"/>
      <c r="H235" s="26"/>
      <c r="I235" s="26"/>
      <c r="J235" s="26"/>
      <c r="K235" s="26"/>
      <c r="L235" s="26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  <c r="AA235" s="26"/>
      <c r="AB235" s="26"/>
      <c r="AC235" s="26"/>
      <c r="AD235" s="26"/>
      <c r="AE235" s="26"/>
      <c r="AF235" s="26"/>
      <c r="AG235" s="26"/>
      <c r="AH235" s="26"/>
      <c r="AI235" s="26"/>
      <c r="AJ235" s="26"/>
    </row>
    <row r="236" spans="1:36" x14ac:dyDescent="0.2">
      <c r="A236" s="26"/>
      <c r="B236" s="26"/>
      <c r="C236" s="26"/>
      <c r="D236" s="26"/>
      <c r="E236" s="26"/>
      <c r="F236" s="26"/>
      <c r="G236" s="26"/>
      <c r="H236" s="26"/>
      <c r="I236" s="26"/>
      <c r="J236" s="26"/>
      <c r="K236" s="26"/>
      <c r="L236" s="26"/>
      <c r="M236" s="26"/>
      <c r="N236" s="26"/>
      <c r="O236" s="26"/>
      <c r="P236" s="26"/>
      <c r="Q236" s="26"/>
      <c r="R236" s="26"/>
      <c r="S236" s="26"/>
      <c r="T236" s="26"/>
      <c r="U236" s="26"/>
      <c r="V236" s="26"/>
      <c r="W236" s="26"/>
      <c r="X236" s="26"/>
      <c r="Y236" s="26"/>
      <c r="Z236" s="26"/>
      <c r="AA236" s="26"/>
      <c r="AB236" s="26"/>
      <c r="AC236" s="26"/>
      <c r="AD236" s="26"/>
      <c r="AE236" s="26"/>
      <c r="AF236" s="26"/>
      <c r="AG236" s="26"/>
      <c r="AH236" s="26"/>
      <c r="AI236" s="26"/>
      <c r="AJ236" s="26"/>
    </row>
    <row r="237" spans="1:36" x14ac:dyDescent="0.2">
      <c r="A237" s="26"/>
      <c r="B237" s="26"/>
      <c r="C237" s="26"/>
      <c r="D237" s="26"/>
      <c r="E237" s="26"/>
      <c r="F237" s="26"/>
      <c r="G237" s="26"/>
      <c r="H237" s="26"/>
      <c r="I237" s="26"/>
      <c r="J237" s="26"/>
      <c r="K237" s="26"/>
      <c r="L237" s="26"/>
      <c r="M237" s="26"/>
      <c r="N237" s="26"/>
      <c r="O237" s="26"/>
      <c r="P237" s="26"/>
      <c r="Q237" s="26"/>
      <c r="R237" s="26"/>
      <c r="S237" s="26"/>
      <c r="T237" s="26"/>
      <c r="U237" s="26"/>
      <c r="V237" s="26"/>
      <c r="W237" s="26"/>
      <c r="X237" s="26"/>
      <c r="Y237" s="26"/>
      <c r="Z237" s="26"/>
      <c r="AA237" s="26"/>
      <c r="AB237" s="26"/>
      <c r="AC237" s="26"/>
      <c r="AD237" s="26"/>
      <c r="AE237" s="26"/>
      <c r="AF237" s="26"/>
      <c r="AG237" s="26"/>
      <c r="AH237" s="26"/>
      <c r="AI237" s="26"/>
      <c r="AJ237" s="26"/>
    </row>
    <row r="238" spans="1:36" x14ac:dyDescent="0.2">
      <c r="A238" s="26"/>
      <c r="B238" s="26"/>
      <c r="C238" s="26"/>
      <c r="D238" s="26"/>
      <c r="E238" s="26"/>
      <c r="F238" s="26"/>
      <c r="G238" s="26"/>
      <c r="H238" s="26"/>
      <c r="I238" s="26"/>
      <c r="J238" s="26"/>
      <c r="K238" s="26"/>
      <c r="L238" s="26"/>
      <c r="M238" s="26"/>
      <c r="N238" s="26"/>
      <c r="O238" s="26"/>
      <c r="P238" s="26"/>
      <c r="Q238" s="26"/>
      <c r="R238" s="26"/>
      <c r="S238" s="26"/>
      <c r="T238" s="26"/>
      <c r="U238" s="26"/>
      <c r="V238" s="26"/>
      <c r="W238" s="26"/>
      <c r="X238" s="26"/>
      <c r="Y238" s="26"/>
      <c r="Z238" s="26"/>
      <c r="AA238" s="26"/>
      <c r="AB238" s="26"/>
      <c r="AC238" s="26"/>
      <c r="AD238" s="26"/>
      <c r="AE238" s="26"/>
      <c r="AF238" s="26"/>
      <c r="AG238" s="26"/>
      <c r="AH238" s="26"/>
      <c r="AI238" s="26"/>
      <c r="AJ238" s="26"/>
    </row>
    <row r="239" spans="1:36" x14ac:dyDescent="0.2">
      <c r="A239" s="26"/>
      <c r="B239" s="26"/>
      <c r="C239" s="26"/>
      <c r="D239" s="26"/>
      <c r="E239" s="26"/>
      <c r="F239" s="26"/>
      <c r="G239" s="26"/>
      <c r="H239" s="26"/>
      <c r="I239" s="26"/>
      <c r="J239" s="26"/>
      <c r="K239" s="26"/>
      <c r="L239" s="26"/>
      <c r="M239" s="26"/>
      <c r="N239" s="26"/>
      <c r="O239" s="26"/>
      <c r="P239" s="26"/>
      <c r="Q239" s="26"/>
      <c r="R239" s="26"/>
      <c r="S239" s="26"/>
      <c r="T239" s="26"/>
      <c r="U239" s="26"/>
      <c r="V239" s="26"/>
      <c r="W239" s="26"/>
      <c r="X239" s="26"/>
      <c r="Y239" s="26"/>
      <c r="Z239" s="26"/>
      <c r="AA239" s="26"/>
      <c r="AB239" s="26"/>
      <c r="AC239" s="26"/>
      <c r="AD239" s="26"/>
      <c r="AE239" s="26"/>
      <c r="AF239" s="26"/>
      <c r="AG239" s="26"/>
      <c r="AH239" s="26"/>
      <c r="AI239" s="26"/>
      <c r="AJ239" s="26"/>
    </row>
    <row r="240" spans="1:36" x14ac:dyDescent="0.2">
      <c r="A240" s="26"/>
      <c r="B240" s="26"/>
      <c r="C240" s="26"/>
      <c r="D240" s="26"/>
      <c r="E240" s="26"/>
      <c r="F240" s="26"/>
      <c r="G240" s="26"/>
      <c r="H240" s="26"/>
      <c r="I240" s="26"/>
      <c r="J240" s="26"/>
      <c r="K240" s="26"/>
      <c r="L240" s="26"/>
      <c r="M240" s="26"/>
      <c r="N240" s="26"/>
      <c r="O240" s="26"/>
      <c r="P240" s="26"/>
      <c r="Q240" s="26"/>
      <c r="R240" s="26"/>
      <c r="S240" s="26"/>
      <c r="T240" s="26"/>
      <c r="U240" s="26"/>
      <c r="V240" s="26"/>
      <c r="W240" s="26"/>
      <c r="X240" s="26"/>
      <c r="Y240" s="26"/>
      <c r="Z240" s="26"/>
      <c r="AA240" s="26"/>
      <c r="AB240" s="26"/>
      <c r="AC240" s="26"/>
      <c r="AD240" s="26"/>
      <c r="AE240" s="26"/>
      <c r="AF240" s="26"/>
      <c r="AG240" s="26"/>
      <c r="AH240" s="26"/>
      <c r="AI240" s="26"/>
      <c r="AJ240" s="26"/>
    </row>
    <row r="241" spans="1:36" x14ac:dyDescent="0.2">
      <c r="A241" s="26"/>
      <c r="B241" s="26"/>
      <c r="C241" s="26"/>
      <c r="D241" s="26"/>
      <c r="E241" s="26"/>
      <c r="F241" s="26"/>
      <c r="G241" s="26"/>
      <c r="H241" s="26"/>
      <c r="I241" s="26"/>
      <c r="J241" s="26"/>
      <c r="K241" s="26"/>
      <c r="L241" s="26"/>
      <c r="M241" s="26"/>
      <c r="N241" s="26"/>
      <c r="O241" s="26"/>
      <c r="P241" s="26"/>
      <c r="Q241" s="26"/>
      <c r="R241" s="26"/>
      <c r="S241" s="26"/>
      <c r="T241" s="26"/>
      <c r="U241" s="26"/>
      <c r="V241" s="26"/>
      <c r="W241" s="26"/>
      <c r="X241" s="26"/>
      <c r="Y241" s="26"/>
      <c r="Z241" s="26"/>
      <c r="AA241" s="26"/>
      <c r="AB241" s="26"/>
      <c r="AC241" s="26"/>
      <c r="AD241" s="26"/>
      <c r="AE241" s="26"/>
      <c r="AF241" s="26"/>
      <c r="AG241" s="26"/>
      <c r="AH241" s="26"/>
      <c r="AI241" s="26"/>
      <c r="AJ241" s="26"/>
    </row>
    <row r="242" spans="1:36" x14ac:dyDescent="0.2">
      <c r="A242" s="26"/>
      <c r="B242" s="26"/>
      <c r="C242" s="26"/>
      <c r="D242" s="26"/>
      <c r="E242" s="26"/>
      <c r="F242" s="26"/>
      <c r="G242" s="26"/>
      <c r="H242" s="26"/>
      <c r="I242" s="26"/>
      <c r="J242" s="26"/>
      <c r="K242" s="26"/>
      <c r="L242" s="26"/>
      <c r="M242" s="26"/>
      <c r="N242" s="26"/>
      <c r="O242" s="26"/>
      <c r="P242" s="26"/>
      <c r="Q242" s="26"/>
      <c r="R242" s="26"/>
      <c r="S242" s="26"/>
      <c r="T242" s="26"/>
      <c r="U242" s="26"/>
      <c r="V242" s="26"/>
      <c r="W242" s="26"/>
      <c r="X242" s="26"/>
      <c r="Y242" s="26"/>
      <c r="Z242" s="26"/>
      <c r="AA242" s="26"/>
      <c r="AB242" s="26"/>
      <c r="AC242" s="26"/>
      <c r="AD242" s="26"/>
      <c r="AE242" s="26"/>
      <c r="AF242" s="26"/>
      <c r="AG242" s="26"/>
      <c r="AH242" s="26"/>
      <c r="AI242" s="26"/>
      <c r="AJ242" s="26"/>
    </row>
    <row r="243" spans="1:36" x14ac:dyDescent="0.2">
      <c r="A243" s="26"/>
      <c r="B243" s="26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  <c r="V243" s="26"/>
      <c r="W243" s="26"/>
      <c r="X243" s="26"/>
      <c r="Y243" s="26"/>
      <c r="Z243" s="26"/>
      <c r="AA243" s="26"/>
      <c r="AB243" s="26"/>
      <c r="AC243" s="26"/>
      <c r="AD243" s="26"/>
      <c r="AE243" s="26"/>
      <c r="AF243" s="26"/>
      <c r="AG243" s="26"/>
      <c r="AH243" s="26"/>
      <c r="AI243" s="26"/>
      <c r="AJ243" s="26"/>
    </row>
    <row r="244" spans="1:36" x14ac:dyDescent="0.2">
      <c r="A244" s="26"/>
      <c r="B244" s="26"/>
      <c r="C244" s="26"/>
      <c r="D244" s="26"/>
      <c r="E244" s="26"/>
      <c r="F244" s="26"/>
      <c r="G244" s="26"/>
      <c r="H244" s="26"/>
      <c r="I244" s="26"/>
      <c r="J244" s="26"/>
      <c r="K244" s="26"/>
      <c r="L244" s="26"/>
      <c r="M244" s="26"/>
      <c r="N244" s="26"/>
      <c r="O244" s="26"/>
      <c r="P244" s="26"/>
      <c r="Q244" s="26"/>
      <c r="R244" s="26"/>
      <c r="S244" s="26"/>
      <c r="T244" s="26"/>
      <c r="U244" s="26"/>
      <c r="V244" s="26"/>
      <c r="W244" s="26"/>
      <c r="X244" s="26"/>
      <c r="Y244" s="26"/>
      <c r="Z244" s="26"/>
      <c r="AA244" s="26"/>
      <c r="AB244" s="26"/>
      <c r="AC244" s="26"/>
      <c r="AD244" s="26"/>
      <c r="AE244" s="26"/>
      <c r="AF244" s="26"/>
      <c r="AG244" s="26"/>
      <c r="AH244" s="26"/>
      <c r="AI244" s="26"/>
      <c r="AJ244" s="26"/>
    </row>
    <row r="245" spans="1:36" x14ac:dyDescent="0.2">
      <c r="A245" s="26"/>
      <c r="B245" s="26"/>
      <c r="C245" s="26"/>
      <c r="D245" s="26"/>
      <c r="E245" s="26"/>
      <c r="F245" s="26"/>
      <c r="G245" s="26"/>
      <c r="H245" s="26"/>
      <c r="I245" s="26"/>
      <c r="J245" s="26"/>
      <c r="K245" s="26"/>
      <c r="L245" s="26"/>
      <c r="M245" s="26"/>
      <c r="N245" s="26"/>
      <c r="O245" s="26"/>
      <c r="P245" s="26"/>
      <c r="Q245" s="26"/>
      <c r="R245" s="26"/>
      <c r="S245" s="26"/>
      <c r="T245" s="26"/>
      <c r="U245" s="26"/>
      <c r="V245" s="26"/>
      <c r="W245" s="26"/>
      <c r="X245" s="26"/>
      <c r="Y245" s="26"/>
      <c r="Z245" s="26"/>
      <c r="AA245" s="26"/>
      <c r="AB245" s="26"/>
      <c r="AC245" s="26"/>
      <c r="AD245" s="26"/>
      <c r="AE245" s="26"/>
      <c r="AF245" s="26"/>
      <c r="AG245" s="26"/>
      <c r="AH245" s="26"/>
      <c r="AI245" s="26"/>
      <c r="AJ245" s="26"/>
    </row>
    <row r="246" spans="1:36" x14ac:dyDescent="0.2">
      <c r="A246" s="26"/>
      <c r="B246" s="26"/>
      <c r="C246" s="26"/>
      <c r="D246" s="26"/>
      <c r="E246" s="26"/>
      <c r="F246" s="26"/>
      <c r="G246" s="26"/>
      <c r="H246" s="26"/>
      <c r="I246" s="26"/>
      <c r="J246" s="26"/>
      <c r="K246" s="26"/>
      <c r="L246" s="26"/>
      <c r="M246" s="26"/>
      <c r="N246" s="26"/>
      <c r="O246" s="26"/>
      <c r="P246" s="26"/>
      <c r="Q246" s="26"/>
      <c r="R246" s="26"/>
      <c r="S246" s="26"/>
      <c r="T246" s="26"/>
      <c r="U246" s="26"/>
      <c r="V246" s="26"/>
      <c r="W246" s="26"/>
      <c r="X246" s="26"/>
      <c r="Y246" s="26"/>
      <c r="Z246" s="26"/>
      <c r="AA246" s="26"/>
      <c r="AB246" s="26"/>
      <c r="AC246" s="26"/>
      <c r="AD246" s="26"/>
      <c r="AE246" s="26"/>
      <c r="AF246" s="26"/>
      <c r="AG246" s="26"/>
      <c r="AH246" s="26"/>
      <c r="AI246" s="26"/>
      <c r="AJ246" s="26"/>
    </row>
    <row r="247" spans="1:36" x14ac:dyDescent="0.2">
      <c r="A247" s="26"/>
      <c r="B247" s="26"/>
      <c r="C247" s="26"/>
      <c r="D247" s="26"/>
      <c r="E247" s="26"/>
      <c r="F247" s="26"/>
      <c r="G247" s="26"/>
      <c r="H247" s="26"/>
      <c r="I247" s="26"/>
      <c r="J247" s="26"/>
      <c r="K247" s="26"/>
      <c r="L247" s="26"/>
      <c r="M247" s="26"/>
      <c r="N247" s="26"/>
      <c r="O247" s="26"/>
      <c r="P247" s="26"/>
      <c r="Q247" s="26"/>
      <c r="R247" s="26"/>
      <c r="S247" s="26"/>
      <c r="T247" s="26"/>
      <c r="U247" s="26"/>
      <c r="V247" s="26"/>
      <c r="W247" s="26"/>
      <c r="X247" s="26"/>
      <c r="Y247" s="26"/>
      <c r="Z247" s="26"/>
      <c r="AA247" s="26"/>
      <c r="AB247" s="26"/>
      <c r="AC247" s="26"/>
      <c r="AD247" s="26"/>
      <c r="AE247" s="26"/>
      <c r="AF247" s="26"/>
      <c r="AG247" s="26"/>
      <c r="AH247" s="26"/>
      <c r="AI247" s="26"/>
      <c r="AJ247" s="26"/>
    </row>
    <row r="248" spans="1:36" x14ac:dyDescent="0.2">
      <c r="A248" s="26"/>
      <c r="B248" s="26"/>
      <c r="C248" s="26"/>
      <c r="D248" s="26"/>
      <c r="E248" s="26"/>
      <c r="F248" s="26"/>
      <c r="G248" s="26"/>
      <c r="H248" s="26"/>
      <c r="I248" s="26"/>
      <c r="J248" s="26"/>
      <c r="K248" s="26"/>
      <c r="L248" s="26"/>
      <c r="M248" s="26"/>
      <c r="N248" s="26"/>
      <c r="O248" s="26"/>
      <c r="P248" s="26"/>
      <c r="Q248" s="26"/>
      <c r="R248" s="26"/>
      <c r="S248" s="26"/>
      <c r="T248" s="26"/>
      <c r="U248" s="26"/>
      <c r="V248" s="26"/>
      <c r="W248" s="26"/>
      <c r="X248" s="26"/>
      <c r="Y248" s="26"/>
      <c r="Z248" s="26"/>
      <c r="AA248" s="26"/>
      <c r="AB248" s="26"/>
      <c r="AC248" s="26"/>
      <c r="AD248" s="26"/>
      <c r="AE248" s="26"/>
      <c r="AF248" s="26"/>
      <c r="AG248" s="26"/>
      <c r="AH248" s="26"/>
      <c r="AI248" s="26"/>
      <c r="AJ248" s="26"/>
    </row>
    <row r="249" spans="1:36" x14ac:dyDescent="0.2">
      <c r="A249" s="26"/>
      <c r="B249" s="26"/>
      <c r="C249" s="26"/>
      <c r="D249" s="26"/>
      <c r="E249" s="26"/>
      <c r="F249" s="26"/>
      <c r="G249" s="26"/>
      <c r="H249" s="26"/>
      <c r="I249" s="26"/>
      <c r="J249" s="26"/>
      <c r="K249" s="26"/>
      <c r="L249" s="26"/>
      <c r="M249" s="26"/>
      <c r="N249" s="26"/>
      <c r="O249" s="26"/>
      <c r="P249" s="26"/>
      <c r="Q249" s="26"/>
      <c r="R249" s="26"/>
      <c r="S249" s="26"/>
      <c r="T249" s="26"/>
      <c r="U249" s="26"/>
      <c r="V249" s="26"/>
      <c r="W249" s="26"/>
      <c r="X249" s="26"/>
      <c r="Y249" s="26"/>
      <c r="Z249" s="26"/>
      <c r="AA249" s="26"/>
      <c r="AB249" s="26"/>
      <c r="AC249" s="26"/>
      <c r="AD249" s="26"/>
      <c r="AE249" s="26"/>
      <c r="AF249" s="26"/>
      <c r="AG249" s="26"/>
      <c r="AH249" s="26"/>
      <c r="AI249" s="26"/>
      <c r="AJ249" s="26"/>
    </row>
    <row r="250" spans="1:36" x14ac:dyDescent="0.2">
      <c r="A250" s="26"/>
      <c r="B250" s="26"/>
      <c r="C250" s="26"/>
      <c r="D250" s="26"/>
      <c r="E250" s="26"/>
      <c r="F250" s="26"/>
      <c r="G250" s="26"/>
      <c r="H250" s="26"/>
      <c r="I250" s="26"/>
      <c r="J250" s="26"/>
      <c r="K250" s="26"/>
      <c r="L250" s="26"/>
      <c r="M250" s="26"/>
      <c r="N250" s="26"/>
      <c r="O250" s="26"/>
      <c r="P250" s="26"/>
      <c r="Q250" s="26"/>
      <c r="R250" s="26"/>
      <c r="S250" s="26"/>
      <c r="T250" s="26"/>
      <c r="U250" s="26"/>
      <c r="V250" s="26"/>
      <c r="W250" s="26"/>
      <c r="X250" s="26"/>
      <c r="Y250" s="26"/>
      <c r="Z250" s="26"/>
      <c r="AA250" s="26"/>
      <c r="AB250" s="26"/>
      <c r="AC250" s="26"/>
      <c r="AD250" s="26"/>
      <c r="AE250" s="26"/>
      <c r="AF250" s="26"/>
      <c r="AG250" s="26"/>
      <c r="AH250" s="26"/>
      <c r="AI250" s="26"/>
      <c r="AJ250" s="26"/>
    </row>
    <row r="251" spans="1:36" x14ac:dyDescent="0.2">
      <c r="A251" s="26"/>
      <c r="B251" s="26"/>
      <c r="C251" s="26"/>
      <c r="D251" s="26"/>
      <c r="E251" s="26"/>
      <c r="F251" s="26"/>
      <c r="G251" s="26"/>
      <c r="H251" s="26"/>
      <c r="I251" s="26"/>
      <c r="J251" s="26"/>
      <c r="K251" s="26"/>
      <c r="L251" s="26"/>
      <c r="M251" s="26"/>
      <c r="N251" s="26"/>
      <c r="O251" s="26"/>
      <c r="P251" s="26"/>
      <c r="Q251" s="26"/>
      <c r="R251" s="26"/>
      <c r="S251" s="26"/>
      <c r="T251" s="26"/>
      <c r="U251" s="26"/>
      <c r="V251" s="26"/>
      <c r="W251" s="26"/>
      <c r="X251" s="26"/>
      <c r="Y251" s="26"/>
      <c r="Z251" s="26"/>
      <c r="AA251" s="26"/>
      <c r="AB251" s="26"/>
      <c r="AC251" s="26"/>
      <c r="AD251" s="26"/>
      <c r="AE251" s="26"/>
      <c r="AF251" s="26"/>
      <c r="AG251" s="26"/>
      <c r="AH251" s="26"/>
      <c r="AI251" s="26"/>
      <c r="AJ251" s="26"/>
    </row>
    <row r="252" spans="1:36" x14ac:dyDescent="0.2">
      <c r="A252" s="26"/>
      <c r="B252" s="26"/>
      <c r="C252" s="26"/>
      <c r="D252" s="26"/>
      <c r="E252" s="26"/>
      <c r="F252" s="26"/>
      <c r="G252" s="26"/>
      <c r="H252" s="26"/>
      <c r="I252" s="26"/>
      <c r="J252" s="26"/>
      <c r="K252" s="26"/>
      <c r="L252" s="26"/>
      <c r="M252" s="26"/>
      <c r="N252" s="26"/>
      <c r="O252" s="26"/>
      <c r="P252" s="26"/>
      <c r="Q252" s="26"/>
      <c r="R252" s="26"/>
      <c r="S252" s="26"/>
      <c r="T252" s="26"/>
      <c r="U252" s="26"/>
      <c r="V252" s="26"/>
      <c r="W252" s="26"/>
      <c r="X252" s="26"/>
      <c r="Y252" s="26"/>
      <c r="Z252" s="26"/>
      <c r="AA252" s="26"/>
      <c r="AB252" s="26"/>
      <c r="AC252" s="26"/>
      <c r="AD252" s="26"/>
      <c r="AE252" s="26"/>
      <c r="AF252" s="26"/>
      <c r="AG252" s="26"/>
      <c r="AH252" s="26"/>
      <c r="AI252" s="26"/>
      <c r="AJ252" s="26"/>
    </row>
    <row r="253" spans="1:36" x14ac:dyDescent="0.2">
      <c r="A253" s="26"/>
      <c r="B253" s="26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  <c r="V253" s="26"/>
      <c r="W253" s="26"/>
      <c r="X253" s="26"/>
      <c r="Y253" s="26"/>
      <c r="Z253" s="26"/>
      <c r="AA253" s="26"/>
      <c r="AB253" s="26"/>
      <c r="AC253" s="26"/>
      <c r="AD253" s="26"/>
      <c r="AE253" s="26"/>
      <c r="AF253" s="26"/>
      <c r="AG253" s="26"/>
      <c r="AH253" s="26"/>
      <c r="AI253" s="26"/>
      <c r="AJ253" s="26"/>
    </row>
    <row r="254" spans="1:36" x14ac:dyDescent="0.2">
      <c r="A254" s="26"/>
      <c r="B254" s="26"/>
      <c r="C254" s="26"/>
      <c r="D254" s="26"/>
      <c r="E254" s="26"/>
      <c r="F254" s="26"/>
      <c r="G254" s="26"/>
      <c r="H254" s="26"/>
      <c r="I254" s="26"/>
      <c r="J254" s="26"/>
      <c r="K254" s="26"/>
      <c r="L254" s="26"/>
      <c r="M254" s="26"/>
      <c r="N254" s="26"/>
      <c r="O254" s="26"/>
      <c r="P254" s="26"/>
      <c r="Q254" s="26"/>
      <c r="R254" s="26"/>
      <c r="S254" s="26"/>
      <c r="T254" s="26"/>
      <c r="U254" s="26"/>
      <c r="V254" s="26"/>
      <c r="W254" s="26"/>
      <c r="X254" s="26"/>
      <c r="Y254" s="26"/>
      <c r="Z254" s="26"/>
      <c r="AA254" s="26"/>
      <c r="AB254" s="26"/>
      <c r="AC254" s="26"/>
      <c r="AD254" s="26"/>
      <c r="AE254" s="26"/>
      <c r="AF254" s="26"/>
      <c r="AG254" s="26"/>
      <c r="AH254" s="26"/>
      <c r="AI254" s="26"/>
      <c r="AJ254" s="26"/>
    </row>
    <row r="255" spans="1:36" x14ac:dyDescent="0.2">
      <c r="A255" s="26"/>
      <c r="B255" s="26"/>
      <c r="C255" s="26"/>
      <c r="D255" s="26"/>
      <c r="E255" s="26"/>
      <c r="F255" s="26"/>
      <c r="G255" s="26"/>
      <c r="H255" s="26"/>
      <c r="I255" s="26"/>
      <c r="J255" s="26"/>
      <c r="K255" s="26"/>
      <c r="L255" s="26"/>
      <c r="M255" s="26"/>
      <c r="N255" s="26"/>
      <c r="O255" s="26"/>
      <c r="P255" s="26"/>
      <c r="Q255" s="26"/>
      <c r="R255" s="26"/>
      <c r="S255" s="26"/>
      <c r="T255" s="26"/>
      <c r="U255" s="26"/>
      <c r="V255" s="26"/>
      <c r="W255" s="26"/>
      <c r="X255" s="26"/>
      <c r="Y255" s="26"/>
      <c r="Z255" s="26"/>
      <c r="AA255" s="26"/>
      <c r="AB255" s="26"/>
      <c r="AC255" s="26"/>
      <c r="AD255" s="26"/>
      <c r="AE255" s="26"/>
      <c r="AF255" s="26"/>
      <c r="AG255" s="26"/>
      <c r="AH255" s="26"/>
      <c r="AI255" s="26"/>
      <c r="AJ255" s="26"/>
    </row>
    <row r="256" spans="1:36" x14ac:dyDescent="0.2">
      <c r="A256" s="26"/>
      <c r="B256" s="26"/>
      <c r="C256" s="26"/>
      <c r="D256" s="26"/>
      <c r="E256" s="26"/>
      <c r="F256" s="26"/>
      <c r="G256" s="26"/>
      <c r="H256" s="26"/>
      <c r="I256" s="26"/>
      <c r="J256" s="26"/>
      <c r="K256" s="26"/>
      <c r="L256" s="26"/>
      <c r="M256" s="26"/>
      <c r="N256" s="26"/>
      <c r="O256" s="26"/>
      <c r="P256" s="26"/>
      <c r="Q256" s="26"/>
      <c r="R256" s="26"/>
      <c r="S256" s="26"/>
      <c r="T256" s="26"/>
      <c r="U256" s="26"/>
      <c r="V256" s="26"/>
      <c r="W256" s="26"/>
      <c r="X256" s="26"/>
      <c r="Y256" s="26"/>
      <c r="Z256" s="26"/>
      <c r="AA256" s="26"/>
      <c r="AB256" s="26"/>
      <c r="AC256" s="26"/>
      <c r="AD256" s="26"/>
      <c r="AE256" s="26"/>
      <c r="AF256" s="26"/>
      <c r="AG256" s="26"/>
      <c r="AH256" s="26"/>
      <c r="AI256" s="26"/>
      <c r="AJ256" s="26"/>
    </row>
    <row r="257" spans="1:36" x14ac:dyDescent="0.2">
      <c r="A257" s="26"/>
      <c r="B257" s="26"/>
      <c r="C257" s="26"/>
      <c r="D257" s="26"/>
      <c r="E257" s="26"/>
      <c r="F257" s="26"/>
      <c r="G257" s="26"/>
      <c r="H257" s="26"/>
      <c r="I257" s="26"/>
      <c r="J257" s="26"/>
      <c r="K257" s="26"/>
      <c r="L257" s="26"/>
      <c r="M257" s="26"/>
      <c r="N257" s="26"/>
      <c r="O257" s="26"/>
      <c r="P257" s="26"/>
      <c r="Q257" s="26"/>
      <c r="R257" s="26"/>
      <c r="S257" s="26"/>
      <c r="T257" s="26"/>
      <c r="U257" s="26"/>
      <c r="V257" s="26"/>
      <c r="W257" s="26"/>
      <c r="X257" s="26"/>
      <c r="Y257" s="26"/>
      <c r="Z257" s="26"/>
      <c r="AA257" s="26"/>
      <c r="AB257" s="26"/>
      <c r="AC257" s="26"/>
      <c r="AD257" s="26"/>
      <c r="AE257" s="26"/>
      <c r="AF257" s="26"/>
      <c r="AG257" s="26"/>
      <c r="AH257" s="26"/>
      <c r="AI257" s="26"/>
      <c r="AJ257" s="26"/>
    </row>
    <row r="258" spans="1:36" x14ac:dyDescent="0.2">
      <c r="A258" s="26"/>
      <c r="B258" s="26"/>
      <c r="C258" s="26"/>
      <c r="D258" s="26"/>
      <c r="E258" s="26"/>
      <c r="F258" s="26"/>
      <c r="G258" s="26"/>
      <c r="H258" s="26"/>
      <c r="I258" s="26"/>
      <c r="J258" s="26"/>
      <c r="K258" s="26"/>
      <c r="L258" s="26"/>
      <c r="M258" s="26"/>
      <c r="N258" s="26"/>
      <c r="O258" s="26"/>
      <c r="P258" s="26"/>
      <c r="Q258" s="26"/>
      <c r="R258" s="26"/>
      <c r="S258" s="26"/>
      <c r="T258" s="26"/>
      <c r="U258" s="26"/>
      <c r="V258" s="26"/>
      <c r="W258" s="26"/>
      <c r="X258" s="26"/>
      <c r="Y258" s="26"/>
      <c r="Z258" s="26"/>
      <c r="AA258" s="26"/>
      <c r="AB258" s="26"/>
      <c r="AC258" s="26"/>
      <c r="AD258" s="26"/>
      <c r="AE258" s="26"/>
      <c r="AF258" s="26"/>
      <c r="AG258" s="26"/>
      <c r="AH258" s="26"/>
      <c r="AI258" s="26"/>
      <c r="AJ258" s="26"/>
    </row>
    <row r="259" spans="1:36" x14ac:dyDescent="0.2">
      <c r="A259" s="26"/>
      <c r="B259" s="26"/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  <c r="Q259" s="26"/>
      <c r="R259" s="26"/>
      <c r="S259" s="26"/>
      <c r="T259" s="26"/>
      <c r="U259" s="26"/>
      <c r="V259" s="26"/>
      <c r="W259" s="26"/>
      <c r="X259" s="26"/>
      <c r="Y259" s="26"/>
      <c r="Z259" s="26"/>
      <c r="AA259" s="26"/>
      <c r="AB259" s="26"/>
      <c r="AC259" s="26"/>
      <c r="AD259" s="26"/>
      <c r="AE259" s="26"/>
      <c r="AF259" s="26"/>
      <c r="AG259" s="26"/>
      <c r="AH259" s="26"/>
      <c r="AI259" s="26"/>
      <c r="AJ259" s="26"/>
    </row>
    <row r="260" spans="1:36" x14ac:dyDescent="0.2">
      <c r="A260" s="26"/>
      <c r="B260" s="26"/>
      <c r="C260" s="26"/>
      <c r="D260" s="26"/>
      <c r="E260" s="26"/>
      <c r="F260" s="26"/>
      <c r="G260" s="26"/>
      <c r="H260" s="26"/>
      <c r="I260" s="26"/>
      <c r="J260" s="26"/>
      <c r="K260" s="26"/>
      <c r="L260" s="26"/>
      <c r="M260" s="26"/>
      <c r="N260" s="26"/>
      <c r="O260" s="26"/>
      <c r="P260" s="26"/>
      <c r="Q260" s="26"/>
      <c r="R260" s="26"/>
      <c r="S260" s="26"/>
      <c r="T260" s="26"/>
      <c r="U260" s="26"/>
      <c r="V260" s="26"/>
      <c r="W260" s="26"/>
      <c r="X260" s="26"/>
      <c r="Y260" s="26"/>
      <c r="Z260" s="26"/>
      <c r="AA260" s="26"/>
      <c r="AB260" s="26"/>
      <c r="AC260" s="26"/>
      <c r="AD260" s="26"/>
      <c r="AE260" s="26"/>
      <c r="AF260" s="26"/>
      <c r="AG260" s="26"/>
      <c r="AH260" s="26"/>
      <c r="AI260" s="26"/>
      <c r="AJ260" s="26"/>
    </row>
    <row r="261" spans="1:36" x14ac:dyDescent="0.2">
      <c r="A261" s="26"/>
      <c r="B261" s="26"/>
      <c r="C261" s="26"/>
      <c r="D261" s="26"/>
      <c r="E261" s="26"/>
      <c r="F261" s="26"/>
      <c r="G261" s="26"/>
      <c r="H261" s="26"/>
      <c r="I261" s="26"/>
      <c r="J261" s="26"/>
      <c r="K261" s="26"/>
      <c r="L261" s="26"/>
      <c r="M261" s="26"/>
      <c r="N261" s="26"/>
      <c r="O261" s="26"/>
      <c r="P261" s="26"/>
      <c r="Q261" s="26"/>
      <c r="R261" s="26"/>
      <c r="S261" s="26"/>
      <c r="T261" s="26"/>
      <c r="U261" s="26"/>
      <c r="V261" s="26"/>
      <c r="W261" s="26"/>
      <c r="X261" s="26"/>
      <c r="Y261" s="26"/>
      <c r="Z261" s="26"/>
      <c r="AA261" s="26"/>
      <c r="AB261" s="26"/>
      <c r="AC261" s="26"/>
      <c r="AD261" s="26"/>
      <c r="AE261" s="26"/>
      <c r="AF261" s="26"/>
      <c r="AG261" s="26"/>
      <c r="AH261" s="26"/>
      <c r="AI261" s="26"/>
      <c r="AJ261" s="26"/>
    </row>
    <row r="262" spans="1:36" x14ac:dyDescent="0.2">
      <c r="A262" s="26"/>
      <c r="B262" s="26"/>
      <c r="C262" s="26"/>
      <c r="D262" s="26"/>
      <c r="E262" s="26"/>
      <c r="F262" s="26"/>
      <c r="G262" s="26"/>
      <c r="H262" s="26"/>
      <c r="I262" s="26"/>
      <c r="J262" s="26"/>
      <c r="K262" s="26"/>
      <c r="L262" s="26"/>
      <c r="M262" s="26"/>
      <c r="N262" s="26"/>
      <c r="O262" s="26"/>
      <c r="P262" s="26"/>
      <c r="Q262" s="26"/>
      <c r="R262" s="26"/>
      <c r="S262" s="26"/>
      <c r="T262" s="26"/>
      <c r="U262" s="26"/>
      <c r="V262" s="26"/>
      <c r="W262" s="26"/>
      <c r="X262" s="26"/>
      <c r="Y262" s="26"/>
      <c r="Z262" s="26"/>
      <c r="AA262" s="26"/>
      <c r="AB262" s="26"/>
      <c r="AC262" s="26"/>
      <c r="AD262" s="26"/>
      <c r="AE262" s="26"/>
      <c r="AF262" s="26"/>
      <c r="AG262" s="26"/>
      <c r="AH262" s="26"/>
      <c r="AI262" s="26"/>
      <c r="AJ262" s="26"/>
    </row>
    <row r="263" spans="1:36" x14ac:dyDescent="0.2">
      <c r="A263" s="26"/>
      <c r="B263" s="26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  <c r="V263" s="26"/>
      <c r="W263" s="26"/>
      <c r="X263" s="26"/>
      <c r="Y263" s="26"/>
      <c r="Z263" s="26"/>
      <c r="AA263" s="26"/>
      <c r="AB263" s="26"/>
      <c r="AC263" s="26"/>
      <c r="AD263" s="26"/>
      <c r="AE263" s="26"/>
      <c r="AF263" s="26"/>
      <c r="AG263" s="26"/>
      <c r="AH263" s="26"/>
      <c r="AI263" s="26"/>
      <c r="AJ263" s="26"/>
    </row>
    <row r="264" spans="1:36" x14ac:dyDescent="0.2">
      <c r="A264" s="26"/>
      <c r="B264" s="26"/>
      <c r="C264" s="26"/>
      <c r="D264" s="26"/>
      <c r="E264" s="26"/>
      <c r="F264" s="26"/>
      <c r="G264" s="26"/>
      <c r="H264" s="26"/>
      <c r="I264" s="26"/>
      <c r="J264" s="26"/>
      <c r="K264" s="26"/>
      <c r="L264" s="26"/>
      <c r="M264" s="26"/>
      <c r="N264" s="26"/>
      <c r="O264" s="26"/>
      <c r="P264" s="26"/>
      <c r="Q264" s="26"/>
      <c r="R264" s="26"/>
      <c r="S264" s="26"/>
      <c r="T264" s="26"/>
      <c r="U264" s="26"/>
      <c r="V264" s="26"/>
      <c r="W264" s="26"/>
      <c r="X264" s="26"/>
      <c r="Y264" s="26"/>
      <c r="Z264" s="26"/>
      <c r="AA264" s="26"/>
      <c r="AB264" s="26"/>
      <c r="AC264" s="26"/>
      <c r="AD264" s="26"/>
      <c r="AE264" s="26"/>
      <c r="AF264" s="26"/>
      <c r="AG264" s="26"/>
      <c r="AH264" s="26"/>
      <c r="AI264" s="26"/>
      <c r="AJ264" s="26"/>
    </row>
    <row r="265" spans="1:36" x14ac:dyDescent="0.2">
      <c r="A265" s="26"/>
      <c r="B265" s="26"/>
      <c r="C265" s="26"/>
      <c r="D265" s="26"/>
      <c r="E265" s="26"/>
      <c r="F265" s="26"/>
      <c r="G265" s="26"/>
      <c r="H265" s="26"/>
      <c r="I265" s="26"/>
      <c r="J265" s="26"/>
      <c r="K265" s="26"/>
      <c r="L265" s="26"/>
      <c r="M265" s="26"/>
      <c r="N265" s="26"/>
      <c r="O265" s="26"/>
      <c r="P265" s="26"/>
      <c r="Q265" s="26"/>
      <c r="R265" s="26"/>
      <c r="S265" s="26"/>
      <c r="T265" s="26"/>
      <c r="U265" s="26"/>
      <c r="V265" s="26"/>
      <c r="W265" s="26"/>
      <c r="X265" s="26"/>
      <c r="Y265" s="26"/>
      <c r="Z265" s="26"/>
      <c r="AA265" s="26"/>
      <c r="AB265" s="26"/>
      <c r="AC265" s="26"/>
      <c r="AD265" s="26"/>
      <c r="AE265" s="26"/>
      <c r="AF265" s="26"/>
      <c r="AG265" s="26"/>
      <c r="AH265" s="26"/>
      <c r="AI265" s="26"/>
      <c r="AJ265" s="26"/>
    </row>
    <row r="266" spans="1:36" x14ac:dyDescent="0.2">
      <c r="A266" s="26"/>
      <c r="B266" s="26"/>
      <c r="C266" s="26"/>
      <c r="D266" s="26"/>
      <c r="E266" s="26"/>
      <c r="F266" s="26"/>
      <c r="G266" s="26"/>
      <c r="H266" s="26"/>
      <c r="I266" s="26"/>
      <c r="J266" s="26"/>
      <c r="K266" s="26"/>
      <c r="L266" s="26"/>
      <c r="M266" s="26"/>
      <c r="N266" s="26"/>
      <c r="O266" s="26"/>
      <c r="P266" s="26"/>
      <c r="Q266" s="26"/>
      <c r="R266" s="26"/>
      <c r="S266" s="26"/>
      <c r="T266" s="26"/>
      <c r="U266" s="26"/>
      <c r="V266" s="26"/>
      <c r="W266" s="26"/>
      <c r="X266" s="26"/>
      <c r="Y266" s="26"/>
      <c r="Z266" s="26"/>
      <c r="AA266" s="26"/>
      <c r="AB266" s="26"/>
      <c r="AC266" s="26"/>
      <c r="AD266" s="26"/>
      <c r="AE266" s="26"/>
      <c r="AF266" s="26"/>
      <c r="AG266" s="26"/>
      <c r="AH266" s="26"/>
      <c r="AI266" s="26"/>
      <c r="AJ266" s="26"/>
    </row>
    <row r="267" spans="1:36" x14ac:dyDescent="0.2">
      <c r="A267" s="26"/>
      <c r="B267" s="26"/>
      <c r="C267" s="26"/>
      <c r="D267" s="26"/>
      <c r="E267" s="26"/>
      <c r="F267" s="26"/>
      <c r="G267" s="26"/>
      <c r="H267" s="26"/>
      <c r="I267" s="26"/>
      <c r="J267" s="26"/>
      <c r="K267" s="26"/>
      <c r="L267" s="26"/>
      <c r="M267" s="26"/>
      <c r="N267" s="26"/>
      <c r="O267" s="26"/>
      <c r="P267" s="26"/>
      <c r="Q267" s="26"/>
      <c r="R267" s="26"/>
      <c r="S267" s="26"/>
      <c r="T267" s="26"/>
      <c r="U267" s="26"/>
      <c r="V267" s="26"/>
      <c r="W267" s="26"/>
      <c r="X267" s="26"/>
      <c r="Y267" s="26"/>
      <c r="Z267" s="26"/>
      <c r="AA267" s="26"/>
      <c r="AB267" s="26"/>
      <c r="AC267" s="26"/>
      <c r="AD267" s="26"/>
      <c r="AE267" s="26"/>
      <c r="AF267" s="26"/>
      <c r="AG267" s="26"/>
      <c r="AH267" s="26"/>
      <c r="AI267" s="26"/>
      <c r="AJ267" s="26"/>
    </row>
    <row r="268" spans="1:36" x14ac:dyDescent="0.2">
      <c r="A268" s="26"/>
      <c r="B268" s="26"/>
      <c r="C268" s="26"/>
      <c r="D268" s="26"/>
      <c r="E268" s="26"/>
      <c r="F268" s="26"/>
      <c r="G268" s="26"/>
      <c r="H268" s="26"/>
      <c r="I268" s="26"/>
      <c r="J268" s="26"/>
      <c r="K268" s="26"/>
      <c r="L268" s="26"/>
      <c r="M268" s="26"/>
      <c r="N268" s="26"/>
      <c r="O268" s="26"/>
      <c r="P268" s="26"/>
      <c r="Q268" s="26"/>
      <c r="R268" s="26"/>
      <c r="S268" s="26"/>
      <c r="T268" s="26"/>
      <c r="U268" s="26"/>
      <c r="V268" s="26"/>
      <c r="W268" s="26"/>
      <c r="X268" s="26"/>
      <c r="Y268" s="26"/>
      <c r="Z268" s="26"/>
      <c r="AA268" s="26"/>
      <c r="AB268" s="26"/>
      <c r="AC268" s="26"/>
      <c r="AD268" s="26"/>
      <c r="AE268" s="26"/>
      <c r="AF268" s="26"/>
      <c r="AG268" s="26"/>
      <c r="AH268" s="26"/>
      <c r="AI268" s="26"/>
      <c r="AJ268" s="26"/>
    </row>
    <row r="269" spans="1:36" x14ac:dyDescent="0.2">
      <c r="A269" s="26"/>
      <c r="B269" s="26"/>
      <c r="C269" s="26"/>
      <c r="D269" s="26"/>
      <c r="E269" s="26"/>
      <c r="F269" s="26"/>
      <c r="G269" s="26"/>
      <c r="H269" s="26"/>
      <c r="I269" s="26"/>
      <c r="J269" s="26"/>
      <c r="K269" s="26"/>
      <c r="L269" s="26"/>
      <c r="M269" s="26"/>
      <c r="N269" s="26"/>
      <c r="O269" s="26"/>
      <c r="P269" s="26"/>
      <c r="Q269" s="26"/>
      <c r="R269" s="26"/>
      <c r="S269" s="26"/>
      <c r="T269" s="26"/>
      <c r="U269" s="26"/>
      <c r="V269" s="26"/>
      <c r="W269" s="26"/>
      <c r="X269" s="26"/>
      <c r="Y269" s="26"/>
      <c r="Z269" s="26"/>
      <c r="AA269" s="26"/>
      <c r="AB269" s="26"/>
      <c r="AC269" s="26"/>
      <c r="AD269" s="26"/>
      <c r="AE269" s="26"/>
      <c r="AF269" s="26"/>
      <c r="AG269" s="26"/>
      <c r="AH269" s="26"/>
      <c r="AI269" s="26"/>
      <c r="AJ269" s="26"/>
    </row>
    <row r="270" spans="1:36" x14ac:dyDescent="0.2">
      <c r="A270" s="26"/>
      <c r="B270" s="26"/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  <c r="N270" s="26"/>
      <c r="O270" s="26"/>
      <c r="P270" s="26"/>
      <c r="Q270" s="26"/>
      <c r="R270" s="26"/>
      <c r="S270" s="26"/>
      <c r="T270" s="26"/>
      <c r="U270" s="26"/>
      <c r="V270" s="26"/>
      <c r="W270" s="26"/>
      <c r="X270" s="26"/>
      <c r="Y270" s="26"/>
      <c r="Z270" s="26"/>
      <c r="AA270" s="26"/>
      <c r="AB270" s="26"/>
      <c r="AC270" s="26"/>
      <c r="AD270" s="26"/>
      <c r="AE270" s="26"/>
      <c r="AF270" s="26"/>
      <c r="AG270" s="26"/>
      <c r="AH270" s="26"/>
      <c r="AI270" s="26"/>
      <c r="AJ270" s="26"/>
    </row>
    <row r="271" spans="1:36" x14ac:dyDescent="0.2">
      <c r="A271" s="26"/>
      <c r="B271" s="26"/>
      <c r="C271" s="26"/>
      <c r="D271" s="26"/>
      <c r="E271" s="26"/>
      <c r="F271" s="26"/>
      <c r="G271" s="26"/>
      <c r="H271" s="26"/>
      <c r="I271" s="26"/>
      <c r="J271" s="26"/>
      <c r="K271" s="26"/>
      <c r="L271" s="26"/>
      <c r="M271" s="26"/>
      <c r="N271" s="26"/>
      <c r="O271" s="26"/>
      <c r="P271" s="26"/>
      <c r="Q271" s="26"/>
      <c r="R271" s="26"/>
      <c r="S271" s="26"/>
      <c r="T271" s="26"/>
      <c r="U271" s="26"/>
      <c r="V271" s="26"/>
      <c r="W271" s="26"/>
      <c r="X271" s="26"/>
      <c r="Y271" s="26"/>
      <c r="Z271" s="26"/>
      <c r="AA271" s="26"/>
      <c r="AB271" s="26"/>
      <c r="AC271" s="26"/>
      <c r="AD271" s="26"/>
      <c r="AE271" s="26"/>
      <c r="AF271" s="26"/>
      <c r="AG271" s="26"/>
      <c r="AH271" s="26"/>
      <c r="AI271" s="26"/>
      <c r="AJ271" s="26"/>
    </row>
    <row r="272" spans="1:36" x14ac:dyDescent="0.2">
      <c r="A272" s="26"/>
      <c r="B272" s="26"/>
      <c r="C272" s="26"/>
      <c r="D272" s="26"/>
      <c r="E272" s="26"/>
      <c r="F272" s="26"/>
      <c r="G272" s="26"/>
      <c r="H272" s="26"/>
      <c r="I272" s="26"/>
      <c r="J272" s="26"/>
      <c r="K272" s="26"/>
      <c r="L272" s="26"/>
      <c r="M272" s="26"/>
      <c r="N272" s="26"/>
      <c r="O272" s="26"/>
      <c r="P272" s="26"/>
      <c r="Q272" s="26"/>
      <c r="R272" s="26"/>
      <c r="S272" s="26"/>
      <c r="T272" s="26"/>
      <c r="U272" s="26"/>
      <c r="V272" s="26"/>
      <c r="W272" s="26"/>
      <c r="X272" s="26"/>
      <c r="Y272" s="26"/>
      <c r="Z272" s="26"/>
      <c r="AA272" s="26"/>
      <c r="AB272" s="26"/>
      <c r="AC272" s="26"/>
      <c r="AD272" s="26"/>
      <c r="AE272" s="26"/>
      <c r="AF272" s="26"/>
      <c r="AG272" s="26"/>
      <c r="AH272" s="26"/>
      <c r="AI272" s="26"/>
      <c r="AJ272" s="26"/>
    </row>
    <row r="273" spans="1:36" x14ac:dyDescent="0.2">
      <c r="A273" s="26"/>
      <c r="B273" s="26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  <c r="V273" s="26"/>
      <c r="W273" s="26"/>
      <c r="X273" s="26"/>
      <c r="Y273" s="26"/>
      <c r="Z273" s="26"/>
      <c r="AA273" s="26"/>
      <c r="AB273" s="26"/>
      <c r="AC273" s="26"/>
      <c r="AD273" s="26"/>
      <c r="AE273" s="26"/>
      <c r="AF273" s="26"/>
      <c r="AG273" s="26"/>
      <c r="AH273" s="26"/>
      <c r="AI273" s="26"/>
      <c r="AJ273" s="26"/>
    </row>
    <row r="274" spans="1:36" x14ac:dyDescent="0.2">
      <c r="A274" s="26"/>
      <c r="B274" s="26"/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  <c r="N274" s="26"/>
      <c r="O274" s="26"/>
      <c r="P274" s="26"/>
      <c r="Q274" s="26"/>
      <c r="R274" s="26"/>
      <c r="S274" s="26"/>
      <c r="T274" s="26"/>
      <c r="U274" s="26"/>
      <c r="V274" s="26"/>
      <c r="W274" s="26"/>
      <c r="X274" s="26"/>
      <c r="Y274" s="26"/>
      <c r="Z274" s="26"/>
      <c r="AA274" s="26"/>
      <c r="AB274" s="26"/>
      <c r="AC274" s="26"/>
      <c r="AD274" s="26"/>
      <c r="AE274" s="26"/>
      <c r="AF274" s="26"/>
      <c r="AG274" s="26"/>
      <c r="AH274" s="26"/>
      <c r="AI274" s="26"/>
      <c r="AJ274" s="26"/>
    </row>
    <row r="275" spans="1:36" x14ac:dyDescent="0.2">
      <c r="A275" s="26"/>
      <c r="B275" s="26"/>
      <c r="C275" s="26"/>
      <c r="D275" s="26"/>
      <c r="E275" s="26"/>
      <c r="F275" s="26"/>
      <c r="G275" s="26"/>
      <c r="H275" s="26"/>
      <c r="I275" s="26"/>
      <c r="J275" s="26"/>
      <c r="K275" s="26"/>
      <c r="L275" s="26"/>
      <c r="M275" s="26"/>
      <c r="N275" s="26"/>
      <c r="O275" s="26"/>
      <c r="P275" s="26"/>
      <c r="Q275" s="26"/>
      <c r="R275" s="26"/>
      <c r="S275" s="26"/>
      <c r="T275" s="26"/>
      <c r="U275" s="26"/>
      <c r="V275" s="26"/>
      <c r="W275" s="26"/>
      <c r="X275" s="26"/>
      <c r="Y275" s="26"/>
      <c r="Z275" s="26"/>
      <c r="AA275" s="26"/>
      <c r="AB275" s="26"/>
      <c r="AC275" s="26"/>
      <c r="AD275" s="26"/>
      <c r="AE275" s="26"/>
      <c r="AF275" s="26"/>
      <c r="AG275" s="26"/>
      <c r="AH275" s="26"/>
      <c r="AI275" s="26"/>
      <c r="AJ275" s="26"/>
    </row>
    <row r="276" spans="1:36" x14ac:dyDescent="0.2">
      <c r="A276" s="26"/>
      <c r="B276" s="26"/>
      <c r="C276" s="26"/>
      <c r="D276" s="26"/>
      <c r="E276" s="26"/>
      <c r="F276" s="26"/>
      <c r="G276" s="26"/>
      <c r="H276" s="26"/>
      <c r="I276" s="26"/>
      <c r="J276" s="26"/>
      <c r="K276" s="26"/>
      <c r="L276" s="26"/>
      <c r="M276" s="26"/>
      <c r="N276" s="26"/>
      <c r="O276" s="26"/>
      <c r="P276" s="26"/>
      <c r="Q276" s="26"/>
      <c r="R276" s="26"/>
      <c r="S276" s="26"/>
      <c r="T276" s="26"/>
      <c r="U276" s="26"/>
      <c r="V276" s="26"/>
      <c r="W276" s="26"/>
      <c r="X276" s="26"/>
      <c r="Y276" s="26"/>
      <c r="Z276" s="26"/>
      <c r="AA276" s="26"/>
      <c r="AB276" s="26"/>
      <c r="AC276" s="26"/>
      <c r="AD276" s="26"/>
      <c r="AE276" s="26"/>
      <c r="AF276" s="26"/>
      <c r="AG276" s="26"/>
      <c r="AH276" s="26"/>
      <c r="AI276" s="26"/>
      <c r="AJ276" s="26"/>
    </row>
    <row r="277" spans="1:36" x14ac:dyDescent="0.2">
      <c r="A277" s="26"/>
      <c r="B277" s="26"/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  <c r="O277" s="26"/>
      <c r="P277" s="26"/>
      <c r="Q277" s="26"/>
      <c r="R277" s="26"/>
      <c r="S277" s="26"/>
      <c r="T277" s="26"/>
      <c r="U277" s="26"/>
      <c r="V277" s="26"/>
      <c r="W277" s="26"/>
      <c r="X277" s="26"/>
      <c r="Y277" s="26"/>
      <c r="Z277" s="26"/>
      <c r="AA277" s="26"/>
      <c r="AB277" s="26"/>
      <c r="AC277" s="26"/>
      <c r="AD277" s="26"/>
      <c r="AE277" s="26"/>
      <c r="AF277" s="26"/>
      <c r="AG277" s="26"/>
      <c r="AH277" s="26"/>
      <c r="AI277" s="26"/>
      <c r="AJ277" s="26"/>
    </row>
    <row r="278" spans="1:36" x14ac:dyDescent="0.2">
      <c r="A278" s="26"/>
      <c r="B278" s="26"/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  <c r="O278" s="26"/>
      <c r="P278" s="26"/>
      <c r="Q278" s="26"/>
      <c r="R278" s="26"/>
      <c r="S278" s="26"/>
      <c r="T278" s="26"/>
      <c r="U278" s="26"/>
      <c r="V278" s="26"/>
      <c r="W278" s="26"/>
      <c r="X278" s="26"/>
      <c r="Y278" s="26"/>
      <c r="Z278" s="26"/>
      <c r="AA278" s="26"/>
      <c r="AB278" s="26"/>
      <c r="AC278" s="26"/>
      <c r="AD278" s="26"/>
      <c r="AE278" s="26"/>
      <c r="AF278" s="26"/>
      <c r="AG278" s="26"/>
      <c r="AH278" s="26"/>
      <c r="AI278" s="26"/>
      <c r="AJ278" s="26"/>
    </row>
    <row r="279" spans="1:36" x14ac:dyDescent="0.2">
      <c r="A279" s="26"/>
      <c r="B279" s="26"/>
      <c r="C279" s="26"/>
      <c r="D279" s="26"/>
      <c r="E279" s="26"/>
      <c r="F279" s="26"/>
      <c r="G279" s="26"/>
      <c r="H279" s="26"/>
      <c r="I279" s="26"/>
      <c r="J279" s="26"/>
      <c r="K279" s="26"/>
      <c r="L279" s="26"/>
      <c r="M279" s="26"/>
      <c r="N279" s="26"/>
      <c r="O279" s="26"/>
      <c r="P279" s="26"/>
      <c r="Q279" s="26"/>
      <c r="R279" s="26"/>
      <c r="S279" s="26"/>
      <c r="T279" s="26"/>
      <c r="U279" s="26"/>
      <c r="V279" s="26"/>
      <c r="W279" s="26"/>
      <c r="X279" s="26"/>
      <c r="Y279" s="26"/>
      <c r="Z279" s="26"/>
      <c r="AA279" s="26"/>
      <c r="AB279" s="26"/>
      <c r="AC279" s="26"/>
      <c r="AD279" s="26"/>
      <c r="AE279" s="26"/>
      <c r="AF279" s="26"/>
      <c r="AG279" s="26"/>
      <c r="AH279" s="26"/>
      <c r="AI279" s="26"/>
      <c r="AJ279" s="26"/>
    </row>
    <row r="280" spans="1:36" x14ac:dyDescent="0.2">
      <c r="A280" s="26"/>
      <c r="B280" s="26"/>
      <c r="C280" s="26"/>
      <c r="D280" s="26"/>
      <c r="E280" s="26"/>
      <c r="F280" s="26"/>
      <c r="G280" s="26"/>
      <c r="H280" s="26"/>
      <c r="I280" s="26"/>
      <c r="J280" s="26"/>
      <c r="K280" s="26"/>
      <c r="L280" s="26"/>
      <c r="M280" s="26"/>
      <c r="N280" s="26"/>
      <c r="O280" s="26"/>
      <c r="P280" s="26"/>
      <c r="Q280" s="26"/>
      <c r="R280" s="26"/>
      <c r="S280" s="26"/>
      <c r="T280" s="26"/>
      <c r="U280" s="26"/>
      <c r="V280" s="26"/>
      <c r="W280" s="26"/>
      <c r="X280" s="26"/>
      <c r="Y280" s="26"/>
      <c r="Z280" s="26"/>
      <c r="AA280" s="26"/>
      <c r="AB280" s="26"/>
      <c r="AC280" s="26"/>
      <c r="AD280" s="26"/>
      <c r="AE280" s="26"/>
      <c r="AF280" s="26"/>
      <c r="AG280" s="26"/>
      <c r="AH280" s="26"/>
      <c r="AI280" s="26"/>
      <c r="AJ280" s="26"/>
    </row>
    <row r="281" spans="1:36" x14ac:dyDescent="0.2">
      <c r="A281" s="26"/>
      <c r="B281" s="26"/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  <c r="N281" s="26"/>
      <c r="O281" s="26"/>
      <c r="P281" s="26"/>
      <c r="Q281" s="26"/>
      <c r="R281" s="26"/>
      <c r="S281" s="26"/>
      <c r="T281" s="26"/>
      <c r="U281" s="26"/>
      <c r="V281" s="26"/>
      <c r="W281" s="26"/>
      <c r="X281" s="26"/>
      <c r="Y281" s="26"/>
      <c r="Z281" s="26"/>
      <c r="AA281" s="26"/>
      <c r="AB281" s="26"/>
      <c r="AC281" s="26"/>
      <c r="AD281" s="26"/>
      <c r="AE281" s="26"/>
      <c r="AF281" s="26"/>
      <c r="AG281" s="26"/>
      <c r="AH281" s="26"/>
      <c r="AI281" s="26"/>
      <c r="AJ281" s="26"/>
    </row>
    <row r="282" spans="1:36" x14ac:dyDescent="0.2">
      <c r="A282" s="26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P282" s="26"/>
      <c r="Q282" s="26"/>
      <c r="R282" s="26"/>
      <c r="S282" s="26"/>
      <c r="T282" s="26"/>
      <c r="U282" s="26"/>
      <c r="V282" s="26"/>
      <c r="W282" s="26"/>
      <c r="X282" s="26"/>
      <c r="Y282" s="26"/>
      <c r="Z282" s="26"/>
      <c r="AA282" s="26"/>
      <c r="AB282" s="26"/>
      <c r="AC282" s="26"/>
      <c r="AD282" s="26"/>
      <c r="AE282" s="26"/>
      <c r="AF282" s="26"/>
      <c r="AG282" s="26"/>
      <c r="AH282" s="26"/>
      <c r="AI282" s="26"/>
      <c r="AJ282" s="26"/>
    </row>
    <row r="283" spans="1:36" x14ac:dyDescent="0.2">
      <c r="A283" s="26"/>
      <c r="B283" s="26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  <c r="V283" s="26"/>
      <c r="W283" s="26"/>
      <c r="X283" s="26"/>
      <c r="Y283" s="26"/>
      <c r="Z283" s="26"/>
      <c r="AA283" s="26"/>
      <c r="AB283" s="26"/>
      <c r="AC283" s="26"/>
      <c r="AD283" s="26"/>
      <c r="AE283" s="26"/>
      <c r="AF283" s="26"/>
      <c r="AG283" s="26"/>
      <c r="AH283" s="26"/>
      <c r="AI283" s="26"/>
      <c r="AJ283" s="26"/>
    </row>
    <row r="284" spans="1:36" x14ac:dyDescent="0.2">
      <c r="A284" s="26"/>
      <c r="B284" s="26"/>
      <c r="C284" s="26"/>
      <c r="D284" s="26"/>
      <c r="E284" s="26"/>
      <c r="F284" s="26"/>
      <c r="G284" s="26"/>
      <c r="H284" s="26"/>
      <c r="I284" s="26"/>
      <c r="J284" s="26"/>
      <c r="K284" s="26"/>
      <c r="L284" s="26"/>
      <c r="M284" s="26"/>
      <c r="N284" s="26"/>
      <c r="O284" s="26"/>
      <c r="P284" s="26"/>
      <c r="Q284" s="26"/>
      <c r="R284" s="26"/>
      <c r="S284" s="26"/>
      <c r="T284" s="26"/>
      <c r="U284" s="26"/>
      <c r="V284" s="26"/>
      <c r="W284" s="26"/>
      <c r="X284" s="26"/>
      <c r="Y284" s="26"/>
      <c r="Z284" s="26"/>
      <c r="AA284" s="26"/>
      <c r="AB284" s="26"/>
      <c r="AC284" s="26"/>
      <c r="AD284" s="26"/>
      <c r="AE284" s="26"/>
      <c r="AF284" s="26"/>
      <c r="AG284" s="26"/>
      <c r="AH284" s="26"/>
      <c r="AI284" s="26"/>
      <c r="AJ284" s="26"/>
    </row>
    <row r="285" spans="1:36" x14ac:dyDescent="0.2">
      <c r="A285" s="26"/>
      <c r="B285" s="26"/>
      <c r="C285" s="26"/>
      <c r="D285" s="26"/>
      <c r="E285" s="26"/>
      <c r="F285" s="26"/>
      <c r="G285" s="26"/>
      <c r="H285" s="26"/>
      <c r="I285" s="26"/>
      <c r="J285" s="26"/>
      <c r="K285" s="26"/>
      <c r="L285" s="26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  <c r="AA285" s="26"/>
      <c r="AB285" s="26"/>
      <c r="AC285" s="26"/>
      <c r="AD285" s="26"/>
      <c r="AE285" s="26"/>
      <c r="AF285" s="26"/>
      <c r="AG285" s="26"/>
      <c r="AH285" s="26"/>
      <c r="AI285" s="26"/>
      <c r="AJ285" s="26"/>
    </row>
    <row r="286" spans="1:36" x14ac:dyDescent="0.2">
      <c r="A286" s="26"/>
      <c r="B286" s="26"/>
      <c r="C286" s="26"/>
      <c r="D286" s="26"/>
      <c r="E286" s="26"/>
      <c r="F286" s="26"/>
      <c r="G286" s="26"/>
      <c r="H286" s="26"/>
      <c r="I286" s="26"/>
      <c r="J286" s="26"/>
      <c r="K286" s="26"/>
      <c r="L286" s="26"/>
      <c r="M286" s="26"/>
      <c r="N286" s="26"/>
      <c r="O286" s="26"/>
      <c r="P286" s="26"/>
      <c r="Q286" s="26"/>
      <c r="R286" s="26"/>
      <c r="S286" s="26"/>
      <c r="T286" s="26"/>
      <c r="U286" s="26"/>
      <c r="V286" s="26"/>
      <c r="W286" s="26"/>
      <c r="X286" s="26"/>
      <c r="Y286" s="26"/>
      <c r="Z286" s="26"/>
      <c r="AA286" s="26"/>
      <c r="AB286" s="26"/>
      <c r="AC286" s="26"/>
      <c r="AD286" s="26"/>
      <c r="AE286" s="26"/>
      <c r="AF286" s="26"/>
      <c r="AG286" s="26"/>
      <c r="AH286" s="26"/>
      <c r="AI286" s="26"/>
      <c r="AJ286" s="26"/>
    </row>
    <row r="287" spans="1:36" x14ac:dyDescent="0.2">
      <c r="A287" s="26"/>
      <c r="B287" s="26"/>
      <c r="C287" s="26"/>
      <c r="D287" s="26"/>
      <c r="E287" s="26"/>
      <c r="F287" s="26"/>
      <c r="G287" s="26"/>
      <c r="H287" s="26"/>
      <c r="I287" s="26"/>
      <c r="J287" s="26"/>
      <c r="K287" s="26"/>
      <c r="L287" s="26"/>
      <c r="M287" s="26"/>
      <c r="N287" s="26"/>
      <c r="O287" s="26"/>
      <c r="P287" s="26"/>
      <c r="Q287" s="26"/>
      <c r="R287" s="26"/>
      <c r="S287" s="26"/>
      <c r="T287" s="26"/>
      <c r="U287" s="26"/>
      <c r="V287" s="26"/>
      <c r="W287" s="26"/>
      <c r="X287" s="26"/>
      <c r="Y287" s="26"/>
      <c r="Z287" s="26"/>
      <c r="AA287" s="26"/>
      <c r="AB287" s="26"/>
      <c r="AC287" s="26"/>
      <c r="AD287" s="26"/>
      <c r="AE287" s="26"/>
      <c r="AF287" s="26"/>
      <c r="AG287" s="26"/>
      <c r="AH287" s="26"/>
      <c r="AI287" s="26"/>
      <c r="AJ287" s="26"/>
    </row>
    <row r="288" spans="1:36" x14ac:dyDescent="0.2">
      <c r="A288" s="26"/>
      <c r="B288" s="26"/>
      <c r="C288" s="26"/>
      <c r="D288" s="26"/>
      <c r="E288" s="26"/>
      <c r="F288" s="26"/>
      <c r="G288" s="26"/>
      <c r="H288" s="26"/>
      <c r="I288" s="26"/>
      <c r="J288" s="26"/>
      <c r="K288" s="26"/>
      <c r="L288" s="26"/>
      <c r="M288" s="26"/>
      <c r="N288" s="26"/>
      <c r="O288" s="26"/>
      <c r="P288" s="26"/>
      <c r="Q288" s="26"/>
      <c r="R288" s="26"/>
      <c r="S288" s="26"/>
      <c r="T288" s="26"/>
      <c r="U288" s="26"/>
      <c r="V288" s="26"/>
      <c r="W288" s="26"/>
      <c r="X288" s="26"/>
      <c r="Y288" s="26"/>
      <c r="Z288" s="26"/>
      <c r="AA288" s="26"/>
      <c r="AB288" s="26"/>
      <c r="AC288" s="26"/>
      <c r="AD288" s="26"/>
      <c r="AE288" s="26"/>
      <c r="AF288" s="26"/>
      <c r="AG288" s="26"/>
      <c r="AH288" s="26"/>
      <c r="AI288" s="26"/>
      <c r="AJ288" s="26"/>
    </row>
    <row r="289" spans="1:36" x14ac:dyDescent="0.2">
      <c r="A289" s="26"/>
      <c r="B289" s="26"/>
      <c r="C289" s="26"/>
      <c r="D289" s="26"/>
      <c r="E289" s="26"/>
      <c r="F289" s="26"/>
      <c r="G289" s="26"/>
      <c r="H289" s="26"/>
      <c r="I289" s="26"/>
      <c r="J289" s="26"/>
      <c r="K289" s="26"/>
      <c r="L289" s="26"/>
      <c r="M289" s="26"/>
      <c r="N289" s="26"/>
      <c r="O289" s="26"/>
      <c r="P289" s="26"/>
      <c r="Q289" s="26"/>
      <c r="R289" s="26"/>
      <c r="S289" s="26"/>
      <c r="T289" s="26"/>
      <c r="U289" s="26"/>
      <c r="V289" s="26"/>
      <c r="W289" s="26"/>
      <c r="X289" s="26"/>
      <c r="Y289" s="26"/>
      <c r="Z289" s="26"/>
      <c r="AA289" s="26"/>
      <c r="AB289" s="26"/>
      <c r="AC289" s="26"/>
      <c r="AD289" s="26"/>
      <c r="AE289" s="26"/>
      <c r="AF289" s="26"/>
      <c r="AG289" s="26"/>
      <c r="AH289" s="26"/>
      <c r="AI289" s="26"/>
      <c r="AJ289" s="26"/>
    </row>
    <row r="290" spans="1:36" x14ac:dyDescent="0.2">
      <c r="A290" s="26"/>
      <c r="B290" s="26"/>
      <c r="C290" s="26"/>
      <c r="D290" s="26"/>
      <c r="E290" s="26"/>
      <c r="F290" s="26"/>
      <c r="G290" s="26"/>
      <c r="H290" s="26"/>
      <c r="I290" s="26"/>
      <c r="J290" s="26"/>
      <c r="K290" s="26"/>
      <c r="L290" s="26"/>
      <c r="M290" s="26"/>
      <c r="N290" s="26"/>
      <c r="O290" s="26"/>
      <c r="P290" s="26"/>
      <c r="Q290" s="26"/>
      <c r="R290" s="26"/>
      <c r="S290" s="26"/>
      <c r="T290" s="26"/>
      <c r="U290" s="26"/>
      <c r="V290" s="26"/>
      <c r="W290" s="26"/>
      <c r="X290" s="26"/>
      <c r="Y290" s="26"/>
      <c r="Z290" s="26"/>
      <c r="AA290" s="26"/>
      <c r="AB290" s="26"/>
      <c r="AC290" s="26"/>
      <c r="AD290" s="26"/>
      <c r="AE290" s="26"/>
      <c r="AF290" s="26"/>
      <c r="AG290" s="26"/>
      <c r="AH290" s="26"/>
      <c r="AI290" s="26"/>
      <c r="AJ290" s="26"/>
    </row>
    <row r="291" spans="1:36" x14ac:dyDescent="0.2">
      <c r="A291" s="26"/>
      <c r="B291" s="26"/>
      <c r="C291" s="26"/>
      <c r="D291" s="26"/>
      <c r="E291" s="26"/>
      <c r="F291" s="26"/>
      <c r="G291" s="26"/>
      <c r="H291" s="26"/>
      <c r="I291" s="26"/>
      <c r="J291" s="26"/>
      <c r="K291" s="26"/>
      <c r="L291" s="26"/>
      <c r="M291" s="26"/>
      <c r="N291" s="26"/>
      <c r="O291" s="26"/>
      <c r="P291" s="26"/>
      <c r="Q291" s="26"/>
      <c r="R291" s="26"/>
      <c r="S291" s="26"/>
      <c r="T291" s="26"/>
      <c r="U291" s="26"/>
      <c r="V291" s="26"/>
      <c r="W291" s="26"/>
      <c r="X291" s="26"/>
      <c r="Y291" s="26"/>
      <c r="Z291" s="26"/>
      <c r="AA291" s="26"/>
      <c r="AB291" s="26"/>
      <c r="AC291" s="26"/>
      <c r="AD291" s="26"/>
      <c r="AE291" s="26"/>
      <c r="AF291" s="26"/>
      <c r="AG291" s="26"/>
      <c r="AH291" s="26"/>
      <c r="AI291" s="26"/>
      <c r="AJ291" s="26"/>
    </row>
    <row r="292" spans="1:36" x14ac:dyDescent="0.2">
      <c r="A292" s="26"/>
      <c r="B292" s="26"/>
      <c r="C292" s="26"/>
      <c r="D292" s="26"/>
      <c r="E292" s="26"/>
      <c r="F292" s="26"/>
      <c r="G292" s="26"/>
      <c r="H292" s="26"/>
      <c r="I292" s="26"/>
      <c r="J292" s="26"/>
      <c r="K292" s="26"/>
      <c r="L292" s="26"/>
      <c r="M292" s="26"/>
      <c r="N292" s="26"/>
      <c r="O292" s="26"/>
      <c r="P292" s="26"/>
      <c r="Q292" s="26"/>
      <c r="R292" s="26"/>
      <c r="S292" s="26"/>
      <c r="T292" s="26"/>
      <c r="U292" s="26"/>
      <c r="V292" s="26"/>
      <c r="W292" s="26"/>
      <c r="X292" s="26"/>
      <c r="Y292" s="26"/>
      <c r="Z292" s="26"/>
      <c r="AA292" s="26"/>
      <c r="AB292" s="26"/>
      <c r="AC292" s="26"/>
      <c r="AD292" s="26"/>
      <c r="AE292" s="26"/>
      <c r="AF292" s="26"/>
      <c r="AG292" s="26"/>
      <c r="AH292" s="26"/>
      <c r="AI292" s="26"/>
      <c r="AJ292" s="26"/>
    </row>
    <row r="293" spans="1:36" x14ac:dyDescent="0.2">
      <c r="A293" s="26"/>
      <c r="B293" s="26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  <c r="V293" s="26"/>
      <c r="W293" s="26"/>
      <c r="X293" s="26"/>
      <c r="Y293" s="26"/>
      <c r="Z293" s="26"/>
      <c r="AA293" s="26"/>
      <c r="AB293" s="26"/>
      <c r="AC293" s="26"/>
      <c r="AD293" s="26"/>
      <c r="AE293" s="26"/>
      <c r="AF293" s="26"/>
      <c r="AG293" s="26"/>
      <c r="AH293" s="26"/>
      <c r="AI293" s="26"/>
      <c r="AJ293" s="26"/>
    </row>
    <row r="294" spans="1:36" x14ac:dyDescent="0.2">
      <c r="A294" s="26"/>
      <c r="B294" s="26"/>
      <c r="C294" s="26"/>
      <c r="D294" s="26"/>
      <c r="E294" s="26"/>
      <c r="F294" s="26"/>
      <c r="G294" s="26"/>
      <c r="H294" s="26"/>
      <c r="I294" s="26"/>
      <c r="J294" s="26"/>
      <c r="K294" s="26"/>
      <c r="L294" s="26"/>
      <c r="M294" s="26"/>
      <c r="N294" s="26"/>
      <c r="O294" s="26"/>
      <c r="P294" s="26"/>
      <c r="Q294" s="26"/>
      <c r="R294" s="26"/>
      <c r="S294" s="26"/>
      <c r="T294" s="26"/>
      <c r="U294" s="26"/>
      <c r="V294" s="26"/>
      <c r="W294" s="26"/>
      <c r="X294" s="26"/>
      <c r="Y294" s="26"/>
      <c r="Z294" s="26"/>
      <c r="AA294" s="26"/>
      <c r="AB294" s="26"/>
      <c r="AC294" s="26"/>
      <c r="AD294" s="26"/>
      <c r="AE294" s="26"/>
      <c r="AF294" s="26"/>
      <c r="AG294" s="26"/>
      <c r="AH294" s="26"/>
      <c r="AI294" s="26"/>
      <c r="AJ294" s="26"/>
    </row>
    <row r="295" spans="1:36" x14ac:dyDescent="0.2">
      <c r="A295" s="26"/>
      <c r="B295" s="26"/>
      <c r="C295" s="26"/>
      <c r="D295" s="26"/>
      <c r="E295" s="26"/>
      <c r="F295" s="26"/>
      <c r="G295" s="26"/>
      <c r="H295" s="26"/>
      <c r="I295" s="26"/>
      <c r="J295" s="26"/>
      <c r="K295" s="26"/>
      <c r="L295" s="26"/>
      <c r="M295" s="26"/>
      <c r="N295" s="26"/>
      <c r="O295" s="26"/>
      <c r="P295" s="26"/>
      <c r="Q295" s="26"/>
      <c r="R295" s="26"/>
      <c r="S295" s="26"/>
      <c r="T295" s="26"/>
      <c r="U295" s="26"/>
      <c r="V295" s="26"/>
      <c r="W295" s="26"/>
      <c r="X295" s="26"/>
      <c r="Y295" s="26"/>
      <c r="Z295" s="26"/>
      <c r="AA295" s="26"/>
      <c r="AB295" s="26"/>
      <c r="AC295" s="26"/>
      <c r="AD295" s="26"/>
      <c r="AE295" s="26"/>
      <c r="AF295" s="26"/>
      <c r="AG295" s="26"/>
      <c r="AH295" s="26"/>
      <c r="AI295" s="26"/>
      <c r="AJ295" s="26"/>
    </row>
    <row r="296" spans="1:36" x14ac:dyDescent="0.2">
      <c r="A296" s="26"/>
      <c r="B296" s="26"/>
      <c r="C296" s="26"/>
      <c r="D296" s="26"/>
      <c r="E296" s="26"/>
      <c r="F296" s="26"/>
      <c r="G296" s="26"/>
      <c r="H296" s="26"/>
      <c r="I296" s="26"/>
      <c r="J296" s="26"/>
      <c r="K296" s="26"/>
      <c r="L296" s="26"/>
      <c r="M296" s="26"/>
      <c r="N296" s="26"/>
      <c r="O296" s="26"/>
      <c r="P296" s="26"/>
      <c r="Q296" s="26"/>
      <c r="R296" s="26"/>
      <c r="S296" s="26"/>
      <c r="T296" s="26"/>
      <c r="U296" s="26"/>
      <c r="V296" s="26"/>
      <c r="W296" s="26"/>
      <c r="X296" s="26"/>
      <c r="Y296" s="26"/>
      <c r="Z296" s="26"/>
      <c r="AA296" s="26"/>
      <c r="AB296" s="26"/>
      <c r="AC296" s="26"/>
      <c r="AD296" s="26"/>
      <c r="AE296" s="26"/>
      <c r="AF296" s="26"/>
      <c r="AG296" s="26"/>
      <c r="AH296" s="26"/>
      <c r="AI296" s="26"/>
      <c r="AJ296" s="26"/>
    </row>
    <row r="297" spans="1:36" x14ac:dyDescent="0.2">
      <c r="A297" s="26"/>
      <c r="B297" s="26"/>
      <c r="C297" s="26"/>
      <c r="D297" s="26"/>
      <c r="E297" s="26"/>
      <c r="F297" s="26"/>
      <c r="G297" s="26"/>
      <c r="H297" s="26"/>
      <c r="I297" s="26"/>
      <c r="J297" s="26"/>
      <c r="K297" s="26"/>
      <c r="L297" s="26"/>
      <c r="M297" s="26"/>
      <c r="N297" s="26"/>
      <c r="O297" s="26"/>
      <c r="P297" s="26"/>
      <c r="Q297" s="26"/>
      <c r="R297" s="26"/>
      <c r="S297" s="26"/>
      <c r="T297" s="26"/>
      <c r="U297" s="26"/>
      <c r="V297" s="26"/>
      <c r="W297" s="26"/>
      <c r="X297" s="26"/>
      <c r="Y297" s="26"/>
      <c r="Z297" s="26"/>
      <c r="AA297" s="26"/>
      <c r="AB297" s="26"/>
      <c r="AC297" s="26"/>
      <c r="AD297" s="26"/>
      <c r="AE297" s="26"/>
      <c r="AF297" s="26"/>
      <c r="AG297" s="26"/>
      <c r="AH297" s="26"/>
      <c r="AI297" s="26"/>
      <c r="AJ297" s="26"/>
    </row>
    <row r="298" spans="1:36" x14ac:dyDescent="0.2">
      <c r="A298" s="26"/>
      <c r="B298" s="26"/>
      <c r="C298" s="26"/>
      <c r="D298" s="26"/>
      <c r="E298" s="26"/>
      <c r="F298" s="26"/>
      <c r="G298" s="26"/>
      <c r="H298" s="26"/>
      <c r="I298" s="26"/>
      <c r="J298" s="26"/>
      <c r="K298" s="26"/>
      <c r="L298" s="26"/>
      <c r="M298" s="26"/>
      <c r="N298" s="26"/>
      <c r="O298" s="26"/>
      <c r="P298" s="26"/>
      <c r="Q298" s="26"/>
      <c r="R298" s="26"/>
      <c r="S298" s="26"/>
      <c r="T298" s="26"/>
      <c r="U298" s="26"/>
      <c r="V298" s="26"/>
      <c r="W298" s="26"/>
      <c r="X298" s="26"/>
      <c r="Y298" s="26"/>
      <c r="Z298" s="26"/>
      <c r="AA298" s="26"/>
      <c r="AB298" s="26"/>
      <c r="AC298" s="26"/>
      <c r="AD298" s="26"/>
      <c r="AE298" s="26"/>
      <c r="AF298" s="26"/>
      <c r="AG298" s="26"/>
      <c r="AH298" s="26"/>
      <c r="AI298" s="26"/>
      <c r="AJ298" s="26"/>
    </row>
    <row r="299" spans="1:36" x14ac:dyDescent="0.2">
      <c r="A299" s="26"/>
      <c r="B299" s="26"/>
      <c r="C299" s="26"/>
      <c r="D299" s="26"/>
      <c r="E299" s="26"/>
      <c r="F299" s="26"/>
      <c r="G299" s="26"/>
      <c r="H299" s="26"/>
      <c r="I299" s="26"/>
      <c r="J299" s="26"/>
      <c r="K299" s="26"/>
      <c r="L299" s="26"/>
      <c r="M299" s="26"/>
      <c r="N299" s="26"/>
      <c r="O299" s="26"/>
      <c r="P299" s="26"/>
      <c r="Q299" s="26"/>
      <c r="R299" s="26"/>
      <c r="S299" s="26"/>
      <c r="T299" s="26"/>
      <c r="U299" s="26"/>
      <c r="V299" s="26"/>
      <c r="W299" s="26"/>
      <c r="X299" s="26"/>
      <c r="Y299" s="26"/>
      <c r="Z299" s="26"/>
      <c r="AA299" s="26"/>
      <c r="AB299" s="26"/>
      <c r="AC299" s="26"/>
      <c r="AD299" s="26"/>
      <c r="AE299" s="26"/>
      <c r="AF299" s="26"/>
      <c r="AG299" s="26"/>
      <c r="AH299" s="26"/>
      <c r="AI299" s="26"/>
      <c r="AJ299" s="26"/>
    </row>
    <row r="300" spans="1:36" x14ac:dyDescent="0.2">
      <c r="A300" s="26"/>
      <c r="B300" s="26"/>
      <c r="C300" s="26"/>
      <c r="D300" s="26"/>
      <c r="E300" s="26"/>
      <c r="F300" s="26"/>
      <c r="G300" s="26"/>
      <c r="H300" s="26"/>
      <c r="I300" s="26"/>
      <c r="J300" s="26"/>
      <c r="K300" s="26"/>
      <c r="L300" s="26"/>
      <c r="M300" s="26"/>
      <c r="N300" s="26"/>
      <c r="O300" s="26"/>
      <c r="P300" s="26"/>
      <c r="Q300" s="26"/>
      <c r="R300" s="26"/>
      <c r="S300" s="26"/>
      <c r="T300" s="26"/>
      <c r="U300" s="26"/>
      <c r="V300" s="26"/>
      <c r="W300" s="26"/>
      <c r="X300" s="26"/>
      <c r="Y300" s="26"/>
      <c r="Z300" s="26"/>
      <c r="AA300" s="26"/>
      <c r="AB300" s="26"/>
      <c r="AC300" s="26"/>
      <c r="AD300" s="26"/>
      <c r="AE300" s="26"/>
      <c r="AF300" s="26"/>
      <c r="AG300" s="26"/>
      <c r="AH300" s="26"/>
      <c r="AI300" s="26"/>
      <c r="AJ300" s="26"/>
    </row>
    <row r="301" spans="1:36" x14ac:dyDescent="0.2">
      <c r="A301" s="26"/>
      <c r="B301" s="26"/>
      <c r="C301" s="26"/>
      <c r="D301" s="26"/>
      <c r="E301" s="26"/>
      <c r="F301" s="26"/>
      <c r="G301" s="26"/>
      <c r="H301" s="26"/>
      <c r="I301" s="26"/>
      <c r="J301" s="26"/>
      <c r="K301" s="26"/>
      <c r="L301" s="26"/>
      <c r="M301" s="26"/>
      <c r="N301" s="26"/>
      <c r="O301" s="26"/>
      <c r="P301" s="26"/>
      <c r="Q301" s="26"/>
      <c r="R301" s="26"/>
      <c r="S301" s="26"/>
      <c r="T301" s="26"/>
      <c r="U301" s="26"/>
      <c r="V301" s="26"/>
      <c r="W301" s="26"/>
      <c r="X301" s="26"/>
      <c r="Y301" s="26"/>
      <c r="Z301" s="26"/>
      <c r="AA301" s="26"/>
      <c r="AB301" s="26"/>
      <c r="AC301" s="26"/>
      <c r="AD301" s="26"/>
      <c r="AE301" s="26"/>
      <c r="AF301" s="26"/>
      <c r="AG301" s="26"/>
      <c r="AH301" s="26"/>
      <c r="AI301" s="26"/>
      <c r="AJ301" s="26"/>
    </row>
    <row r="302" spans="1:36" x14ac:dyDescent="0.2">
      <c r="A302" s="26"/>
      <c r="B302" s="26"/>
      <c r="C302" s="26"/>
      <c r="D302" s="26"/>
      <c r="E302" s="26"/>
      <c r="F302" s="26"/>
      <c r="G302" s="26"/>
      <c r="H302" s="26"/>
      <c r="I302" s="26"/>
      <c r="J302" s="26"/>
      <c r="K302" s="26"/>
      <c r="L302" s="26"/>
      <c r="M302" s="26"/>
      <c r="N302" s="26"/>
      <c r="O302" s="26"/>
      <c r="P302" s="26"/>
      <c r="Q302" s="26"/>
      <c r="R302" s="26"/>
      <c r="S302" s="26"/>
      <c r="T302" s="26"/>
      <c r="U302" s="26"/>
      <c r="V302" s="26"/>
      <c r="W302" s="26"/>
      <c r="X302" s="26"/>
      <c r="Y302" s="26"/>
      <c r="Z302" s="26"/>
      <c r="AA302" s="26"/>
      <c r="AB302" s="26"/>
      <c r="AC302" s="26"/>
      <c r="AD302" s="26"/>
      <c r="AE302" s="26"/>
      <c r="AF302" s="26"/>
      <c r="AG302" s="26"/>
      <c r="AH302" s="26"/>
      <c r="AI302" s="26"/>
      <c r="AJ302" s="26"/>
    </row>
    <row r="303" spans="1:36" x14ac:dyDescent="0.2">
      <c r="A303" s="26"/>
      <c r="B303" s="26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  <c r="AA303" s="26"/>
      <c r="AB303" s="26"/>
      <c r="AC303" s="26"/>
      <c r="AD303" s="26"/>
      <c r="AE303" s="26"/>
      <c r="AF303" s="26"/>
      <c r="AG303" s="26"/>
      <c r="AH303" s="26"/>
      <c r="AI303" s="26"/>
      <c r="AJ303" s="26"/>
    </row>
    <row r="304" spans="1:36" x14ac:dyDescent="0.2">
      <c r="A304" s="26"/>
      <c r="B304" s="26"/>
      <c r="C304" s="26"/>
      <c r="D304" s="26"/>
      <c r="E304" s="26"/>
      <c r="F304" s="26"/>
      <c r="G304" s="26"/>
      <c r="H304" s="26"/>
      <c r="I304" s="26"/>
      <c r="J304" s="26"/>
      <c r="K304" s="26"/>
      <c r="L304" s="26"/>
      <c r="M304" s="26"/>
      <c r="N304" s="26"/>
      <c r="O304" s="26"/>
      <c r="P304" s="26"/>
      <c r="Q304" s="26"/>
      <c r="R304" s="26"/>
      <c r="S304" s="26"/>
      <c r="T304" s="26"/>
      <c r="U304" s="26"/>
      <c r="V304" s="26"/>
      <c r="W304" s="26"/>
      <c r="X304" s="26"/>
      <c r="Y304" s="26"/>
      <c r="Z304" s="26"/>
      <c r="AA304" s="26"/>
      <c r="AB304" s="26"/>
      <c r="AC304" s="26"/>
      <c r="AD304" s="26"/>
      <c r="AE304" s="26"/>
      <c r="AF304" s="26"/>
      <c r="AG304" s="26"/>
      <c r="AH304" s="26"/>
      <c r="AI304" s="26"/>
      <c r="AJ304" s="26"/>
    </row>
    <row r="305" spans="1:36" x14ac:dyDescent="0.2">
      <c r="A305" s="26"/>
      <c r="B305" s="26"/>
      <c r="C305" s="26"/>
      <c r="D305" s="26"/>
      <c r="E305" s="26"/>
      <c r="F305" s="26"/>
      <c r="G305" s="26"/>
      <c r="H305" s="26"/>
      <c r="I305" s="26"/>
      <c r="J305" s="26"/>
      <c r="K305" s="26"/>
      <c r="L305" s="26"/>
      <c r="M305" s="26"/>
      <c r="N305" s="26"/>
      <c r="O305" s="26"/>
      <c r="P305" s="26"/>
      <c r="Q305" s="26"/>
      <c r="R305" s="26"/>
      <c r="S305" s="26"/>
      <c r="T305" s="26"/>
      <c r="U305" s="26"/>
      <c r="V305" s="26"/>
      <c r="W305" s="26"/>
      <c r="X305" s="26"/>
      <c r="Y305" s="26"/>
      <c r="Z305" s="26"/>
      <c r="AA305" s="26"/>
      <c r="AB305" s="26"/>
      <c r="AC305" s="26"/>
      <c r="AD305" s="26"/>
      <c r="AE305" s="26"/>
      <c r="AF305" s="26"/>
      <c r="AG305" s="26"/>
      <c r="AH305" s="26"/>
      <c r="AI305" s="26"/>
      <c r="AJ305" s="26"/>
    </row>
    <row r="306" spans="1:36" x14ac:dyDescent="0.2">
      <c r="A306" s="26"/>
      <c r="B306" s="26"/>
      <c r="C306" s="26"/>
      <c r="D306" s="26"/>
      <c r="E306" s="26"/>
      <c r="F306" s="26"/>
      <c r="G306" s="26"/>
      <c r="H306" s="26"/>
      <c r="I306" s="26"/>
      <c r="J306" s="26"/>
      <c r="K306" s="26"/>
      <c r="L306" s="26"/>
      <c r="M306" s="26"/>
      <c r="N306" s="26"/>
      <c r="O306" s="26"/>
      <c r="P306" s="26"/>
      <c r="Q306" s="26"/>
      <c r="R306" s="26"/>
      <c r="S306" s="26"/>
      <c r="T306" s="26"/>
      <c r="U306" s="26"/>
      <c r="V306" s="26"/>
      <c r="W306" s="26"/>
      <c r="X306" s="26"/>
      <c r="Y306" s="26"/>
      <c r="Z306" s="26"/>
      <c r="AA306" s="26"/>
      <c r="AB306" s="26"/>
      <c r="AC306" s="26"/>
      <c r="AD306" s="26"/>
      <c r="AE306" s="26"/>
      <c r="AF306" s="26"/>
      <c r="AG306" s="26"/>
      <c r="AH306" s="26"/>
      <c r="AI306" s="26"/>
      <c r="AJ306" s="26"/>
    </row>
    <row r="307" spans="1:36" x14ac:dyDescent="0.2">
      <c r="A307" s="26"/>
      <c r="B307" s="26"/>
      <c r="C307" s="26"/>
      <c r="D307" s="26"/>
      <c r="E307" s="26"/>
      <c r="F307" s="26"/>
      <c r="G307" s="26"/>
      <c r="H307" s="26"/>
      <c r="I307" s="26"/>
      <c r="J307" s="26"/>
      <c r="K307" s="26"/>
      <c r="L307" s="26"/>
      <c r="M307" s="26"/>
      <c r="N307" s="26"/>
      <c r="O307" s="26"/>
      <c r="P307" s="26"/>
      <c r="Q307" s="26"/>
      <c r="R307" s="26"/>
      <c r="S307" s="26"/>
      <c r="T307" s="26"/>
      <c r="U307" s="26"/>
      <c r="V307" s="26"/>
      <c r="W307" s="26"/>
      <c r="X307" s="26"/>
      <c r="Y307" s="26"/>
      <c r="Z307" s="26"/>
      <c r="AA307" s="26"/>
      <c r="AB307" s="26"/>
      <c r="AC307" s="26"/>
      <c r="AD307" s="26"/>
      <c r="AE307" s="26"/>
      <c r="AF307" s="26"/>
      <c r="AG307" s="26"/>
      <c r="AH307" s="26"/>
      <c r="AI307" s="26"/>
      <c r="AJ307" s="26"/>
    </row>
    <row r="308" spans="1:36" x14ac:dyDescent="0.2">
      <c r="A308" s="26"/>
      <c r="B308" s="26"/>
      <c r="C308" s="26"/>
      <c r="D308" s="26"/>
      <c r="E308" s="26"/>
      <c r="F308" s="26"/>
      <c r="G308" s="26"/>
      <c r="H308" s="26"/>
      <c r="I308" s="26"/>
      <c r="J308" s="26"/>
      <c r="K308" s="26"/>
      <c r="L308" s="26"/>
      <c r="M308" s="26"/>
      <c r="N308" s="26"/>
      <c r="O308" s="26"/>
      <c r="P308" s="26"/>
      <c r="Q308" s="26"/>
      <c r="R308" s="26"/>
      <c r="S308" s="26"/>
      <c r="T308" s="26"/>
      <c r="U308" s="26"/>
      <c r="V308" s="26"/>
      <c r="W308" s="26"/>
      <c r="X308" s="26"/>
      <c r="Y308" s="26"/>
      <c r="Z308" s="26"/>
      <c r="AA308" s="26"/>
      <c r="AB308" s="26"/>
      <c r="AC308" s="26"/>
      <c r="AD308" s="26"/>
      <c r="AE308" s="26"/>
      <c r="AF308" s="26"/>
      <c r="AG308" s="26"/>
      <c r="AH308" s="26"/>
      <c r="AI308" s="26"/>
      <c r="AJ308" s="26"/>
    </row>
    <row r="309" spans="1:36" x14ac:dyDescent="0.2">
      <c r="A309" s="26"/>
      <c r="B309" s="26"/>
      <c r="C309" s="26"/>
      <c r="D309" s="26"/>
      <c r="E309" s="26"/>
      <c r="F309" s="26"/>
      <c r="G309" s="26"/>
      <c r="H309" s="26"/>
      <c r="I309" s="26"/>
      <c r="J309" s="26"/>
      <c r="K309" s="26"/>
      <c r="L309" s="26"/>
      <c r="M309" s="26"/>
      <c r="N309" s="26"/>
      <c r="O309" s="26"/>
      <c r="P309" s="26"/>
      <c r="Q309" s="26"/>
      <c r="R309" s="26"/>
      <c r="S309" s="26"/>
      <c r="T309" s="26"/>
      <c r="U309" s="26"/>
      <c r="V309" s="26"/>
      <c r="W309" s="26"/>
      <c r="X309" s="26"/>
      <c r="Y309" s="26"/>
      <c r="Z309" s="26"/>
      <c r="AA309" s="26"/>
      <c r="AB309" s="26"/>
      <c r="AC309" s="26"/>
      <c r="AD309" s="26"/>
      <c r="AE309" s="26"/>
      <c r="AF309" s="26"/>
      <c r="AG309" s="26"/>
      <c r="AH309" s="26"/>
      <c r="AI309" s="26"/>
      <c r="AJ309" s="26"/>
    </row>
    <row r="310" spans="1:36" x14ac:dyDescent="0.2">
      <c r="A310" s="26"/>
      <c r="B310" s="26"/>
      <c r="C310" s="26"/>
      <c r="D310" s="26"/>
      <c r="E310" s="26"/>
      <c r="F310" s="26"/>
      <c r="G310" s="26"/>
      <c r="H310" s="26"/>
      <c r="I310" s="26"/>
      <c r="J310" s="26"/>
      <c r="K310" s="26"/>
      <c r="L310" s="26"/>
      <c r="M310" s="26"/>
      <c r="N310" s="26"/>
      <c r="O310" s="26"/>
      <c r="P310" s="26"/>
      <c r="Q310" s="26"/>
      <c r="R310" s="26"/>
      <c r="S310" s="26"/>
      <c r="T310" s="26"/>
      <c r="U310" s="26"/>
      <c r="V310" s="26"/>
      <c r="W310" s="26"/>
      <c r="X310" s="26"/>
      <c r="Y310" s="26"/>
      <c r="Z310" s="26"/>
      <c r="AA310" s="26"/>
      <c r="AB310" s="26"/>
      <c r="AC310" s="26"/>
      <c r="AD310" s="26"/>
      <c r="AE310" s="26"/>
      <c r="AF310" s="26"/>
      <c r="AG310" s="26"/>
      <c r="AH310" s="26"/>
      <c r="AI310" s="26"/>
      <c r="AJ310" s="26"/>
    </row>
    <row r="311" spans="1:36" x14ac:dyDescent="0.2">
      <c r="A311" s="26"/>
      <c r="B311" s="26"/>
      <c r="C311" s="26"/>
      <c r="D311" s="26"/>
      <c r="E311" s="26"/>
      <c r="F311" s="26"/>
      <c r="G311" s="26"/>
      <c r="H311" s="26"/>
      <c r="I311" s="26"/>
      <c r="J311" s="26"/>
      <c r="K311" s="26"/>
      <c r="L311" s="26"/>
      <c r="M311" s="26"/>
      <c r="N311" s="26"/>
      <c r="O311" s="26"/>
      <c r="P311" s="26"/>
      <c r="Q311" s="26"/>
      <c r="R311" s="26"/>
      <c r="S311" s="26"/>
      <c r="T311" s="26"/>
      <c r="U311" s="26"/>
      <c r="V311" s="26"/>
      <c r="W311" s="26"/>
      <c r="X311" s="26"/>
      <c r="Y311" s="26"/>
      <c r="Z311" s="26"/>
      <c r="AA311" s="26"/>
      <c r="AB311" s="26"/>
      <c r="AC311" s="26"/>
      <c r="AD311" s="26"/>
      <c r="AE311" s="26"/>
      <c r="AF311" s="26"/>
      <c r="AG311" s="26"/>
      <c r="AH311" s="26"/>
      <c r="AI311" s="26"/>
      <c r="AJ311" s="26"/>
    </row>
    <row r="312" spans="1:36" x14ac:dyDescent="0.2">
      <c r="A312" s="26"/>
      <c r="B312" s="26"/>
      <c r="C312" s="26"/>
      <c r="D312" s="26"/>
      <c r="E312" s="26"/>
      <c r="F312" s="26"/>
      <c r="G312" s="26"/>
      <c r="H312" s="26"/>
      <c r="I312" s="26"/>
      <c r="J312" s="26"/>
      <c r="K312" s="26"/>
      <c r="L312" s="26"/>
      <c r="M312" s="26"/>
      <c r="N312" s="26"/>
      <c r="O312" s="26"/>
      <c r="P312" s="26"/>
      <c r="Q312" s="26"/>
      <c r="R312" s="26"/>
      <c r="S312" s="26"/>
      <c r="T312" s="26"/>
      <c r="U312" s="26"/>
      <c r="V312" s="26"/>
      <c r="W312" s="26"/>
      <c r="X312" s="26"/>
      <c r="Y312" s="26"/>
      <c r="Z312" s="26"/>
      <c r="AA312" s="26"/>
      <c r="AB312" s="26"/>
      <c r="AC312" s="26"/>
      <c r="AD312" s="26"/>
      <c r="AE312" s="26"/>
      <c r="AF312" s="26"/>
      <c r="AG312" s="26"/>
      <c r="AH312" s="26"/>
      <c r="AI312" s="26"/>
      <c r="AJ312" s="26"/>
    </row>
    <row r="313" spans="1:36" x14ac:dyDescent="0.2">
      <c r="A313" s="26"/>
      <c r="B313" s="26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  <c r="V313" s="26"/>
      <c r="W313" s="26"/>
      <c r="X313" s="26"/>
      <c r="Y313" s="26"/>
      <c r="Z313" s="26"/>
      <c r="AA313" s="26"/>
      <c r="AB313" s="26"/>
      <c r="AC313" s="26"/>
      <c r="AD313" s="26"/>
      <c r="AE313" s="26"/>
      <c r="AF313" s="26"/>
      <c r="AG313" s="26"/>
      <c r="AH313" s="26"/>
      <c r="AI313" s="26"/>
      <c r="AJ313" s="26"/>
    </row>
    <row r="314" spans="1:36" x14ac:dyDescent="0.2">
      <c r="A314" s="26"/>
      <c r="B314" s="26"/>
      <c r="C314" s="26"/>
      <c r="D314" s="26"/>
      <c r="E314" s="26"/>
      <c r="F314" s="26"/>
      <c r="G314" s="26"/>
      <c r="H314" s="26"/>
      <c r="I314" s="26"/>
      <c r="J314" s="26"/>
      <c r="K314" s="26"/>
      <c r="L314" s="26"/>
      <c r="M314" s="26"/>
      <c r="N314" s="26"/>
      <c r="O314" s="26"/>
      <c r="P314" s="26"/>
      <c r="Q314" s="26"/>
      <c r="R314" s="26"/>
      <c r="S314" s="26"/>
      <c r="T314" s="26"/>
      <c r="U314" s="26"/>
      <c r="V314" s="26"/>
      <c r="W314" s="26"/>
      <c r="X314" s="26"/>
      <c r="Y314" s="26"/>
      <c r="Z314" s="26"/>
      <c r="AA314" s="26"/>
      <c r="AB314" s="26"/>
      <c r="AC314" s="26"/>
      <c r="AD314" s="26"/>
      <c r="AE314" s="26"/>
      <c r="AF314" s="26"/>
      <c r="AG314" s="26"/>
      <c r="AH314" s="26"/>
      <c r="AI314" s="26"/>
      <c r="AJ314" s="26"/>
    </row>
    <row r="315" spans="1:36" x14ac:dyDescent="0.2">
      <c r="A315" s="26"/>
      <c r="B315" s="26"/>
      <c r="C315" s="26"/>
      <c r="D315" s="26"/>
      <c r="E315" s="26"/>
      <c r="F315" s="26"/>
      <c r="G315" s="26"/>
      <c r="H315" s="26"/>
      <c r="I315" s="26"/>
      <c r="J315" s="26"/>
      <c r="K315" s="26"/>
      <c r="L315" s="26"/>
      <c r="M315" s="26"/>
      <c r="N315" s="26"/>
      <c r="O315" s="26"/>
      <c r="P315" s="26"/>
      <c r="Q315" s="26"/>
      <c r="R315" s="26"/>
      <c r="S315" s="26"/>
      <c r="T315" s="26"/>
      <c r="U315" s="26"/>
      <c r="V315" s="26"/>
      <c r="W315" s="26"/>
      <c r="X315" s="26"/>
      <c r="Y315" s="26"/>
      <c r="Z315" s="26"/>
      <c r="AA315" s="26"/>
      <c r="AB315" s="26"/>
      <c r="AC315" s="26"/>
      <c r="AD315" s="26"/>
      <c r="AE315" s="26"/>
      <c r="AF315" s="26"/>
      <c r="AG315" s="26"/>
      <c r="AH315" s="26"/>
      <c r="AI315" s="26"/>
      <c r="AJ315" s="26"/>
    </row>
    <row r="316" spans="1:36" x14ac:dyDescent="0.2">
      <c r="A316" s="26"/>
      <c r="B316" s="26"/>
      <c r="C316" s="26"/>
      <c r="D316" s="26"/>
      <c r="E316" s="26"/>
      <c r="F316" s="26"/>
      <c r="G316" s="26"/>
      <c r="H316" s="26"/>
      <c r="I316" s="26"/>
      <c r="J316" s="26"/>
      <c r="K316" s="26"/>
      <c r="L316" s="26"/>
      <c r="M316" s="26"/>
      <c r="N316" s="26"/>
      <c r="O316" s="26"/>
      <c r="P316" s="26"/>
      <c r="Q316" s="26"/>
      <c r="R316" s="26"/>
      <c r="S316" s="26"/>
      <c r="T316" s="26"/>
      <c r="U316" s="26"/>
      <c r="V316" s="26"/>
      <c r="W316" s="26"/>
      <c r="X316" s="26"/>
      <c r="Y316" s="26"/>
      <c r="Z316" s="26"/>
      <c r="AA316" s="26"/>
      <c r="AB316" s="26"/>
      <c r="AC316" s="26"/>
      <c r="AD316" s="26"/>
      <c r="AE316" s="26"/>
      <c r="AF316" s="26"/>
      <c r="AG316" s="26"/>
      <c r="AH316" s="26"/>
      <c r="AI316" s="26"/>
      <c r="AJ316" s="26"/>
    </row>
    <row r="317" spans="1:36" x14ac:dyDescent="0.2">
      <c r="A317" s="26"/>
      <c r="B317" s="26"/>
      <c r="C317" s="26"/>
      <c r="D317" s="26"/>
      <c r="E317" s="26"/>
      <c r="F317" s="26"/>
      <c r="G317" s="26"/>
      <c r="H317" s="26"/>
      <c r="I317" s="26"/>
      <c r="J317" s="26"/>
      <c r="K317" s="26"/>
      <c r="L317" s="26"/>
      <c r="M317" s="26"/>
      <c r="N317" s="26"/>
      <c r="O317" s="26"/>
      <c r="P317" s="26"/>
      <c r="Q317" s="26"/>
      <c r="R317" s="26"/>
      <c r="S317" s="26"/>
      <c r="T317" s="26"/>
      <c r="U317" s="26"/>
      <c r="V317" s="26"/>
      <c r="W317" s="26"/>
      <c r="X317" s="26"/>
      <c r="Y317" s="26"/>
      <c r="Z317" s="26"/>
      <c r="AA317" s="26"/>
      <c r="AB317" s="26"/>
      <c r="AC317" s="26"/>
      <c r="AD317" s="26"/>
      <c r="AE317" s="26"/>
      <c r="AF317" s="26"/>
      <c r="AG317" s="26"/>
      <c r="AH317" s="26"/>
      <c r="AI317" s="26"/>
      <c r="AJ317" s="26"/>
    </row>
    <row r="318" spans="1:36" x14ac:dyDescent="0.2">
      <c r="A318" s="26"/>
      <c r="B318" s="26"/>
      <c r="C318" s="26"/>
      <c r="D318" s="26"/>
      <c r="E318" s="26"/>
      <c r="F318" s="26"/>
      <c r="G318" s="26"/>
      <c r="H318" s="26"/>
      <c r="I318" s="26"/>
      <c r="J318" s="26"/>
      <c r="K318" s="26"/>
      <c r="L318" s="26"/>
      <c r="M318" s="26"/>
      <c r="N318" s="26"/>
      <c r="O318" s="26"/>
      <c r="P318" s="26"/>
      <c r="Q318" s="26"/>
      <c r="R318" s="26"/>
      <c r="S318" s="26"/>
      <c r="T318" s="26"/>
      <c r="U318" s="26"/>
      <c r="V318" s="26"/>
      <c r="W318" s="26"/>
      <c r="X318" s="26"/>
      <c r="Y318" s="26"/>
      <c r="Z318" s="26"/>
      <c r="AA318" s="26"/>
      <c r="AB318" s="26"/>
      <c r="AC318" s="26"/>
      <c r="AD318" s="26"/>
      <c r="AE318" s="26"/>
      <c r="AF318" s="26"/>
      <c r="AG318" s="26"/>
      <c r="AH318" s="26"/>
      <c r="AI318" s="26"/>
      <c r="AJ318" s="26"/>
    </row>
    <row r="319" spans="1:36" x14ac:dyDescent="0.2">
      <c r="A319" s="26"/>
      <c r="B319" s="26"/>
      <c r="C319" s="26"/>
      <c r="D319" s="26"/>
      <c r="E319" s="26"/>
      <c r="F319" s="26"/>
      <c r="G319" s="26"/>
      <c r="H319" s="26"/>
      <c r="I319" s="26"/>
      <c r="J319" s="26"/>
      <c r="K319" s="26"/>
      <c r="L319" s="26"/>
      <c r="M319" s="26"/>
      <c r="N319" s="26"/>
      <c r="O319" s="26"/>
      <c r="P319" s="26"/>
      <c r="Q319" s="26"/>
      <c r="R319" s="26"/>
      <c r="S319" s="26"/>
      <c r="T319" s="26"/>
      <c r="U319" s="26"/>
      <c r="V319" s="26"/>
      <c r="W319" s="26"/>
      <c r="X319" s="26"/>
      <c r="Y319" s="26"/>
      <c r="Z319" s="26"/>
      <c r="AA319" s="26"/>
      <c r="AB319" s="26"/>
      <c r="AC319" s="26"/>
      <c r="AD319" s="26"/>
      <c r="AE319" s="26"/>
      <c r="AF319" s="26"/>
      <c r="AG319" s="26"/>
      <c r="AH319" s="26"/>
      <c r="AI319" s="26"/>
      <c r="AJ319" s="26"/>
    </row>
    <row r="320" spans="1:36" x14ac:dyDescent="0.2">
      <c r="A320" s="26"/>
      <c r="B320" s="26"/>
      <c r="C320" s="26"/>
      <c r="D320" s="26"/>
      <c r="E320" s="26"/>
      <c r="F320" s="26"/>
      <c r="G320" s="26"/>
      <c r="H320" s="26"/>
      <c r="I320" s="26"/>
      <c r="J320" s="26"/>
      <c r="K320" s="26"/>
      <c r="L320" s="26"/>
      <c r="M320" s="26"/>
      <c r="N320" s="26"/>
      <c r="O320" s="26"/>
      <c r="P320" s="26"/>
      <c r="Q320" s="26"/>
      <c r="R320" s="26"/>
      <c r="S320" s="26"/>
      <c r="T320" s="26"/>
      <c r="U320" s="26"/>
      <c r="V320" s="26"/>
      <c r="W320" s="26"/>
      <c r="X320" s="26"/>
      <c r="Y320" s="26"/>
      <c r="Z320" s="26"/>
      <c r="AA320" s="26"/>
      <c r="AB320" s="26"/>
      <c r="AC320" s="26"/>
      <c r="AD320" s="26"/>
      <c r="AE320" s="26"/>
      <c r="AF320" s="26"/>
      <c r="AG320" s="26"/>
      <c r="AH320" s="26"/>
      <c r="AI320" s="26"/>
      <c r="AJ320" s="26"/>
    </row>
    <row r="321" spans="1:36" x14ac:dyDescent="0.2">
      <c r="A321" s="26"/>
      <c r="B321" s="26"/>
      <c r="C321" s="26"/>
      <c r="D321" s="26"/>
      <c r="E321" s="26"/>
      <c r="F321" s="26"/>
      <c r="G321" s="26"/>
      <c r="H321" s="26"/>
      <c r="I321" s="26"/>
      <c r="J321" s="26"/>
      <c r="K321" s="26"/>
      <c r="L321" s="26"/>
      <c r="M321" s="26"/>
      <c r="N321" s="26"/>
      <c r="O321" s="26"/>
      <c r="P321" s="26"/>
      <c r="Q321" s="26"/>
      <c r="R321" s="26"/>
      <c r="S321" s="26"/>
      <c r="T321" s="26"/>
      <c r="U321" s="26"/>
      <c r="V321" s="26"/>
      <c r="W321" s="26"/>
      <c r="X321" s="26"/>
      <c r="Y321" s="26"/>
      <c r="Z321" s="26"/>
      <c r="AA321" s="26"/>
      <c r="AB321" s="26"/>
      <c r="AC321" s="26"/>
      <c r="AD321" s="26"/>
      <c r="AE321" s="26"/>
      <c r="AF321" s="26"/>
      <c r="AG321" s="26"/>
      <c r="AH321" s="26"/>
      <c r="AI321" s="26"/>
      <c r="AJ321" s="26"/>
    </row>
    <row r="322" spans="1:36" x14ac:dyDescent="0.2">
      <c r="A322" s="26"/>
      <c r="B322" s="26"/>
      <c r="C322" s="26"/>
      <c r="D322" s="26"/>
      <c r="E322" s="26"/>
      <c r="F322" s="26"/>
      <c r="G322" s="26"/>
      <c r="H322" s="26"/>
      <c r="I322" s="26"/>
      <c r="J322" s="26"/>
      <c r="K322" s="26"/>
      <c r="L322" s="26"/>
      <c r="M322" s="26"/>
      <c r="N322" s="26"/>
      <c r="O322" s="26"/>
      <c r="P322" s="26"/>
      <c r="Q322" s="26"/>
      <c r="R322" s="26"/>
      <c r="S322" s="26"/>
      <c r="T322" s="26"/>
      <c r="U322" s="26"/>
      <c r="V322" s="26"/>
      <c r="W322" s="26"/>
      <c r="X322" s="26"/>
      <c r="Y322" s="26"/>
      <c r="Z322" s="26"/>
      <c r="AA322" s="26"/>
      <c r="AB322" s="26"/>
      <c r="AC322" s="26"/>
      <c r="AD322" s="26"/>
      <c r="AE322" s="26"/>
      <c r="AF322" s="26"/>
      <c r="AG322" s="26"/>
      <c r="AH322" s="26"/>
      <c r="AI322" s="26"/>
      <c r="AJ322" s="26"/>
    </row>
    <row r="323" spans="1:36" x14ac:dyDescent="0.2">
      <c r="A323" s="26"/>
      <c r="B323" s="26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  <c r="V323" s="26"/>
      <c r="W323" s="26"/>
      <c r="X323" s="26"/>
      <c r="Y323" s="26"/>
      <c r="Z323" s="26"/>
      <c r="AA323" s="26"/>
      <c r="AB323" s="26"/>
      <c r="AC323" s="26"/>
      <c r="AD323" s="26"/>
      <c r="AE323" s="26"/>
      <c r="AF323" s="26"/>
      <c r="AG323" s="26"/>
      <c r="AH323" s="26"/>
      <c r="AI323" s="26"/>
      <c r="AJ323" s="26"/>
    </row>
    <row r="324" spans="1:36" x14ac:dyDescent="0.2">
      <c r="A324" s="26"/>
      <c r="B324" s="26"/>
      <c r="C324" s="26"/>
      <c r="D324" s="26"/>
      <c r="E324" s="26"/>
      <c r="F324" s="26"/>
      <c r="G324" s="26"/>
      <c r="H324" s="26"/>
      <c r="I324" s="26"/>
      <c r="J324" s="26"/>
      <c r="K324" s="26"/>
      <c r="L324" s="26"/>
      <c r="M324" s="26"/>
      <c r="N324" s="26"/>
      <c r="O324" s="26"/>
      <c r="P324" s="26"/>
      <c r="Q324" s="26"/>
      <c r="R324" s="26"/>
      <c r="S324" s="26"/>
      <c r="T324" s="26"/>
      <c r="U324" s="26"/>
      <c r="V324" s="26"/>
      <c r="W324" s="26"/>
      <c r="X324" s="26"/>
      <c r="Y324" s="26"/>
      <c r="Z324" s="26"/>
      <c r="AA324" s="26"/>
      <c r="AB324" s="26"/>
      <c r="AC324" s="26"/>
      <c r="AD324" s="26"/>
      <c r="AE324" s="26"/>
      <c r="AF324" s="26"/>
      <c r="AG324" s="26"/>
      <c r="AH324" s="26"/>
      <c r="AI324" s="26"/>
      <c r="AJ324" s="26"/>
    </row>
    <row r="325" spans="1:36" x14ac:dyDescent="0.2">
      <c r="A325" s="26"/>
      <c r="B325" s="26"/>
      <c r="C325" s="26"/>
      <c r="D325" s="26"/>
      <c r="E325" s="26"/>
      <c r="F325" s="26"/>
      <c r="G325" s="26"/>
      <c r="H325" s="26"/>
      <c r="I325" s="26"/>
      <c r="J325" s="26"/>
      <c r="K325" s="26"/>
      <c r="L325" s="26"/>
      <c r="M325" s="26"/>
      <c r="N325" s="26"/>
      <c r="O325" s="26"/>
      <c r="P325" s="26"/>
      <c r="Q325" s="26"/>
      <c r="R325" s="26"/>
      <c r="S325" s="26"/>
      <c r="T325" s="26"/>
      <c r="U325" s="26"/>
      <c r="V325" s="26"/>
      <c r="W325" s="26"/>
      <c r="X325" s="26"/>
      <c r="Y325" s="26"/>
      <c r="Z325" s="26"/>
      <c r="AA325" s="26"/>
      <c r="AB325" s="26"/>
      <c r="AC325" s="26"/>
      <c r="AD325" s="26"/>
      <c r="AE325" s="26"/>
      <c r="AF325" s="26"/>
      <c r="AG325" s="26"/>
      <c r="AH325" s="26"/>
      <c r="AI325" s="26"/>
      <c r="AJ325" s="26"/>
    </row>
    <row r="326" spans="1:36" x14ac:dyDescent="0.2">
      <c r="A326" s="26"/>
      <c r="B326" s="26"/>
      <c r="C326" s="26"/>
      <c r="D326" s="26"/>
      <c r="E326" s="26"/>
      <c r="F326" s="26"/>
      <c r="G326" s="26"/>
      <c r="H326" s="26"/>
      <c r="I326" s="26"/>
      <c r="J326" s="26"/>
      <c r="K326" s="26"/>
      <c r="L326" s="26"/>
      <c r="M326" s="26"/>
      <c r="N326" s="26"/>
      <c r="O326" s="26"/>
      <c r="P326" s="26"/>
      <c r="Q326" s="26"/>
      <c r="R326" s="26"/>
      <c r="S326" s="26"/>
      <c r="T326" s="26"/>
      <c r="U326" s="26"/>
      <c r="V326" s="26"/>
      <c r="W326" s="26"/>
      <c r="X326" s="26"/>
      <c r="Y326" s="26"/>
      <c r="Z326" s="26"/>
      <c r="AA326" s="26"/>
      <c r="AB326" s="26"/>
      <c r="AC326" s="26"/>
      <c r="AD326" s="26"/>
      <c r="AE326" s="26"/>
      <c r="AF326" s="26"/>
      <c r="AG326" s="26"/>
      <c r="AH326" s="26"/>
      <c r="AI326" s="26"/>
      <c r="AJ326" s="26"/>
    </row>
    <row r="327" spans="1:36" x14ac:dyDescent="0.2">
      <c r="A327" s="26"/>
      <c r="B327" s="26"/>
      <c r="C327" s="26"/>
      <c r="D327" s="26"/>
      <c r="E327" s="26"/>
      <c r="F327" s="26"/>
      <c r="G327" s="26"/>
      <c r="H327" s="26"/>
      <c r="I327" s="26"/>
      <c r="J327" s="26"/>
      <c r="K327" s="26"/>
      <c r="L327" s="26"/>
      <c r="M327" s="26"/>
      <c r="N327" s="26"/>
      <c r="O327" s="26"/>
      <c r="P327" s="26"/>
      <c r="Q327" s="26"/>
      <c r="R327" s="26"/>
      <c r="S327" s="26"/>
      <c r="T327" s="26"/>
      <c r="U327" s="26"/>
      <c r="V327" s="26"/>
      <c r="W327" s="26"/>
      <c r="X327" s="26"/>
      <c r="Y327" s="26"/>
      <c r="Z327" s="26"/>
      <c r="AA327" s="26"/>
      <c r="AB327" s="26"/>
      <c r="AC327" s="26"/>
      <c r="AD327" s="26"/>
      <c r="AE327" s="26"/>
      <c r="AF327" s="26"/>
      <c r="AG327" s="26"/>
      <c r="AH327" s="26"/>
      <c r="AI327" s="26"/>
      <c r="AJ327" s="26"/>
    </row>
    <row r="328" spans="1:36" x14ac:dyDescent="0.2">
      <c r="A328" s="26"/>
      <c r="B328" s="26"/>
      <c r="C328" s="26"/>
      <c r="D328" s="26"/>
      <c r="E328" s="26"/>
      <c r="F328" s="26"/>
      <c r="G328" s="26"/>
      <c r="H328" s="26"/>
      <c r="I328" s="26"/>
      <c r="J328" s="26"/>
      <c r="K328" s="26"/>
      <c r="L328" s="26"/>
      <c r="M328" s="26"/>
      <c r="N328" s="26"/>
      <c r="O328" s="26"/>
      <c r="P328" s="26"/>
      <c r="Q328" s="26"/>
      <c r="R328" s="26"/>
      <c r="S328" s="26"/>
      <c r="T328" s="26"/>
      <c r="U328" s="26"/>
      <c r="V328" s="26"/>
      <c r="W328" s="26"/>
      <c r="X328" s="26"/>
      <c r="Y328" s="26"/>
      <c r="Z328" s="26"/>
      <c r="AA328" s="26"/>
      <c r="AB328" s="26"/>
      <c r="AC328" s="26"/>
      <c r="AD328" s="26"/>
      <c r="AE328" s="26"/>
      <c r="AF328" s="26"/>
      <c r="AG328" s="26"/>
      <c r="AH328" s="26"/>
      <c r="AI328" s="26"/>
      <c r="AJ328" s="26"/>
    </row>
    <row r="329" spans="1:36" x14ac:dyDescent="0.2">
      <c r="A329" s="26"/>
      <c r="B329" s="26"/>
      <c r="C329" s="26"/>
      <c r="D329" s="26"/>
      <c r="E329" s="26"/>
      <c r="F329" s="26"/>
      <c r="G329" s="26"/>
      <c r="H329" s="26"/>
      <c r="I329" s="26"/>
      <c r="J329" s="26"/>
      <c r="K329" s="26"/>
      <c r="L329" s="26"/>
      <c r="M329" s="26"/>
      <c r="N329" s="26"/>
      <c r="O329" s="26"/>
      <c r="P329" s="26"/>
      <c r="Q329" s="26"/>
      <c r="R329" s="26"/>
      <c r="S329" s="26"/>
      <c r="T329" s="26"/>
      <c r="U329" s="26"/>
      <c r="V329" s="26"/>
      <c r="W329" s="26"/>
      <c r="X329" s="26"/>
      <c r="Y329" s="26"/>
      <c r="Z329" s="26"/>
      <c r="AA329" s="26"/>
      <c r="AB329" s="26"/>
      <c r="AC329" s="26"/>
      <c r="AD329" s="26"/>
      <c r="AE329" s="26"/>
      <c r="AF329" s="26"/>
      <c r="AG329" s="26"/>
      <c r="AH329" s="26"/>
      <c r="AI329" s="26"/>
      <c r="AJ329" s="26"/>
    </row>
    <row r="330" spans="1:36" x14ac:dyDescent="0.2">
      <c r="A330" s="26"/>
      <c r="B330" s="26"/>
      <c r="C330" s="26"/>
      <c r="D330" s="26"/>
      <c r="E330" s="26"/>
      <c r="F330" s="26"/>
      <c r="G330" s="26"/>
      <c r="H330" s="26"/>
      <c r="I330" s="26"/>
      <c r="J330" s="26"/>
      <c r="K330" s="26"/>
      <c r="L330" s="26"/>
      <c r="M330" s="26"/>
      <c r="N330" s="26"/>
      <c r="O330" s="26"/>
      <c r="P330" s="26"/>
      <c r="Q330" s="26"/>
      <c r="R330" s="26"/>
      <c r="S330" s="26"/>
      <c r="T330" s="26"/>
      <c r="U330" s="26"/>
      <c r="V330" s="26"/>
      <c r="W330" s="26"/>
      <c r="X330" s="26"/>
      <c r="Y330" s="26"/>
      <c r="Z330" s="26"/>
      <c r="AA330" s="26"/>
      <c r="AB330" s="26"/>
      <c r="AC330" s="26"/>
      <c r="AD330" s="26"/>
      <c r="AE330" s="26"/>
      <c r="AF330" s="26"/>
      <c r="AG330" s="26"/>
      <c r="AH330" s="26"/>
      <c r="AI330" s="26"/>
      <c r="AJ330" s="26"/>
    </row>
    <row r="331" spans="1:36" x14ac:dyDescent="0.2">
      <c r="A331" s="26"/>
      <c r="B331" s="26"/>
      <c r="C331" s="26"/>
      <c r="D331" s="26"/>
      <c r="E331" s="26"/>
      <c r="F331" s="26"/>
      <c r="G331" s="26"/>
      <c r="H331" s="26"/>
      <c r="I331" s="26"/>
      <c r="J331" s="26"/>
      <c r="K331" s="26"/>
      <c r="L331" s="26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  <c r="AA331" s="26"/>
      <c r="AB331" s="26"/>
      <c r="AC331" s="26"/>
      <c r="AD331" s="26"/>
      <c r="AE331" s="26"/>
      <c r="AF331" s="26"/>
      <c r="AG331" s="26"/>
      <c r="AH331" s="26"/>
      <c r="AI331" s="26"/>
      <c r="AJ331" s="26"/>
    </row>
    <row r="332" spans="1:36" x14ac:dyDescent="0.2">
      <c r="A332" s="26"/>
      <c r="B332" s="26"/>
      <c r="C332" s="26"/>
      <c r="D332" s="26"/>
      <c r="E332" s="26"/>
      <c r="F332" s="26"/>
      <c r="G332" s="26"/>
      <c r="H332" s="26"/>
      <c r="I332" s="26"/>
      <c r="J332" s="26"/>
      <c r="K332" s="26"/>
      <c r="L332" s="26"/>
      <c r="M332" s="26"/>
      <c r="N332" s="26"/>
      <c r="O332" s="26"/>
      <c r="P332" s="26"/>
      <c r="Q332" s="26"/>
      <c r="R332" s="26"/>
      <c r="S332" s="26"/>
      <c r="T332" s="26"/>
      <c r="U332" s="26"/>
      <c r="V332" s="26"/>
      <c r="W332" s="26"/>
      <c r="X332" s="26"/>
      <c r="Y332" s="26"/>
      <c r="Z332" s="26"/>
      <c r="AA332" s="26"/>
      <c r="AB332" s="26"/>
      <c r="AC332" s="26"/>
      <c r="AD332" s="26"/>
      <c r="AE332" s="26"/>
      <c r="AF332" s="26"/>
      <c r="AG332" s="26"/>
      <c r="AH332" s="26"/>
      <c r="AI332" s="26"/>
      <c r="AJ332" s="26"/>
    </row>
    <row r="333" spans="1:36" x14ac:dyDescent="0.2">
      <c r="A333" s="26"/>
      <c r="B333" s="26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  <c r="V333" s="26"/>
      <c r="W333" s="26"/>
      <c r="X333" s="26"/>
      <c r="Y333" s="26"/>
      <c r="Z333" s="26"/>
      <c r="AA333" s="26"/>
      <c r="AB333" s="26"/>
      <c r="AC333" s="26"/>
      <c r="AD333" s="26"/>
      <c r="AE333" s="26"/>
      <c r="AF333" s="26"/>
      <c r="AG333" s="26"/>
      <c r="AH333" s="26"/>
      <c r="AI333" s="26"/>
      <c r="AJ333" s="26"/>
    </row>
    <row r="334" spans="1:36" x14ac:dyDescent="0.2">
      <c r="A334" s="26"/>
      <c r="B334" s="26"/>
      <c r="C334" s="26"/>
      <c r="D334" s="26"/>
      <c r="E334" s="26"/>
      <c r="F334" s="26"/>
      <c r="G334" s="26"/>
      <c r="H334" s="26"/>
      <c r="I334" s="26"/>
      <c r="J334" s="26"/>
      <c r="K334" s="26"/>
      <c r="L334" s="26"/>
      <c r="M334" s="26"/>
      <c r="N334" s="26"/>
      <c r="O334" s="26"/>
      <c r="P334" s="26"/>
      <c r="Q334" s="26"/>
      <c r="R334" s="26"/>
      <c r="S334" s="26"/>
      <c r="T334" s="26"/>
      <c r="U334" s="26"/>
      <c r="V334" s="26"/>
      <c r="W334" s="26"/>
      <c r="X334" s="26"/>
      <c r="Y334" s="26"/>
      <c r="Z334" s="26"/>
      <c r="AA334" s="26"/>
      <c r="AB334" s="26"/>
      <c r="AC334" s="26"/>
      <c r="AD334" s="26"/>
      <c r="AE334" s="26"/>
      <c r="AF334" s="26"/>
      <c r="AG334" s="26"/>
      <c r="AH334" s="26"/>
      <c r="AI334" s="26"/>
      <c r="AJ334" s="26"/>
    </row>
    <row r="335" spans="1:36" x14ac:dyDescent="0.2">
      <c r="A335" s="26"/>
      <c r="B335" s="26"/>
      <c r="C335" s="26"/>
      <c r="D335" s="26"/>
      <c r="E335" s="26"/>
      <c r="F335" s="26"/>
      <c r="G335" s="26"/>
      <c r="H335" s="26"/>
      <c r="I335" s="26"/>
      <c r="J335" s="26"/>
      <c r="K335" s="26"/>
      <c r="L335" s="26"/>
      <c r="M335" s="26"/>
      <c r="N335" s="26"/>
      <c r="O335" s="26"/>
      <c r="P335" s="26"/>
      <c r="Q335" s="26"/>
      <c r="R335" s="26"/>
      <c r="S335" s="26"/>
      <c r="T335" s="26"/>
      <c r="U335" s="26"/>
      <c r="V335" s="26"/>
      <c r="W335" s="26"/>
      <c r="X335" s="26"/>
      <c r="Y335" s="26"/>
      <c r="Z335" s="26"/>
      <c r="AA335" s="26"/>
      <c r="AB335" s="26"/>
      <c r="AC335" s="26"/>
      <c r="AD335" s="26"/>
      <c r="AE335" s="26"/>
      <c r="AF335" s="26"/>
      <c r="AG335" s="26"/>
      <c r="AH335" s="26"/>
      <c r="AI335" s="26"/>
      <c r="AJ335" s="26"/>
    </row>
    <row r="336" spans="1:36" x14ac:dyDescent="0.2">
      <c r="A336" s="26"/>
      <c r="B336" s="26"/>
      <c r="C336" s="26"/>
      <c r="D336" s="26"/>
      <c r="E336" s="26"/>
      <c r="F336" s="26"/>
      <c r="G336" s="26"/>
      <c r="H336" s="26"/>
      <c r="I336" s="26"/>
      <c r="J336" s="26"/>
      <c r="K336" s="26"/>
      <c r="L336" s="26"/>
      <c r="M336" s="26"/>
      <c r="N336" s="26"/>
      <c r="O336" s="26"/>
      <c r="P336" s="26"/>
      <c r="Q336" s="26"/>
      <c r="R336" s="26"/>
      <c r="S336" s="26"/>
      <c r="T336" s="26"/>
      <c r="U336" s="26"/>
      <c r="V336" s="26"/>
      <c r="W336" s="26"/>
      <c r="X336" s="26"/>
      <c r="Y336" s="26"/>
      <c r="Z336" s="26"/>
      <c r="AA336" s="26"/>
      <c r="AB336" s="26"/>
      <c r="AC336" s="26"/>
      <c r="AD336" s="26"/>
      <c r="AE336" s="26"/>
      <c r="AF336" s="26"/>
      <c r="AG336" s="26"/>
      <c r="AH336" s="26"/>
      <c r="AI336" s="26"/>
      <c r="AJ336" s="26"/>
    </row>
    <row r="337" spans="1:36" x14ac:dyDescent="0.2">
      <c r="A337" s="26"/>
      <c r="B337" s="26"/>
      <c r="C337" s="26"/>
      <c r="D337" s="26"/>
      <c r="E337" s="26"/>
      <c r="F337" s="26"/>
      <c r="G337" s="26"/>
      <c r="H337" s="26"/>
      <c r="I337" s="26"/>
      <c r="J337" s="26"/>
      <c r="K337" s="26"/>
      <c r="L337" s="26"/>
      <c r="M337" s="26"/>
      <c r="N337" s="26"/>
      <c r="O337" s="26"/>
      <c r="P337" s="26"/>
      <c r="Q337" s="26"/>
      <c r="R337" s="26"/>
      <c r="S337" s="26"/>
      <c r="T337" s="26"/>
      <c r="U337" s="26"/>
      <c r="V337" s="26"/>
      <c r="W337" s="26"/>
      <c r="X337" s="26"/>
      <c r="Y337" s="26"/>
      <c r="Z337" s="26"/>
      <c r="AA337" s="26"/>
      <c r="AB337" s="26"/>
      <c r="AC337" s="26"/>
      <c r="AD337" s="26"/>
      <c r="AE337" s="26"/>
      <c r="AF337" s="26"/>
      <c r="AG337" s="26"/>
      <c r="AH337" s="26"/>
      <c r="AI337" s="26"/>
      <c r="AJ337" s="26"/>
    </row>
    <row r="338" spans="1:36" x14ac:dyDescent="0.2">
      <c r="A338" s="26"/>
      <c r="B338" s="26"/>
      <c r="C338" s="26"/>
      <c r="D338" s="26"/>
      <c r="E338" s="26"/>
      <c r="F338" s="26"/>
      <c r="G338" s="26"/>
      <c r="H338" s="26"/>
      <c r="I338" s="26"/>
      <c r="J338" s="26"/>
      <c r="K338" s="26"/>
      <c r="L338" s="26"/>
      <c r="M338" s="26"/>
      <c r="N338" s="26"/>
      <c r="O338" s="26"/>
      <c r="P338" s="26"/>
      <c r="Q338" s="26"/>
      <c r="R338" s="26"/>
      <c r="S338" s="26"/>
      <c r="T338" s="26"/>
      <c r="U338" s="26"/>
      <c r="V338" s="26"/>
      <c r="W338" s="26"/>
      <c r="X338" s="26"/>
      <c r="Y338" s="26"/>
      <c r="Z338" s="26"/>
      <c r="AA338" s="26"/>
      <c r="AB338" s="26"/>
      <c r="AC338" s="26"/>
      <c r="AD338" s="26"/>
      <c r="AE338" s="26"/>
      <c r="AF338" s="26"/>
      <c r="AG338" s="26"/>
      <c r="AH338" s="26"/>
      <c r="AI338" s="26"/>
      <c r="AJ338" s="26"/>
    </row>
    <row r="339" spans="1:36" x14ac:dyDescent="0.2">
      <c r="A339" s="26"/>
      <c r="B339" s="26"/>
      <c r="C339" s="26"/>
      <c r="D339" s="26"/>
      <c r="E339" s="26"/>
      <c r="F339" s="26"/>
      <c r="G339" s="26"/>
      <c r="H339" s="26"/>
      <c r="I339" s="26"/>
      <c r="J339" s="26"/>
      <c r="K339" s="26"/>
      <c r="L339" s="26"/>
      <c r="M339" s="26"/>
      <c r="N339" s="26"/>
      <c r="O339" s="26"/>
      <c r="P339" s="26"/>
      <c r="Q339" s="26"/>
      <c r="R339" s="26"/>
      <c r="S339" s="26"/>
      <c r="T339" s="26"/>
      <c r="U339" s="26"/>
      <c r="V339" s="26"/>
      <c r="W339" s="26"/>
      <c r="X339" s="26"/>
      <c r="Y339" s="26"/>
      <c r="Z339" s="26"/>
      <c r="AA339" s="26"/>
      <c r="AB339" s="26"/>
      <c r="AC339" s="26"/>
      <c r="AD339" s="26"/>
      <c r="AE339" s="26"/>
      <c r="AF339" s="26"/>
      <c r="AG339" s="26"/>
      <c r="AH339" s="26"/>
      <c r="AI339" s="26"/>
      <c r="AJ339" s="26"/>
    </row>
    <row r="340" spans="1:36" x14ac:dyDescent="0.2">
      <c r="A340" s="26"/>
      <c r="B340" s="26"/>
      <c r="C340" s="26"/>
      <c r="D340" s="26"/>
      <c r="E340" s="26"/>
      <c r="F340" s="26"/>
      <c r="G340" s="26"/>
      <c r="H340" s="26"/>
      <c r="I340" s="26"/>
      <c r="J340" s="26"/>
      <c r="K340" s="26"/>
      <c r="L340" s="26"/>
      <c r="M340" s="26"/>
      <c r="N340" s="26"/>
      <c r="O340" s="26"/>
      <c r="P340" s="26"/>
      <c r="Q340" s="26"/>
      <c r="R340" s="26"/>
      <c r="S340" s="26"/>
      <c r="T340" s="26"/>
      <c r="U340" s="26"/>
      <c r="V340" s="26"/>
      <c r="W340" s="26"/>
      <c r="X340" s="26"/>
      <c r="Y340" s="26"/>
      <c r="Z340" s="26"/>
      <c r="AA340" s="26"/>
      <c r="AB340" s="26"/>
      <c r="AC340" s="26"/>
      <c r="AD340" s="26"/>
      <c r="AE340" s="26"/>
      <c r="AF340" s="26"/>
      <c r="AG340" s="26"/>
      <c r="AH340" s="26"/>
      <c r="AI340" s="26"/>
      <c r="AJ340" s="26"/>
    </row>
    <row r="341" spans="1:36" x14ac:dyDescent="0.2">
      <c r="A341" s="26"/>
      <c r="B341" s="26"/>
      <c r="C341" s="26"/>
      <c r="D341" s="26"/>
      <c r="E341" s="26"/>
      <c r="F341" s="26"/>
      <c r="G341" s="26"/>
      <c r="H341" s="26"/>
      <c r="I341" s="26"/>
      <c r="J341" s="26"/>
      <c r="K341" s="26"/>
      <c r="L341" s="26"/>
      <c r="M341" s="26"/>
      <c r="N341" s="26"/>
      <c r="O341" s="26"/>
      <c r="P341" s="26"/>
      <c r="Q341" s="26"/>
      <c r="R341" s="26"/>
      <c r="S341" s="26"/>
      <c r="T341" s="26"/>
      <c r="U341" s="26"/>
      <c r="V341" s="26"/>
      <c r="W341" s="26"/>
      <c r="X341" s="26"/>
      <c r="Y341" s="26"/>
      <c r="Z341" s="26"/>
      <c r="AA341" s="26"/>
      <c r="AB341" s="26"/>
      <c r="AC341" s="26"/>
      <c r="AD341" s="26"/>
      <c r="AE341" s="26"/>
      <c r="AF341" s="26"/>
      <c r="AG341" s="26"/>
      <c r="AH341" s="26"/>
      <c r="AI341" s="26"/>
      <c r="AJ341" s="26"/>
    </row>
    <row r="342" spans="1:36" x14ac:dyDescent="0.2">
      <c r="A342" s="26"/>
      <c r="B342" s="26"/>
      <c r="C342" s="26"/>
      <c r="D342" s="26"/>
      <c r="E342" s="26"/>
      <c r="F342" s="26"/>
      <c r="G342" s="26"/>
      <c r="H342" s="26"/>
      <c r="I342" s="26"/>
      <c r="J342" s="26"/>
      <c r="K342" s="26"/>
      <c r="L342" s="26"/>
      <c r="M342" s="26"/>
      <c r="N342" s="26"/>
      <c r="O342" s="26"/>
      <c r="P342" s="26"/>
      <c r="Q342" s="26"/>
      <c r="R342" s="26"/>
      <c r="S342" s="26"/>
      <c r="T342" s="26"/>
      <c r="U342" s="26"/>
      <c r="V342" s="26"/>
      <c r="W342" s="26"/>
      <c r="X342" s="26"/>
      <c r="Y342" s="26"/>
      <c r="Z342" s="26"/>
      <c r="AA342" s="26"/>
      <c r="AB342" s="26"/>
      <c r="AC342" s="26"/>
      <c r="AD342" s="26"/>
      <c r="AE342" s="26"/>
      <c r="AF342" s="26"/>
      <c r="AG342" s="26"/>
      <c r="AH342" s="26"/>
      <c r="AI342" s="26"/>
      <c r="AJ342" s="26"/>
    </row>
    <row r="343" spans="1:36" x14ac:dyDescent="0.2">
      <c r="A343" s="26"/>
      <c r="B343" s="26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  <c r="V343" s="26"/>
      <c r="W343" s="26"/>
      <c r="X343" s="26"/>
      <c r="Y343" s="26"/>
      <c r="Z343" s="26"/>
      <c r="AA343" s="26"/>
      <c r="AB343" s="26"/>
      <c r="AC343" s="26"/>
      <c r="AD343" s="26"/>
      <c r="AE343" s="26"/>
      <c r="AF343" s="26"/>
      <c r="AG343" s="26"/>
      <c r="AH343" s="26"/>
      <c r="AI343" s="26"/>
      <c r="AJ343" s="26"/>
    </row>
    <row r="344" spans="1:36" x14ac:dyDescent="0.2">
      <c r="A344" s="26"/>
      <c r="B344" s="26"/>
      <c r="C344" s="26"/>
      <c r="D344" s="26"/>
      <c r="E344" s="26"/>
      <c r="F344" s="26"/>
      <c r="G344" s="26"/>
      <c r="H344" s="26"/>
      <c r="I344" s="26"/>
      <c r="J344" s="26"/>
      <c r="K344" s="26"/>
      <c r="L344" s="26"/>
      <c r="M344" s="26"/>
      <c r="N344" s="26"/>
      <c r="O344" s="26"/>
      <c r="P344" s="26"/>
      <c r="Q344" s="26"/>
      <c r="R344" s="26"/>
      <c r="S344" s="26"/>
      <c r="T344" s="26"/>
      <c r="U344" s="26"/>
      <c r="V344" s="26"/>
      <c r="W344" s="26"/>
      <c r="X344" s="26"/>
      <c r="Y344" s="26"/>
      <c r="Z344" s="26"/>
      <c r="AA344" s="26"/>
      <c r="AB344" s="26"/>
      <c r="AC344" s="26"/>
      <c r="AD344" s="26"/>
      <c r="AE344" s="26"/>
      <c r="AF344" s="26"/>
      <c r="AG344" s="26"/>
      <c r="AH344" s="26"/>
      <c r="AI344" s="26"/>
      <c r="AJ344" s="26"/>
    </row>
    <row r="345" spans="1:36" x14ac:dyDescent="0.2">
      <c r="A345" s="26"/>
      <c r="B345" s="26"/>
      <c r="C345" s="26"/>
      <c r="D345" s="26"/>
      <c r="E345" s="26"/>
      <c r="F345" s="26"/>
      <c r="G345" s="26"/>
      <c r="H345" s="26"/>
      <c r="I345" s="26"/>
      <c r="J345" s="26"/>
      <c r="K345" s="26"/>
      <c r="L345" s="26"/>
      <c r="M345" s="26"/>
      <c r="N345" s="26"/>
      <c r="O345" s="26"/>
      <c r="P345" s="26"/>
      <c r="Q345" s="26"/>
      <c r="R345" s="26"/>
      <c r="S345" s="26"/>
      <c r="T345" s="26"/>
      <c r="U345" s="26"/>
      <c r="V345" s="26"/>
      <c r="W345" s="26"/>
      <c r="X345" s="26"/>
      <c r="Y345" s="26"/>
      <c r="Z345" s="26"/>
      <c r="AA345" s="26"/>
      <c r="AB345" s="26"/>
      <c r="AC345" s="26"/>
      <c r="AD345" s="26"/>
      <c r="AE345" s="26"/>
      <c r="AF345" s="26"/>
      <c r="AG345" s="26"/>
      <c r="AH345" s="26"/>
      <c r="AI345" s="26"/>
      <c r="AJ345" s="26"/>
    </row>
    <row r="346" spans="1:36" x14ac:dyDescent="0.2">
      <c r="A346" s="26"/>
      <c r="B346" s="26"/>
      <c r="C346" s="26"/>
      <c r="D346" s="26"/>
      <c r="E346" s="26"/>
      <c r="F346" s="26"/>
      <c r="G346" s="26"/>
      <c r="H346" s="26"/>
      <c r="I346" s="26"/>
      <c r="J346" s="26"/>
      <c r="K346" s="26"/>
      <c r="L346" s="26"/>
      <c r="M346" s="26"/>
      <c r="N346" s="26"/>
      <c r="O346" s="26"/>
      <c r="P346" s="26"/>
      <c r="Q346" s="26"/>
      <c r="R346" s="26"/>
      <c r="S346" s="26"/>
      <c r="T346" s="26"/>
      <c r="U346" s="26"/>
      <c r="V346" s="26"/>
      <c r="W346" s="26"/>
      <c r="X346" s="26"/>
      <c r="Y346" s="26"/>
      <c r="Z346" s="26"/>
      <c r="AA346" s="26"/>
      <c r="AB346" s="26"/>
      <c r="AC346" s="26"/>
      <c r="AD346" s="26"/>
      <c r="AE346" s="26"/>
      <c r="AF346" s="26"/>
      <c r="AG346" s="26"/>
      <c r="AH346" s="26"/>
      <c r="AI346" s="26"/>
      <c r="AJ346" s="26"/>
    </row>
    <row r="347" spans="1:36" x14ac:dyDescent="0.2">
      <c r="A347" s="26"/>
      <c r="B347" s="26"/>
      <c r="C347" s="26"/>
      <c r="D347" s="26"/>
      <c r="E347" s="26"/>
      <c r="F347" s="26"/>
      <c r="G347" s="26"/>
      <c r="H347" s="26"/>
      <c r="I347" s="26"/>
      <c r="J347" s="26"/>
      <c r="K347" s="26"/>
      <c r="L347" s="26"/>
      <c r="M347" s="26"/>
      <c r="N347" s="26"/>
      <c r="O347" s="26"/>
      <c r="P347" s="26"/>
      <c r="Q347" s="26"/>
      <c r="R347" s="26"/>
      <c r="S347" s="26"/>
      <c r="T347" s="26"/>
      <c r="U347" s="26"/>
      <c r="V347" s="26"/>
      <c r="W347" s="26"/>
      <c r="X347" s="26"/>
      <c r="Y347" s="26"/>
      <c r="Z347" s="26"/>
      <c r="AA347" s="26"/>
      <c r="AB347" s="26"/>
      <c r="AC347" s="26"/>
      <c r="AD347" s="26"/>
      <c r="AE347" s="26"/>
      <c r="AF347" s="26"/>
      <c r="AG347" s="26"/>
      <c r="AH347" s="26"/>
      <c r="AI347" s="26"/>
      <c r="AJ347" s="26"/>
    </row>
    <row r="348" spans="1:36" x14ac:dyDescent="0.2">
      <c r="A348" s="26"/>
      <c r="B348" s="26"/>
      <c r="C348" s="26"/>
      <c r="D348" s="26"/>
      <c r="E348" s="26"/>
      <c r="F348" s="26"/>
      <c r="G348" s="26"/>
      <c r="H348" s="26"/>
      <c r="I348" s="26"/>
      <c r="J348" s="26"/>
      <c r="K348" s="26"/>
      <c r="L348" s="26"/>
      <c r="M348" s="26"/>
      <c r="N348" s="26"/>
      <c r="O348" s="26"/>
      <c r="P348" s="26"/>
      <c r="Q348" s="26"/>
      <c r="R348" s="26"/>
      <c r="S348" s="26"/>
      <c r="T348" s="26"/>
      <c r="U348" s="26"/>
      <c r="V348" s="26"/>
      <c r="W348" s="26"/>
      <c r="X348" s="26"/>
      <c r="Y348" s="26"/>
      <c r="Z348" s="26"/>
      <c r="AA348" s="26"/>
      <c r="AB348" s="26"/>
      <c r="AC348" s="26"/>
      <c r="AD348" s="26"/>
      <c r="AE348" s="26"/>
      <c r="AF348" s="26"/>
      <c r="AG348" s="26"/>
      <c r="AH348" s="26"/>
      <c r="AI348" s="26"/>
      <c r="AJ348" s="26"/>
    </row>
    <row r="349" spans="1:36" x14ac:dyDescent="0.2">
      <c r="A349" s="26"/>
      <c r="B349" s="26"/>
      <c r="C349" s="26"/>
      <c r="D349" s="26"/>
      <c r="E349" s="26"/>
      <c r="F349" s="26"/>
      <c r="G349" s="26"/>
      <c r="H349" s="26"/>
      <c r="I349" s="26"/>
      <c r="J349" s="26"/>
      <c r="K349" s="26"/>
      <c r="L349" s="26"/>
      <c r="M349" s="26"/>
      <c r="N349" s="26"/>
      <c r="O349" s="26"/>
      <c r="P349" s="26"/>
      <c r="Q349" s="26"/>
      <c r="R349" s="26"/>
      <c r="S349" s="26"/>
      <c r="T349" s="26"/>
      <c r="U349" s="26"/>
      <c r="V349" s="26"/>
      <c r="W349" s="26"/>
      <c r="X349" s="26"/>
      <c r="Y349" s="26"/>
      <c r="Z349" s="26"/>
      <c r="AA349" s="26"/>
      <c r="AB349" s="26"/>
      <c r="AC349" s="26"/>
      <c r="AD349" s="26"/>
      <c r="AE349" s="26"/>
      <c r="AF349" s="26"/>
      <c r="AG349" s="26"/>
      <c r="AH349" s="26"/>
      <c r="AI349" s="26"/>
      <c r="AJ349" s="26"/>
    </row>
    <row r="350" spans="1:36" x14ac:dyDescent="0.2">
      <c r="A350" s="26"/>
      <c r="B350" s="26"/>
      <c r="C350" s="26"/>
      <c r="D350" s="26"/>
      <c r="E350" s="26"/>
      <c r="F350" s="26"/>
      <c r="G350" s="26"/>
      <c r="H350" s="26"/>
      <c r="I350" s="26"/>
      <c r="J350" s="26"/>
      <c r="K350" s="26"/>
      <c r="L350" s="26"/>
      <c r="M350" s="26"/>
      <c r="N350" s="26"/>
      <c r="O350" s="26"/>
      <c r="P350" s="26"/>
      <c r="Q350" s="26"/>
      <c r="R350" s="26"/>
      <c r="S350" s="26"/>
      <c r="T350" s="26"/>
      <c r="U350" s="26"/>
      <c r="V350" s="26"/>
      <c r="W350" s="26"/>
      <c r="X350" s="26"/>
      <c r="Y350" s="26"/>
      <c r="Z350" s="26"/>
      <c r="AA350" s="26"/>
      <c r="AB350" s="26"/>
      <c r="AC350" s="26"/>
      <c r="AD350" s="26"/>
      <c r="AE350" s="26"/>
      <c r="AF350" s="26"/>
      <c r="AG350" s="26"/>
      <c r="AH350" s="26"/>
      <c r="AI350" s="26"/>
      <c r="AJ350" s="26"/>
    </row>
    <row r="351" spans="1:36" x14ac:dyDescent="0.2">
      <c r="A351" s="26"/>
      <c r="B351" s="26"/>
      <c r="C351" s="26"/>
      <c r="D351" s="26"/>
      <c r="E351" s="26"/>
      <c r="F351" s="26"/>
      <c r="G351" s="26"/>
      <c r="H351" s="26"/>
      <c r="I351" s="26"/>
      <c r="J351" s="26"/>
      <c r="K351" s="26"/>
      <c r="L351" s="26"/>
      <c r="M351" s="26"/>
      <c r="N351" s="26"/>
      <c r="O351" s="26"/>
      <c r="P351" s="26"/>
      <c r="Q351" s="26"/>
      <c r="R351" s="26"/>
      <c r="S351" s="26"/>
      <c r="T351" s="26"/>
      <c r="U351" s="26"/>
      <c r="V351" s="26"/>
      <c r="W351" s="26"/>
      <c r="X351" s="26"/>
      <c r="Y351" s="26"/>
      <c r="Z351" s="26"/>
      <c r="AA351" s="26"/>
      <c r="AB351" s="26"/>
      <c r="AC351" s="26"/>
      <c r="AD351" s="26"/>
      <c r="AE351" s="26"/>
      <c r="AF351" s="26"/>
      <c r="AG351" s="26"/>
      <c r="AH351" s="26"/>
      <c r="AI351" s="26"/>
      <c r="AJ351" s="26"/>
    </row>
    <row r="352" spans="1:36" x14ac:dyDescent="0.2">
      <c r="A352" s="26"/>
      <c r="B352" s="26"/>
      <c r="C352" s="26"/>
      <c r="D352" s="26"/>
      <c r="E352" s="26"/>
      <c r="F352" s="26"/>
      <c r="G352" s="26"/>
      <c r="H352" s="26"/>
      <c r="I352" s="26"/>
      <c r="J352" s="26"/>
      <c r="K352" s="26"/>
      <c r="L352" s="26"/>
      <c r="M352" s="26"/>
      <c r="N352" s="26"/>
      <c r="O352" s="26"/>
      <c r="P352" s="26"/>
      <c r="Q352" s="26"/>
      <c r="R352" s="26"/>
      <c r="S352" s="26"/>
      <c r="T352" s="26"/>
      <c r="U352" s="26"/>
      <c r="V352" s="26"/>
      <c r="W352" s="26"/>
      <c r="X352" s="26"/>
      <c r="Y352" s="26"/>
      <c r="Z352" s="26"/>
      <c r="AA352" s="26"/>
      <c r="AB352" s="26"/>
      <c r="AC352" s="26"/>
      <c r="AD352" s="26"/>
      <c r="AE352" s="26"/>
      <c r="AF352" s="26"/>
      <c r="AG352" s="26"/>
      <c r="AH352" s="26"/>
      <c r="AI352" s="26"/>
      <c r="AJ352" s="26"/>
    </row>
    <row r="353" spans="1:36" x14ac:dyDescent="0.2">
      <c r="A353" s="26"/>
      <c r="B353" s="26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  <c r="V353" s="26"/>
      <c r="W353" s="26"/>
      <c r="X353" s="26"/>
      <c r="Y353" s="26"/>
      <c r="Z353" s="26"/>
      <c r="AA353" s="26"/>
      <c r="AB353" s="26"/>
      <c r="AC353" s="26"/>
      <c r="AD353" s="26"/>
      <c r="AE353" s="26"/>
      <c r="AF353" s="26"/>
      <c r="AG353" s="26"/>
      <c r="AH353" s="26"/>
      <c r="AI353" s="26"/>
      <c r="AJ353" s="26"/>
    </row>
    <row r="354" spans="1:36" x14ac:dyDescent="0.2">
      <c r="A354" s="26"/>
      <c r="B354" s="26"/>
      <c r="C354" s="26"/>
      <c r="D354" s="26"/>
      <c r="E354" s="26"/>
      <c r="F354" s="26"/>
      <c r="G354" s="26"/>
      <c r="H354" s="26"/>
      <c r="I354" s="26"/>
      <c r="J354" s="26"/>
      <c r="K354" s="26"/>
      <c r="L354" s="26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  <c r="AA354" s="26"/>
      <c r="AB354" s="26"/>
      <c r="AC354" s="26"/>
      <c r="AD354" s="26"/>
      <c r="AE354" s="26"/>
      <c r="AF354" s="26"/>
      <c r="AG354" s="26"/>
      <c r="AH354" s="26"/>
      <c r="AI354" s="26"/>
      <c r="AJ354" s="26"/>
    </row>
    <row r="355" spans="1:36" x14ac:dyDescent="0.2">
      <c r="A355" s="26"/>
      <c r="B355" s="26"/>
      <c r="C355" s="26"/>
      <c r="D355" s="26"/>
      <c r="E355" s="26"/>
      <c r="F355" s="26"/>
      <c r="G355" s="26"/>
      <c r="H355" s="26"/>
      <c r="I355" s="26"/>
      <c r="J355" s="26"/>
      <c r="K355" s="26"/>
      <c r="L355" s="26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  <c r="AA355" s="26"/>
      <c r="AB355" s="26"/>
      <c r="AC355" s="26"/>
      <c r="AD355" s="26"/>
      <c r="AE355" s="26"/>
      <c r="AF355" s="26"/>
      <c r="AG355" s="26"/>
      <c r="AH355" s="26"/>
      <c r="AI355" s="26"/>
      <c r="AJ355" s="26"/>
    </row>
    <row r="356" spans="1:36" x14ac:dyDescent="0.2">
      <c r="A356" s="26"/>
      <c r="B356" s="26"/>
      <c r="C356" s="26"/>
      <c r="D356" s="26"/>
      <c r="E356" s="26"/>
      <c r="F356" s="26"/>
      <c r="G356" s="26"/>
      <c r="H356" s="26"/>
      <c r="I356" s="26"/>
      <c r="J356" s="26"/>
      <c r="K356" s="26"/>
      <c r="L356" s="26"/>
      <c r="M356" s="26"/>
      <c r="N356" s="26"/>
      <c r="O356" s="26"/>
      <c r="P356" s="26"/>
      <c r="Q356" s="26"/>
      <c r="R356" s="26"/>
      <c r="S356" s="26"/>
      <c r="T356" s="26"/>
      <c r="U356" s="26"/>
      <c r="V356" s="26"/>
      <c r="W356" s="26"/>
      <c r="X356" s="26"/>
      <c r="Y356" s="26"/>
      <c r="Z356" s="26"/>
      <c r="AA356" s="26"/>
      <c r="AB356" s="26"/>
      <c r="AC356" s="26"/>
      <c r="AD356" s="26"/>
      <c r="AE356" s="26"/>
      <c r="AF356" s="26"/>
      <c r="AG356" s="26"/>
      <c r="AH356" s="26"/>
      <c r="AI356" s="26"/>
      <c r="AJ356" s="26"/>
    </row>
    <row r="357" spans="1:36" x14ac:dyDescent="0.2">
      <c r="A357" s="26"/>
      <c r="B357" s="26"/>
      <c r="C357" s="26"/>
      <c r="D357" s="26"/>
      <c r="E357" s="26"/>
      <c r="F357" s="26"/>
      <c r="G357" s="26"/>
      <c r="H357" s="26"/>
      <c r="I357" s="26"/>
      <c r="J357" s="26"/>
      <c r="K357" s="26"/>
      <c r="L357" s="26"/>
      <c r="M357" s="26"/>
      <c r="N357" s="26"/>
      <c r="O357" s="26"/>
      <c r="P357" s="26"/>
      <c r="Q357" s="26"/>
      <c r="R357" s="26"/>
      <c r="S357" s="26"/>
      <c r="T357" s="26"/>
      <c r="U357" s="26"/>
      <c r="V357" s="26"/>
      <c r="W357" s="26"/>
      <c r="X357" s="26"/>
      <c r="Y357" s="26"/>
      <c r="Z357" s="26"/>
      <c r="AA357" s="26"/>
      <c r="AB357" s="26"/>
      <c r="AC357" s="26"/>
      <c r="AD357" s="26"/>
      <c r="AE357" s="26"/>
      <c r="AF357" s="26"/>
      <c r="AG357" s="26"/>
      <c r="AH357" s="26"/>
      <c r="AI357" s="26"/>
      <c r="AJ357" s="26"/>
    </row>
    <row r="358" spans="1:36" x14ac:dyDescent="0.2">
      <c r="A358" s="26"/>
      <c r="B358" s="26"/>
      <c r="C358" s="26"/>
      <c r="D358" s="26"/>
      <c r="E358" s="26"/>
      <c r="F358" s="26"/>
      <c r="G358" s="26"/>
      <c r="H358" s="26"/>
      <c r="I358" s="26"/>
      <c r="J358" s="26"/>
      <c r="K358" s="26"/>
      <c r="L358" s="26"/>
      <c r="M358" s="26"/>
      <c r="N358" s="26"/>
      <c r="O358" s="26"/>
      <c r="P358" s="26"/>
      <c r="Q358" s="26"/>
      <c r="R358" s="26"/>
      <c r="S358" s="26"/>
      <c r="T358" s="26"/>
      <c r="U358" s="26"/>
      <c r="V358" s="26"/>
      <c r="W358" s="26"/>
      <c r="X358" s="26"/>
      <c r="Y358" s="26"/>
      <c r="Z358" s="26"/>
      <c r="AA358" s="26"/>
      <c r="AB358" s="26"/>
      <c r="AC358" s="26"/>
      <c r="AD358" s="26"/>
      <c r="AE358" s="26"/>
      <c r="AF358" s="26"/>
      <c r="AG358" s="26"/>
      <c r="AH358" s="26"/>
      <c r="AI358" s="26"/>
      <c r="AJ358" s="26"/>
    </row>
    <row r="359" spans="1:36" x14ac:dyDescent="0.2">
      <c r="A359" s="26"/>
      <c r="B359" s="26"/>
      <c r="C359" s="26"/>
      <c r="D359" s="26"/>
      <c r="E359" s="26"/>
      <c r="F359" s="26"/>
      <c r="G359" s="26"/>
      <c r="H359" s="26"/>
      <c r="I359" s="26"/>
      <c r="J359" s="26"/>
      <c r="K359" s="26"/>
      <c r="L359" s="26"/>
      <c r="M359" s="26"/>
      <c r="N359" s="26"/>
      <c r="O359" s="26"/>
      <c r="P359" s="26"/>
      <c r="Q359" s="26"/>
      <c r="R359" s="26"/>
      <c r="S359" s="26"/>
      <c r="T359" s="26"/>
      <c r="U359" s="26"/>
      <c r="V359" s="26"/>
      <c r="W359" s="26"/>
      <c r="X359" s="26"/>
      <c r="Y359" s="26"/>
      <c r="Z359" s="26"/>
      <c r="AA359" s="26"/>
      <c r="AB359" s="26"/>
      <c r="AC359" s="26"/>
      <c r="AD359" s="26"/>
      <c r="AE359" s="26"/>
      <c r="AF359" s="26"/>
      <c r="AG359" s="26"/>
      <c r="AH359" s="26"/>
      <c r="AI359" s="26"/>
      <c r="AJ359" s="26"/>
    </row>
    <row r="360" spans="1:36" x14ac:dyDescent="0.2">
      <c r="A360" s="26"/>
      <c r="B360" s="26"/>
      <c r="C360" s="26"/>
      <c r="D360" s="26"/>
      <c r="E360" s="26"/>
      <c r="F360" s="26"/>
      <c r="G360" s="26"/>
      <c r="H360" s="26"/>
      <c r="I360" s="26"/>
      <c r="J360" s="26"/>
      <c r="K360" s="26"/>
      <c r="L360" s="26"/>
      <c r="M360" s="26"/>
      <c r="N360" s="26"/>
      <c r="O360" s="26"/>
      <c r="P360" s="26"/>
      <c r="Q360" s="26"/>
      <c r="R360" s="26"/>
      <c r="S360" s="26"/>
      <c r="T360" s="26"/>
      <c r="U360" s="26"/>
      <c r="V360" s="26"/>
      <c r="W360" s="26"/>
      <c r="X360" s="26"/>
      <c r="Y360" s="26"/>
      <c r="Z360" s="26"/>
      <c r="AA360" s="26"/>
      <c r="AB360" s="26"/>
      <c r="AC360" s="26"/>
      <c r="AD360" s="26"/>
      <c r="AE360" s="26"/>
      <c r="AF360" s="26"/>
      <c r="AG360" s="26"/>
      <c r="AH360" s="26"/>
      <c r="AI360" s="26"/>
      <c r="AJ360" s="26"/>
    </row>
    <row r="361" spans="1:36" x14ac:dyDescent="0.2">
      <c r="A361" s="26"/>
      <c r="B361" s="26"/>
      <c r="C361" s="26"/>
      <c r="D361" s="26"/>
      <c r="E361" s="26"/>
      <c r="F361" s="26"/>
      <c r="G361" s="26"/>
      <c r="H361" s="26"/>
      <c r="I361" s="26"/>
      <c r="J361" s="26"/>
      <c r="K361" s="26"/>
      <c r="L361" s="26"/>
      <c r="M361" s="26"/>
      <c r="N361" s="26"/>
      <c r="O361" s="26"/>
      <c r="P361" s="26"/>
      <c r="Q361" s="26"/>
      <c r="R361" s="26"/>
      <c r="S361" s="26"/>
      <c r="T361" s="26"/>
      <c r="U361" s="26"/>
      <c r="V361" s="26"/>
      <c r="W361" s="26"/>
      <c r="X361" s="26"/>
      <c r="Y361" s="26"/>
      <c r="Z361" s="26"/>
      <c r="AA361" s="26"/>
      <c r="AB361" s="26"/>
      <c r="AC361" s="26"/>
      <c r="AD361" s="26"/>
      <c r="AE361" s="26"/>
      <c r="AF361" s="26"/>
      <c r="AG361" s="26"/>
      <c r="AH361" s="26"/>
      <c r="AI361" s="26"/>
      <c r="AJ361" s="26"/>
    </row>
    <row r="362" spans="1:36" x14ac:dyDescent="0.2">
      <c r="A362" s="26"/>
      <c r="B362" s="26"/>
      <c r="C362" s="26"/>
      <c r="D362" s="26"/>
      <c r="E362" s="26"/>
      <c r="F362" s="26"/>
      <c r="G362" s="26"/>
      <c r="H362" s="26"/>
      <c r="I362" s="26"/>
      <c r="J362" s="26"/>
      <c r="K362" s="26"/>
      <c r="L362" s="26"/>
      <c r="M362" s="26"/>
      <c r="N362" s="26"/>
      <c r="O362" s="26"/>
      <c r="P362" s="26"/>
      <c r="Q362" s="26"/>
      <c r="R362" s="26"/>
      <c r="S362" s="26"/>
      <c r="T362" s="26"/>
      <c r="U362" s="26"/>
      <c r="V362" s="26"/>
      <c r="W362" s="26"/>
      <c r="X362" s="26"/>
      <c r="Y362" s="26"/>
      <c r="Z362" s="26"/>
      <c r="AA362" s="26"/>
      <c r="AB362" s="26"/>
      <c r="AC362" s="26"/>
      <c r="AD362" s="26"/>
      <c r="AE362" s="26"/>
      <c r="AF362" s="26"/>
      <c r="AG362" s="26"/>
      <c r="AH362" s="26"/>
      <c r="AI362" s="26"/>
      <c r="AJ362" s="26"/>
    </row>
    <row r="363" spans="1:36" x14ac:dyDescent="0.2">
      <c r="A363" s="26"/>
      <c r="B363" s="26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  <c r="V363" s="26"/>
      <c r="W363" s="26"/>
      <c r="X363" s="26"/>
      <c r="Y363" s="26"/>
      <c r="Z363" s="26"/>
      <c r="AA363" s="26"/>
      <c r="AB363" s="26"/>
      <c r="AC363" s="26"/>
      <c r="AD363" s="26"/>
      <c r="AE363" s="26"/>
      <c r="AF363" s="26"/>
      <c r="AG363" s="26"/>
      <c r="AH363" s="26"/>
      <c r="AI363" s="26"/>
      <c r="AJ363" s="26"/>
    </row>
    <row r="364" spans="1:36" x14ac:dyDescent="0.2">
      <c r="A364" s="26"/>
      <c r="B364" s="26"/>
      <c r="C364" s="26"/>
      <c r="D364" s="26"/>
      <c r="E364" s="26"/>
      <c r="F364" s="26"/>
      <c r="G364" s="26"/>
      <c r="H364" s="26"/>
      <c r="I364" s="26"/>
      <c r="J364" s="26"/>
      <c r="K364" s="26"/>
      <c r="L364" s="26"/>
      <c r="M364" s="26"/>
      <c r="N364" s="26"/>
      <c r="O364" s="26"/>
      <c r="P364" s="26"/>
      <c r="Q364" s="26"/>
      <c r="R364" s="26"/>
      <c r="S364" s="26"/>
      <c r="T364" s="26"/>
      <c r="U364" s="26"/>
      <c r="V364" s="26"/>
      <c r="W364" s="26"/>
      <c r="X364" s="26"/>
      <c r="Y364" s="26"/>
      <c r="Z364" s="26"/>
      <c r="AA364" s="26"/>
      <c r="AB364" s="26"/>
      <c r="AC364" s="26"/>
      <c r="AD364" s="26"/>
      <c r="AE364" s="26"/>
      <c r="AF364" s="26"/>
      <c r="AG364" s="26"/>
      <c r="AH364" s="26"/>
      <c r="AI364" s="26"/>
      <c r="AJ364" s="26"/>
    </row>
    <row r="365" spans="1:36" x14ac:dyDescent="0.2">
      <c r="A365" s="26"/>
      <c r="B365" s="26"/>
      <c r="C365" s="26"/>
      <c r="D365" s="26"/>
      <c r="E365" s="26"/>
      <c r="F365" s="26"/>
      <c r="G365" s="26"/>
      <c r="H365" s="26"/>
      <c r="I365" s="26"/>
      <c r="J365" s="26"/>
      <c r="K365" s="26"/>
      <c r="L365" s="26"/>
      <c r="M365" s="26"/>
      <c r="N365" s="26"/>
      <c r="O365" s="26"/>
      <c r="P365" s="26"/>
      <c r="Q365" s="26"/>
      <c r="R365" s="26"/>
      <c r="S365" s="26"/>
      <c r="T365" s="26"/>
      <c r="U365" s="26"/>
      <c r="V365" s="26"/>
      <c r="W365" s="26"/>
      <c r="X365" s="26"/>
      <c r="Y365" s="26"/>
      <c r="Z365" s="26"/>
      <c r="AA365" s="26"/>
      <c r="AB365" s="26"/>
      <c r="AC365" s="26"/>
      <c r="AD365" s="26"/>
      <c r="AE365" s="26"/>
      <c r="AF365" s="26"/>
      <c r="AG365" s="26"/>
      <c r="AH365" s="26"/>
      <c r="AI365" s="26"/>
      <c r="AJ365" s="26"/>
    </row>
    <row r="366" spans="1:36" x14ac:dyDescent="0.2">
      <c r="A366" s="26"/>
      <c r="B366" s="26"/>
      <c r="C366" s="26"/>
      <c r="D366" s="26"/>
      <c r="E366" s="26"/>
      <c r="F366" s="26"/>
      <c r="G366" s="26"/>
      <c r="H366" s="26"/>
      <c r="I366" s="26"/>
      <c r="J366" s="26"/>
      <c r="K366" s="26"/>
      <c r="L366" s="26"/>
      <c r="M366" s="26"/>
      <c r="N366" s="26"/>
      <c r="O366" s="26"/>
      <c r="P366" s="26"/>
      <c r="Q366" s="26"/>
      <c r="R366" s="26"/>
      <c r="S366" s="26"/>
      <c r="T366" s="26"/>
      <c r="U366" s="26"/>
      <c r="V366" s="26"/>
      <c r="W366" s="26"/>
      <c r="X366" s="26"/>
      <c r="Y366" s="26"/>
      <c r="Z366" s="26"/>
      <c r="AA366" s="26"/>
      <c r="AB366" s="26"/>
      <c r="AC366" s="26"/>
      <c r="AD366" s="26"/>
      <c r="AE366" s="26"/>
      <c r="AF366" s="26"/>
      <c r="AG366" s="26"/>
      <c r="AH366" s="26"/>
      <c r="AI366" s="26"/>
      <c r="AJ366" s="26"/>
    </row>
    <row r="367" spans="1:36" x14ac:dyDescent="0.2">
      <c r="A367" s="26"/>
      <c r="B367" s="26"/>
      <c r="C367" s="26"/>
      <c r="D367" s="26"/>
      <c r="E367" s="26"/>
      <c r="F367" s="26"/>
      <c r="G367" s="26"/>
      <c r="H367" s="26"/>
      <c r="I367" s="26"/>
      <c r="J367" s="26"/>
      <c r="K367" s="26"/>
      <c r="L367" s="26"/>
      <c r="M367" s="26"/>
      <c r="N367" s="26"/>
      <c r="O367" s="26"/>
      <c r="P367" s="26"/>
      <c r="Q367" s="26"/>
      <c r="R367" s="26"/>
      <c r="S367" s="26"/>
      <c r="T367" s="26"/>
      <c r="U367" s="26"/>
      <c r="V367" s="26"/>
      <c r="W367" s="26"/>
      <c r="X367" s="26"/>
      <c r="Y367" s="26"/>
      <c r="Z367" s="26"/>
      <c r="AA367" s="26"/>
      <c r="AB367" s="26"/>
      <c r="AC367" s="26"/>
      <c r="AD367" s="26"/>
      <c r="AE367" s="26"/>
      <c r="AF367" s="26"/>
      <c r="AG367" s="26"/>
      <c r="AH367" s="26"/>
      <c r="AI367" s="26"/>
      <c r="AJ367" s="26"/>
    </row>
    <row r="368" spans="1:36" x14ac:dyDescent="0.2">
      <c r="A368" s="26"/>
      <c r="B368" s="26"/>
      <c r="C368" s="26"/>
      <c r="D368" s="26"/>
      <c r="E368" s="26"/>
      <c r="F368" s="26"/>
      <c r="G368" s="26"/>
      <c r="H368" s="26"/>
      <c r="I368" s="26"/>
      <c r="J368" s="26"/>
      <c r="K368" s="26"/>
      <c r="L368" s="26"/>
      <c r="M368" s="26"/>
      <c r="N368" s="26"/>
      <c r="O368" s="26"/>
      <c r="P368" s="26"/>
      <c r="Q368" s="26"/>
      <c r="R368" s="26"/>
      <c r="S368" s="26"/>
      <c r="T368" s="26"/>
      <c r="U368" s="26"/>
      <c r="V368" s="26"/>
      <c r="W368" s="26"/>
      <c r="X368" s="26"/>
      <c r="Y368" s="26"/>
      <c r="Z368" s="26"/>
      <c r="AA368" s="26"/>
      <c r="AB368" s="26"/>
      <c r="AC368" s="26"/>
      <c r="AD368" s="26"/>
      <c r="AE368" s="26"/>
      <c r="AF368" s="26"/>
      <c r="AG368" s="26"/>
      <c r="AH368" s="26"/>
      <c r="AI368" s="26"/>
      <c r="AJ368" s="26"/>
    </row>
    <row r="369" spans="1:36" x14ac:dyDescent="0.2">
      <c r="A369" s="26"/>
      <c r="B369" s="26"/>
      <c r="C369" s="26"/>
      <c r="D369" s="26"/>
      <c r="E369" s="26"/>
      <c r="F369" s="26"/>
      <c r="G369" s="26"/>
      <c r="H369" s="26"/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  <c r="AA369" s="26"/>
      <c r="AB369" s="26"/>
      <c r="AC369" s="26"/>
      <c r="AD369" s="26"/>
      <c r="AE369" s="26"/>
      <c r="AF369" s="26"/>
      <c r="AG369" s="26"/>
      <c r="AH369" s="26"/>
      <c r="AI369" s="26"/>
      <c r="AJ369" s="26"/>
    </row>
    <row r="370" spans="1:36" x14ac:dyDescent="0.2">
      <c r="A370" s="26"/>
      <c r="B370" s="26"/>
      <c r="C370" s="26"/>
      <c r="D370" s="26"/>
      <c r="E370" s="26"/>
      <c r="F370" s="26"/>
      <c r="G370" s="26"/>
      <c r="H370" s="26"/>
      <c r="I370" s="26"/>
      <c r="J370" s="26"/>
      <c r="K370" s="26"/>
      <c r="L370" s="26"/>
      <c r="M370" s="26"/>
      <c r="N370" s="26"/>
      <c r="O370" s="26"/>
      <c r="P370" s="26"/>
      <c r="Q370" s="26"/>
      <c r="R370" s="26"/>
      <c r="S370" s="26"/>
      <c r="T370" s="26"/>
      <c r="U370" s="26"/>
      <c r="V370" s="26"/>
      <c r="W370" s="26"/>
      <c r="X370" s="26"/>
      <c r="Y370" s="26"/>
      <c r="Z370" s="26"/>
      <c r="AA370" s="26"/>
      <c r="AB370" s="26"/>
      <c r="AC370" s="26"/>
      <c r="AD370" s="26"/>
      <c r="AE370" s="26"/>
      <c r="AF370" s="26"/>
      <c r="AG370" s="26"/>
      <c r="AH370" s="26"/>
      <c r="AI370" s="26"/>
      <c r="AJ370" s="26"/>
    </row>
    <row r="371" spans="1:36" x14ac:dyDescent="0.2">
      <c r="A371" s="26"/>
      <c r="B371" s="26"/>
      <c r="C371" s="26"/>
      <c r="D371" s="26"/>
      <c r="E371" s="26"/>
      <c r="F371" s="26"/>
      <c r="G371" s="26"/>
      <c r="H371" s="26"/>
      <c r="I371" s="26"/>
      <c r="J371" s="26"/>
      <c r="K371" s="26"/>
      <c r="L371" s="26"/>
      <c r="M371" s="26"/>
      <c r="N371" s="26"/>
      <c r="O371" s="26"/>
      <c r="P371" s="26"/>
      <c r="Q371" s="26"/>
      <c r="R371" s="26"/>
      <c r="S371" s="26"/>
      <c r="T371" s="26"/>
      <c r="U371" s="26"/>
      <c r="V371" s="26"/>
      <c r="W371" s="26"/>
      <c r="X371" s="26"/>
      <c r="Y371" s="26"/>
      <c r="Z371" s="26"/>
      <c r="AA371" s="26"/>
      <c r="AB371" s="26"/>
      <c r="AC371" s="26"/>
      <c r="AD371" s="26"/>
      <c r="AE371" s="26"/>
      <c r="AF371" s="26"/>
      <c r="AG371" s="26"/>
      <c r="AH371" s="26"/>
      <c r="AI371" s="26"/>
      <c r="AJ371" s="26"/>
    </row>
    <row r="372" spans="1:36" x14ac:dyDescent="0.2">
      <c r="A372" s="26"/>
      <c r="B372" s="26"/>
      <c r="C372" s="26"/>
      <c r="D372" s="26"/>
      <c r="E372" s="26"/>
      <c r="F372" s="26"/>
      <c r="G372" s="26"/>
      <c r="H372" s="26"/>
      <c r="I372" s="26"/>
      <c r="J372" s="26"/>
      <c r="K372" s="26"/>
      <c r="L372" s="26"/>
      <c r="M372" s="26"/>
      <c r="N372" s="26"/>
      <c r="O372" s="26"/>
      <c r="P372" s="26"/>
      <c r="Q372" s="26"/>
      <c r="R372" s="26"/>
      <c r="S372" s="26"/>
      <c r="T372" s="26"/>
      <c r="U372" s="26"/>
      <c r="V372" s="26"/>
      <c r="W372" s="26"/>
      <c r="X372" s="26"/>
      <c r="Y372" s="26"/>
      <c r="Z372" s="26"/>
      <c r="AA372" s="26"/>
      <c r="AB372" s="26"/>
      <c r="AC372" s="26"/>
      <c r="AD372" s="26"/>
      <c r="AE372" s="26"/>
      <c r="AF372" s="26"/>
      <c r="AG372" s="26"/>
      <c r="AH372" s="26"/>
      <c r="AI372" s="26"/>
      <c r="AJ372" s="26"/>
    </row>
    <row r="373" spans="1:36" x14ac:dyDescent="0.2">
      <c r="A373" s="26"/>
      <c r="B373" s="26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  <c r="V373" s="26"/>
      <c r="W373" s="26"/>
      <c r="X373" s="26"/>
      <c r="Y373" s="26"/>
      <c r="Z373" s="26"/>
      <c r="AA373" s="26"/>
      <c r="AB373" s="26"/>
      <c r="AC373" s="26"/>
      <c r="AD373" s="26"/>
      <c r="AE373" s="26"/>
      <c r="AF373" s="26"/>
      <c r="AG373" s="26"/>
      <c r="AH373" s="26"/>
      <c r="AI373" s="26"/>
      <c r="AJ373" s="26"/>
    </row>
    <row r="374" spans="1:36" x14ac:dyDescent="0.2">
      <c r="A374" s="26"/>
      <c r="B374" s="26"/>
      <c r="C374" s="26"/>
      <c r="D374" s="26"/>
      <c r="E374" s="26"/>
      <c r="F374" s="26"/>
      <c r="G374" s="26"/>
      <c r="H374" s="26"/>
      <c r="I374" s="26"/>
      <c r="J374" s="26"/>
      <c r="K374" s="26"/>
      <c r="L374" s="26"/>
      <c r="M374" s="26"/>
      <c r="N374" s="26"/>
      <c r="O374" s="26"/>
      <c r="P374" s="26"/>
      <c r="Q374" s="26"/>
      <c r="R374" s="26"/>
      <c r="S374" s="26"/>
      <c r="T374" s="26"/>
      <c r="U374" s="26"/>
      <c r="V374" s="26"/>
      <c r="W374" s="26"/>
      <c r="X374" s="26"/>
      <c r="Y374" s="26"/>
      <c r="Z374" s="26"/>
      <c r="AA374" s="26"/>
      <c r="AB374" s="26"/>
      <c r="AC374" s="26"/>
      <c r="AD374" s="26"/>
      <c r="AE374" s="26"/>
      <c r="AF374" s="26"/>
      <c r="AG374" s="26"/>
      <c r="AH374" s="26"/>
      <c r="AI374" s="26"/>
      <c r="AJ374" s="26"/>
    </row>
    <row r="375" spans="1:36" x14ac:dyDescent="0.2">
      <c r="A375" s="26"/>
      <c r="B375" s="26"/>
      <c r="C375" s="26"/>
      <c r="D375" s="26"/>
      <c r="E375" s="26"/>
      <c r="F375" s="26"/>
      <c r="G375" s="26"/>
      <c r="H375" s="26"/>
      <c r="I375" s="26"/>
      <c r="J375" s="26"/>
      <c r="K375" s="26"/>
      <c r="L375" s="26"/>
      <c r="M375" s="26"/>
      <c r="N375" s="26"/>
      <c r="O375" s="26"/>
      <c r="P375" s="26"/>
      <c r="Q375" s="26"/>
      <c r="R375" s="26"/>
      <c r="S375" s="26"/>
      <c r="T375" s="26"/>
      <c r="U375" s="26"/>
      <c r="V375" s="26"/>
      <c r="W375" s="26"/>
      <c r="X375" s="26"/>
      <c r="Y375" s="26"/>
      <c r="Z375" s="26"/>
      <c r="AA375" s="26"/>
      <c r="AB375" s="26"/>
      <c r="AC375" s="26"/>
      <c r="AD375" s="26"/>
      <c r="AE375" s="26"/>
      <c r="AF375" s="26"/>
      <c r="AG375" s="26"/>
      <c r="AH375" s="26"/>
      <c r="AI375" s="26"/>
      <c r="AJ375" s="26"/>
    </row>
    <row r="376" spans="1:36" x14ac:dyDescent="0.2">
      <c r="A376" s="26"/>
      <c r="B376" s="26"/>
      <c r="C376" s="26"/>
      <c r="D376" s="26"/>
      <c r="E376" s="26"/>
      <c r="F376" s="26"/>
      <c r="G376" s="26"/>
      <c r="H376" s="26"/>
      <c r="I376" s="26"/>
      <c r="J376" s="26"/>
      <c r="K376" s="26"/>
      <c r="L376" s="26"/>
      <c r="M376" s="26"/>
      <c r="N376" s="26"/>
      <c r="O376" s="26"/>
      <c r="P376" s="26"/>
      <c r="Q376" s="26"/>
      <c r="R376" s="26"/>
      <c r="S376" s="26"/>
      <c r="T376" s="26"/>
      <c r="U376" s="26"/>
      <c r="V376" s="26"/>
      <c r="W376" s="26"/>
      <c r="X376" s="26"/>
      <c r="Y376" s="26"/>
      <c r="Z376" s="26"/>
      <c r="AA376" s="26"/>
      <c r="AB376" s="26"/>
      <c r="AC376" s="26"/>
      <c r="AD376" s="26"/>
      <c r="AE376" s="26"/>
      <c r="AF376" s="26"/>
      <c r="AG376" s="26"/>
      <c r="AH376" s="26"/>
      <c r="AI376" s="26"/>
      <c r="AJ376" s="26"/>
    </row>
    <row r="377" spans="1:36" x14ac:dyDescent="0.2">
      <c r="A377" s="26"/>
      <c r="B377" s="26"/>
      <c r="C377" s="26"/>
      <c r="D377" s="26"/>
      <c r="E377" s="26"/>
      <c r="F377" s="26"/>
      <c r="G377" s="26"/>
      <c r="H377" s="26"/>
      <c r="I377" s="26"/>
      <c r="J377" s="26"/>
      <c r="K377" s="26"/>
      <c r="L377" s="26"/>
      <c r="M377" s="26"/>
      <c r="N377" s="26"/>
      <c r="O377" s="26"/>
      <c r="P377" s="26"/>
      <c r="Q377" s="26"/>
      <c r="R377" s="26"/>
      <c r="S377" s="26"/>
      <c r="T377" s="26"/>
      <c r="U377" s="26"/>
      <c r="V377" s="26"/>
      <c r="W377" s="26"/>
      <c r="X377" s="26"/>
      <c r="Y377" s="26"/>
      <c r="Z377" s="26"/>
      <c r="AA377" s="26"/>
      <c r="AB377" s="26"/>
      <c r="AC377" s="26"/>
      <c r="AD377" s="26"/>
      <c r="AE377" s="26"/>
      <c r="AF377" s="26"/>
      <c r="AG377" s="26"/>
      <c r="AH377" s="26"/>
      <c r="AI377" s="26"/>
      <c r="AJ377" s="26"/>
    </row>
    <row r="378" spans="1:36" x14ac:dyDescent="0.2">
      <c r="A378" s="26"/>
      <c r="B378" s="26"/>
      <c r="C378" s="26"/>
      <c r="D378" s="26"/>
      <c r="E378" s="26"/>
      <c r="F378" s="26"/>
      <c r="G378" s="26"/>
      <c r="H378" s="26"/>
      <c r="I378" s="26"/>
      <c r="J378" s="26"/>
      <c r="K378" s="26"/>
      <c r="L378" s="26"/>
      <c r="M378" s="26"/>
      <c r="N378" s="26"/>
      <c r="O378" s="26"/>
      <c r="P378" s="26"/>
      <c r="Q378" s="26"/>
      <c r="R378" s="26"/>
      <c r="S378" s="26"/>
      <c r="T378" s="26"/>
      <c r="U378" s="26"/>
      <c r="V378" s="26"/>
      <c r="W378" s="26"/>
      <c r="X378" s="26"/>
      <c r="Y378" s="26"/>
      <c r="Z378" s="26"/>
      <c r="AA378" s="26"/>
      <c r="AB378" s="26"/>
      <c r="AC378" s="26"/>
      <c r="AD378" s="26"/>
      <c r="AE378" s="26"/>
      <c r="AF378" s="26"/>
      <c r="AG378" s="26"/>
      <c r="AH378" s="26"/>
      <c r="AI378" s="26"/>
      <c r="AJ378" s="26"/>
    </row>
    <row r="379" spans="1:36" x14ac:dyDescent="0.2">
      <c r="A379" s="26"/>
      <c r="B379" s="26"/>
      <c r="C379" s="26"/>
      <c r="D379" s="26"/>
      <c r="E379" s="26"/>
      <c r="F379" s="26"/>
      <c r="G379" s="26"/>
      <c r="H379" s="26"/>
      <c r="I379" s="26"/>
      <c r="J379" s="26"/>
      <c r="K379" s="26"/>
      <c r="L379" s="26"/>
      <c r="M379" s="26"/>
      <c r="N379" s="26"/>
      <c r="O379" s="26"/>
      <c r="P379" s="26"/>
      <c r="Q379" s="26"/>
      <c r="R379" s="26"/>
      <c r="S379" s="26"/>
      <c r="T379" s="26"/>
      <c r="U379" s="26"/>
      <c r="V379" s="26"/>
      <c r="W379" s="26"/>
      <c r="X379" s="26"/>
      <c r="Y379" s="26"/>
      <c r="Z379" s="26"/>
      <c r="AA379" s="26"/>
      <c r="AB379" s="26"/>
      <c r="AC379" s="26"/>
      <c r="AD379" s="26"/>
      <c r="AE379" s="26"/>
      <c r="AF379" s="26"/>
      <c r="AG379" s="26"/>
      <c r="AH379" s="26"/>
      <c r="AI379" s="26"/>
      <c r="AJ379" s="26"/>
    </row>
    <row r="380" spans="1:36" x14ac:dyDescent="0.2">
      <c r="A380" s="26"/>
      <c r="B380" s="26"/>
      <c r="C380" s="26"/>
      <c r="D380" s="26"/>
      <c r="E380" s="26"/>
      <c r="F380" s="26"/>
      <c r="G380" s="26"/>
      <c r="H380" s="26"/>
      <c r="I380" s="26"/>
      <c r="J380" s="26"/>
      <c r="K380" s="26"/>
      <c r="L380" s="26"/>
      <c r="M380" s="26"/>
      <c r="N380" s="26"/>
      <c r="O380" s="26"/>
      <c r="P380" s="26"/>
      <c r="Q380" s="26"/>
      <c r="R380" s="26"/>
      <c r="S380" s="26"/>
      <c r="T380" s="26"/>
      <c r="U380" s="26"/>
      <c r="V380" s="26"/>
      <c r="W380" s="26"/>
      <c r="X380" s="26"/>
      <c r="Y380" s="26"/>
      <c r="Z380" s="26"/>
      <c r="AA380" s="26"/>
      <c r="AB380" s="26"/>
      <c r="AC380" s="26"/>
      <c r="AD380" s="26"/>
      <c r="AE380" s="26"/>
      <c r="AF380" s="26"/>
      <c r="AG380" s="26"/>
      <c r="AH380" s="26"/>
      <c r="AI380" s="26"/>
      <c r="AJ380" s="26"/>
    </row>
    <row r="381" spans="1:36" x14ac:dyDescent="0.2">
      <c r="A381" s="26"/>
      <c r="B381" s="26"/>
      <c r="C381" s="26"/>
      <c r="D381" s="26"/>
      <c r="E381" s="26"/>
      <c r="F381" s="26"/>
      <c r="G381" s="26"/>
      <c r="H381" s="26"/>
      <c r="I381" s="26"/>
      <c r="J381" s="26"/>
      <c r="K381" s="26"/>
      <c r="L381" s="26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  <c r="AA381" s="26"/>
      <c r="AB381" s="26"/>
      <c r="AC381" s="26"/>
      <c r="AD381" s="26"/>
      <c r="AE381" s="26"/>
      <c r="AF381" s="26"/>
      <c r="AG381" s="26"/>
      <c r="AH381" s="26"/>
      <c r="AI381" s="26"/>
      <c r="AJ381" s="26"/>
    </row>
    <row r="382" spans="1:36" x14ac:dyDescent="0.2">
      <c r="A382" s="26"/>
      <c r="B382" s="26"/>
      <c r="C382" s="26"/>
      <c r="D382" s="26"/>
      <c r="E382" s="26"/>
      <c r="F382" s="26"/>
      <c r="G382" s="26"/>
      <c r="H382" s="26"/>
      <c r="I382" s="26"/>
      <c r="J382" s="26"/>
      <c r="K382" s="26"/>
      <c r="L382" s="26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  <c r="AA382" s="26"/>
      <c r="AB382" s="26"/>
      <c r="AC382" s="26"/>
      <c r="AD382" s="26"/>
      <c r="AE382" s="26"/>
      <c r="AF382" s="26"/>
      <c r="AG382" s="26"/>
      <c r="AH382" s="26"/>
      <c r="AI382" s="26"/>
      <c r="AJ382" s="26"/>
    </row>
    <row r="383" spans="1:36" x14ac:dyDescent="0.2">
      <c r="A383" s="26"/>
      <c r="B383" s="26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  <c r="AA383" s="26"/>
      <c r="AB383" s="26"/>
      <c r="AC383" s="26"/>
      <c r="AD383" s="26"/>
      <c r="AE383" s="26"/>
      <c r="AF383" s="26"/>
      <c r="AG383" s="26"/>
      <c r="AH383" s="26"/>
      <c r="AI383" s="26"/>
      <c r="AJ383" s="26"/>
    </row>
    <row r="384" spans="1:36" x14ac:dyDescent="0.2">
      <c r="A384" s="26"/>
      <c r="B384" s="26"/>
      <c r="C384" s="26"/>
      <c r="D384" s="26"/>
      <c r="E384" s="26"/>
      <c r="F384" s="26"/>
      <c r="G384" s="26"/>
      <c r="H384" s="26"/>
      <c r="I384" s="26"/>
      <c r="J384" s="26"/>
      <c r="K384" s="26"/>
      <c r="L384" s="26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  <c r="AA384" s="26"/>
      <c r="AB384" s="26"/>
      <c r="AC384" s="26"/>
      <c r="AD384" s="26"/>
      <c r="AE384" s="26"/>
      <c r="AF384" s="26"/>
      <c r="AG384" s="26"/>
      <c r="AH384" s="26"/>
      <c r="AI384" s="26"/>
      <c r="AJ384" s="26"/>
    </row>
    <row r="385" spans="1:36" x14ac:dyDescent="0.2">
      <c r="A385" s="26"/>
      <c r="B385" s="26"/>
      <c r="C385" s="26"/>
      <c r="D385" s="26"/>
      <c r="E385" s="26"/>
      <c r="F385" s="26"/>
      <c r="G385" s="26"/>
      <c r="H385" s="26"/>
      <c r="I385" s="26"/>
      <c r="J385" s="26"/>
      <c r="K385" s="26"/>
      <c r="L385" s="26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  <c r="AA385" s="26"/>
      <c r="AB385" s="26"/>
      <c r="AC385" s="26"/>
      <c r="AD385" s="26"/>
      <c r="AE385" s="26"/>
      <c r="AF385" s="26"/>
      <c r="AG385" s="26"/>
      <c r="AH385" s="26"/>
      <c r="AI385" s="26"/>
      <c r="AJ385" s="26"/>
    </row>
    <row r="386" spans="1:36" x14ac:dyDescent="0.2">
      <c r="A386" s="26"/>
      <c r="B386" s="26"/>
      <c r="C386" s="26"/>
      <c r="D386" s="26"/>
      <c r="E386" s="26"/>
      <c r="F386" s="26"/>
      <c r="G386" s="26"/>
      <c r="H386" s="26"/>
      <c r="I386" s="26"/>
      <c r="J386" s="26"/>
      <c r="K386" s="26"/>
      <c r="L386" s="26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  <c r="AC386" s="26"/>
      <c r="AD386" s="26"/>
      <c r="AE386" s="26"/>
      <c r="AF386" s="26"/>
      <c r="AG386" s="26"/>
      <c r="AH386" s="26"/>
      <c r="AI386" s="26"/>
      <c r="AJ386" s="26"/>
    </row>
    <row r="387" spans="1:36" x14ac:dyDescent="0.2">
      <c r="A387" s="26"/>
      <c r="B387" s="26"/>
      <c r="C387" s="26"/>
      <c r="D387" s="26"/>
      <c r="E387" s="26"/>
      <c r="F387" s="26"/>
      <c r="G387" s="26"/>
      <c r="H387" s="26"/>
      <c r="I387" s="26"/>
      <c r="J387" s="26"/>
      <c r="K387" s="26"/>
      <c r="L387" s="26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  <c r="AA387" s="26"/>
      <c r="AB387" s="26"/>
      <c r="AC387" s="26"/>
      <c r="AD387" s="26"/>
      <c r="AE387" s="26"/>
      <c r="AF387" s="26"/>
      <c r="AG387" s="26"/>
      <c r="AH387" s="26"/>
      <c r="AI387" s="26"/>
      <c r="AJ387" s="26"/>
    </row>
    <row r="388" spans="1:36" x14ac:dyDescent="0.2">
      <c r="A388" s="26"/>
      <c r="B388" s="26"/>
      <c r="C388" s="26"/>
      <c r="D388" s="26"/>
      <c r="E388" s="26"/>
      <c r="F388" s="26"/>
      <c r="G388" s="26"/>
      <c r="H388" s="26"/>
      <c r="I388" s="26"/>
      <c r="J388" s="26"/>
      <c r="K388" s="26"/>
      <c r="L388" s="26"/>
      <c r="M388" s="26"/>
      <c r="N388" s="26"/>
      <c r="O388" s="26"/>
      <c r="P388" s="26"/>
      <c r="Q388" s="26"/>
      <c r="R388" s="26"/>
      <c r="S388" s="26"/>
      <c r="T388" s="26"/>
      <c r="U388" s="26"/>
      <c r="V388" s="26"/>
      <c r="W388" s="26"/>
      <c r="X388" s="26"/>
      <c r="Y388" s="26"/>
      <c r="Z388" s="26"/>
      <c r="AA388" s="26"/>
      <c r="AB388" s="26"/>
      <c r="AC388" s="26"/>
      <c r="AD388" s="26"/>
      <c r="AE388" s="26"/>
      <c r="AF388" s="26"/>
      <c r="AG388" s="26"/>
      <c r="AH388" s="26"/>
      <c r="AI388" s="26"/>
      <c r="AJ388" s="26"/>
    </row>
    <row r="389" spans="1:36" x14ac:dyDescent="0.2">
      <c r="A389" s="26"/>
      <c r="B389" s="26"/>
      <c r="C389" s="26"/>
      <c r="D389" s="26"/>
      <c r="E389" s="26"/>
      <c r="F389" s="26"/>
      <c r="G389" s="26"/>
      <c r="H389" s="26"/>
      <c r="I389" s="26"/>
      <c r="J389" s="26"/>
      <c r="K389" s="26"/>
      <c r="L389" s="26"/>
      <c r="M389" s="26"/>
      <c r="N389" s="26"/>
      <c r="O389" s="26"/>
      <c r="P389" s="26"/>
      <c r="Q389" s="26"/>
      <c r="R389" s="26"/>
      <c r="S389" s="26"/>
      <c r="T389" s="26"/>
      <c r="U389" s="26"/>
      <c r="V389" s="26"/>
      <c r="W389" s="26"/>
      <c r="X389" s="26"/>
      <c r="Y389" s="26"/>
      <c r="Z389" s="26"/>
      <c r="AA389" s="26"/>
      <c r="AB389" s="26"/>
      <c r="AC389" s="26"/>
      <c r="AD389" s="26"/>
      <c r="AE389" s="26"/>
      <c r="AF389" s="26"/>
      <c r="AG389" s="26"/>
      <c r="AH389" s="26"/>
      <c r="AI389" s="26"/>
      <c r="AJ389" s="26"/>
    </row>
    <row r="390" spans="1:36" x14ac:dyDescent="0.2">
      <c r="A390" s="26"/>
      <c r="B390" s="26"/>
      <c r="C390" s="26"/>
      <c r="D390" s="26"/>
      <c r="E390" s="26"/>
      <c r="F390" s="26"/>
      <c r="G390" s="26"/>
      <c r="H390" s="26"/>
      <c r="I390" s="26"/>
      <c r="J390" s="26"/>
      <c r="K390" s="26"/>
      <c r="L390" s="26"/>
      <c r="M390" s="26"/>
      <c r="N390" s="26"/>
      <c r="O390" s="26"/>
      <c r="P390" s="26"/>
      <c r="Q390" s="26"/>
      <c r="R390" s="26"/>
      <c r="S390" s="26"/>
      <c r="T390" s="26"/>
      <c r="U390" s="26"/>
      <c r="V390" s="26"/>
      <c r="W390" s="26"/>
      <c r="X390" s="26"/>
      <c r="Y390" s="26"/>
      <c r="Z390" s="26"/>
      <c r="AA390" s="26"/>
      <c r="AB390" s="26"/>
      <c r="AC390" s="26"/>
      <c r="AD390" s="26"/>
      <c r="AE390" s="26"/>
      <c r="AF390" s="26"/>
      <c r="AG390" s="26"/>
      <c r="AH390" s="26"/>
      <c r="AI390" s="26"/>
      <c r="AJ390" s="26"/>
    </row>
    <row r="391" spans="1:36" x14ac:dyDescent="0.2">
      <c r="A391" s="26"/>
      <c r="B391" s="26"/>
      <c r="C391" s="26"/>
      <c r="D391" s="26"/>
      <c r="E391" s="26"/>
      <c r="F391" s="26"/>
      <c r="G391" s="26"/>
      <c r="H391" s="26"/>
      <c r="I391" s="26"/>
      <c r="J391" s="26"/>
      <c r="K391" s="26"/>
      <c r="L391" s="26"/>
      <c r="M391" s="26"/>
      <c r="N391" s="26"/>
      <c r="O391" s="26"/>
      <c r="P391" s="26"/>
      <c r="Q391" s="26"/>
      <c r="R391" s="26"/>
      <c r="S391" s="26"/>
      <c r="T391" s="26"/>
      <c r="U391" s="26"/>
      <c r="V391" s="26"/>
      <c r="W391" s="26"/>
      <c r="X391" s="26"/>
      <c r="Y391" s="26"/>
      <c r="Z391" s="26"/>
      <c r="AA391" s="26"/>
      <c r="AB391" s="26"/>
      <c r="AC391" s="26"/>
      <c r="AD391" s="26"/>
      <c r="AE391" s="26"/>
      <c r="AF391" s="26"/>
      <c r="AG391" s="26"/>
      <c r="AH391" s="26"/>
      <c r="AI391" s="26"/>
      <c r="AJ391" s="26"/>
    </row>
    <row r="392" spans="1:36" x14ac:dyDescent="0.2">
      <c r="A392" s="26"/>
      <c r="B392" s="26"/>
      <c r="C392" s="26"/>
      <c r="D392" s="26"/>
      <c r="E392" s="26"/>
      <c r="F392" s="26"/>
      <c r="G392" s="26"/>
      <c r="H392" s="26"/>
      <c r="I392" s="26"/>
      <c r="J392" s="26"/>
      <c r="K392" s="26"/>
      <c r="L392" s="26"/>
      <c r="M392" s="26"/>
      <c r="N392" s="26"/>
      <c r="O392" s="26"/>
      <c r="P392" s="26"/>
      <c r="Q392" s="26"/>
      <c r="R392" s="26"/>
      <c r="S392" s="26"/>
      <c r="T392" s="26"/>
      <c r="U392" s="26"/>
      <c r="V392" s="26"/>
      <c r="W392" s="26"/>
      <c r="X392" s="26"/>
      <c r="Y392" s="26"/>
      <c r="Z392" s="26"/>
      <c r="AA392" s="26"/>
      <c r="AB392" s="26"/>
      <c r="AC392" s="26"/>
      <c r="AD392" s="26"/>
      <c r="AE392" s="26"/>
      <c r="AF392" s="26"/>
      <c r="AG392" s="26"/>
      <c r="AH392" s="26"/>
      <c r="AI392" s="26"/>
      <c r="AJ392" s="26"/>
    </row>
    <row r="393" spans="1:36" x14ac:dyDescent="0.2">
      <c r="A393" s="26"/>
      <c r="B393" s="26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  <c r="V393" s="26"/>
      <c r="W393" s="26"/>
      <c r="X393" s="26"/>
      <c r="Y393" s="26"/>
      <c r="Z393" s="26"/>
      <c r="AA393" s="26"/>
      <c r="AB393" s="26"/>
      <c r="AC393" s="26"/>
      <c r="AD393" s="26"/>
      <c r="AE393" s="26"/>
      <c r="AF393" s="26"/>
      <c r="AG393" s="26"/>
      <c r="AH393" s="26"/>
      <c r="AI393" s="26"/>
      <c r="AJ393" s="26"/>
    </row>
    <row r="394" spans="1:36" x14ac:dyDescent="0.2">
      <c r="A394" s="26"/>
      <c r="B394" s="26"/>
      <c r="C394" s="26"/>
      <c r="D394" s="26"/>
      <c r="E394" s="26"/>
      <c r="F394" s="26"/>
      <c r="G394" s="26"/>
      <c r="H394" s="26"/>
      <c r="I394" s="26"/>
      <c r="J394" s="26"/>
      <c r="K394" s="26"/>
      <c r="L394" s="26"/>
      <c r="M394" s="26"/>
      <c r="N394" s="26"/>
      <c r="O394" s="26"/>
      <c r="P394" s="26"/>
      <c r="Q394" s="26"/>
      <c r="R394" s="26"/>
      <c r="S394" s="26"/>
      <c r="T394" s="26"/>
      <c r="U394" s="26"/>
      <c r="V394" s="26"/>
      <c r="W394" s="26"/>
      <c r="X394" s="26"/>
      <c r="Y394" s="26"/>
      <c r="Z394" s="26"/>
      <c r="AA394" s="26"/>
      <c r="AB394" s="26"/>
      <c r="AC394" s="26"/>
      <c r="AD394" s="26"/>
      <c r="AE394" s="26"/>
      <c r="AF394" s="26"/>
      <c r="AG394" s="26"/>
      <c r="AH394" s="26"/>
      <c r="AI394" s="26"/>
      <c r="AJ394" s="26"/>
    </row>
    <row r="395" spans="1:36" x14ac:dyDescent="0.2">
      <c r="A395" s="26"/>
      <c r="B395" s="26"/>
      <c r="C395" s="26"/>
      <c r="D395" s="26"/>
      <c r="E395" s="26"/>
      <c r="F395" s="26"/>
      <c r="G395" s="26"/>
      <c r="H395" s="26"/>
      <c r="I395" s="26"/>
      <c r="J395" s="26"/>
      <c r="K395" s="26"/>
      <c r="L395" s="26"/>
      <c r="M395" s="26"/>
      <c r="N395" s="26"/>
      <c r="O395" s="26"/>
      <c r="P395" s="26"/>
      <c r="Q395" s="26"/>
      <c r="R395" s="26"/>
      <c r="S395" s="26"/>
      <c r="T395" s="26"/>
      <c r="U395" s="26"/>
      <c r="V395" s="26"/>
      <c r="W395" s="26"/>
      <c r="X395" s="26"/>
      <c r="Y395" s="26"/>
      <c r="Z395" s="26"/>
      <c r="AA395" s="26"/>
      <c r="AB395" s="26"/>
      <c r="AC395" s="26"/>
      <c r="AD395" s="26"/>
      <c r="AE395" s="26"/>
      <c r="AF395" s="26"/>
      <c r="AG395" s="26"/>
      <c r="AH395" s="26"/>
      <c r="AI395" s="26"/>
      <c r="AJ395" s="26"/>
    </row>
    <row r="396" spans="1:36" x14ac:dyDescent="0.2">
      <c r="A396" s="26"/>
      <c r="B396" s="26"/>
      <c r="C396" s="26"/>
      <c r="D396" s="26"/>
      <c r="E396" s="26"/>
      <c r="F396" s="26"/>
      <c r="G396" s="26"/>
      <c r="H396" s="26"/>
      <c r="I396" s="26"/>
      <c r="J396" s="26"/>
      <c r="K396" s="26"/>
      <c r="L396" s="26"/>
      <c r="M396" s="26"/>
      <c r="N396" s="26"/>
      <c r="O396" s="26"/>
      <c r="P396" s="26"/>
      <c r="Q396" s="26"/>
      <c r="R396" s="26"/>
      <c r="S396" s="26"/>
      <c r="T396" s="26"/>
      <c r="U396" s="26"/>
      <c r="V396" s="26"/>
      <c r="W396" s="26"/>
      <c r="X396" s="26"/>
      <c r="Y396" s="26"/>
      <c r="Z396" s="26"/>
      <c r="AA396" s="26"/>
      <c r="AB396" s="26"/>
      <c r="AC396" s="26"/>
      <c r="AD396" s="26"/>
      <c r="AE396" s="26"/>
      <c r="AF396" s="26"/>
      <c r="AG396" s="26"/>
      <c r="AH396" s="26"/>
      <c r="AI396" s="26"/>
      <c r="AJ396" s="26"/>
    </row>
    <row r="397" spans="1:36" x14ac:dyDescent="0.2">
      <c r="A397" s="26"/>
      <c r="B397" s="26"/>
      <c r="C397" s="26"/>
      <c r="D397" s="26"/>
      <c r="E397" s="26"/>
      <c r="F397" s="26"/>
      <c r="G397" s="26"/>
      <c r="H397" s="26"/>
      <c r="I397" s="26"/>
      <c r="J397" s="26"/>
      <c r="K397" s="26"/>
      <c r="L397" s="26"/>
      <c r="M397" s="26"/>
      <c r="N397" s="26"/>
      <c r="O397" s="26"/>
      <c r="P397" s="26"/>
      <c r="Q397" s="26"/>
      <c r="R397" s="26"/>
      <c r="S397" s="26"/>
      <c r="T397" s="26"/>
      <c r="U397" s="26"/>
      <c r="V397" s="26"/>
      <c r="W397" s="26"/>
      <c r="X397" s="26"/>
      <c r="Y397" s="26"/>
      <c r="Z397" s="26"/>
      <c r="AA397" s="26"/>
      <c r="AB397" s="26"/>
      <c r="AC397" s="26"/>
      <c r="AD397" s="26"/>
      <c r="AE397" s="26"/>
      <c r="AF397" s="26"/>
      <c r="AG397" s="26"/>
      <c r="AH397" s="26"/>
      <c r="AI397" s="26"/>
      <c r="AJ397" s="26"/>
    </row>
    <row r="398" spans="1:36" x14ac:dyDescent="0.2">
      <c r="A398" s="26"/>
      <c r="B398" s="26"/>
      <c r="C398" s="26"/>
      <c r="D398" s="26"/>
      <c r="E398" s="26"/>
      <c r="F398" s="26"/>
      <c r="G398" s="26"/>
      <c r="H398" s="26"/>
      <c r="I398" s="26"/>
      <c r="J398" s="26"/>
      <c r="K398" s="26"/>
      <c r="L398" s="26"/>
      <c r="M398" s="26"/>
      <c r="N398" s="26"/>
      <c r="O398" s="26"/>
      <c r="P398" s="26"/>
      <c r="Q398" s="26"/>
      <c r="R398" s="26"/>
      <c r="S398" s="26"/>
      <c r="T398" s="26"/>
      <c r="U398" s="26"/>
      <c r="V398" s="26"/>
      <c r="W398" s="26"/>
      <c r="X398" s="26"/>
      <c r="Y398" s="26"/>
      <c r="Z398" s="26"/>
      <c r="AA398" s="26"/>
      <c r="AB398" s="26"/>
      <c r="AC398" s="26"/>
      <c r="AD398" s="26"/>
      <c r="AE398" s="26"/>
      <c r="AF398" s="26"/>
      <c r="AG398" s="26"/>
      <c r="AH398" s="26"/>
      <c r="AI398" s="26"/>
      <c r="AJ398" s="26"/>
    </row>
    <row r="399" spans="1:36" x14ac:dyDescent="0.2">
      <c r="A399" s="26"/>
      <c r="B399" s="26"/>
      <c r="C399" s="26"/>
      <c r="D399" s="26"/>
      <c r="E399" s="26"/>
      <c r="F399" s="26"/>
      <c r="G399" s="26"/>
      <c r="H399" s="26"/>
      <c r="I399" s="26"/>
      <c r="J399" s="26"/>
      <c r="K399" s="26"/>
      <c r="L399" s="26"/>
      <c r="M399" s="26"/>
      <c r="N399" s="26"/>
      <c r="O399" s="26"/>
      <c r="P399" s="26"/>
      <c r="Q399" s="26"/>
      <c r="R399" s="26"/>
      <c r="S399" s="26"/>
      <c r="T399" s="26"/>
      <c r="U399" s="26"/>
      <c r="V399" s="26"/>
      <c r="W399" s="26"/>
      <c r="X399" s="26"/>
      <c r="Y399" s="26"/>
      <c r="Z399" s="26"/>
      <c r="AA399" s="26"/>
      <c r="AB399" s="26"/>
      <c r="AC399" s="26"/>
      <c r="AD399" s="26"/>
      <c r="AE399" s="26"/>
      <c r="AF399" s="26"/>
      <c r="AG399" s="26"/>
      <c r="AH399" s="26"/>
      <c r="AI399" s="26"/>
      <c r="AJ399" s="26"/>
    </row>
    <row r="400" spans="1:36" x14ac:dyDescent="0.2">
      <c r="A400" s="26"/>
      <c r="B400" s="26"/>
      <c r="C400" s="26"/>
      <c r="D400" s="26"/>
      <c r="E400" s="26"/>
      <c r="F400" s="26"/>
      <c r="G400" s="26"/>
      <c r="H400" s="26"/>
      <c r="I400" s="26"/>
      <c r="J400" s="26"/>
      <c r="K400" s="26"/>
      <c r="L400" s="26"/>
      <c r="M400" s="26"/>
      <c r="N400" s="26"/>
      <c r="O400" s="26"/>
      <c r="P400" s="26"/>
      <c r="Q400" s="26"/>
      <c r="R400" s="26"/>
      <c r="S400" s="26"/>
      <c r="T400" s="26"/>
      <c r="U400" s="26"/>
      <c r="V400" s="26"/>
      <c r="W400" s="26"/>
      <c r="X400" s="26"/>
      <c r="Y400" s="26"/>
      <c r="Z400" s="26"/>
      <c r="AA400" s="26"/>
      <c r="AB400" s="26"/>
      <c r="AC400" s="26"/>
      <c r="AD400" s="26"/>
      <c r="AE400" s="26"/>
      <c r="AF400" s="26"/>
      <c r="AG400" s="26"/>
      <c r="AH400" s="26"/>
      <c r="AI400" s="26"/>
      <c r="AJ400" s="26"/>
    </row>
    <row r="401" spans="1:36" x14ac:dyDescent="0.2">
      <c r="A401" s="26"/>
      <c r="B401" s="26"/>
      <c r="C401" s="26"/>
      <c r="D401" s="26"/>
      <c r="E401" s="26"/>
      <c r="F401" s="26"/>
      <c r="G401" s="26"/>
      <c r="H401" s="26"/>
      <c r="I401" s="26"/>
      <c r="J401" s="26"/>
      <c r="K401" s="26"/>
      <c r="L401" s="26"/>
      <c r="M401" s="26"/>
      <c r="N401" s="26"/>
      <c r="O401" s="26"/>
      <c r="P401" s="26"/>
      <c r="Q401" s="26"/>
      <c r="R401" s="26"/>
      <c r="S401" s="26"/>
      <c r="T401" s="26"/>
      <c r="U401" s="26"/>
      <c r="V401" s="26"/>
      <c r="W401" s="26"/>
      <c r="X401" s="26"/>
      <c r="Y401" s="26"/>
      <c r="Z401" s="26"/>
      <c r="AA401" s="26"/>
      <c r="AB401" s="26"/>
      <c r="AC401" s="26"/>
      <c r="AD401" s="26"/>
      <c r="AE401" s="26"/>
      <c r="AF401" s="26"/>
      <c r="AG401" s="26"/>
      <c r="AH401" s="26"/>
      <c r="AI401" s="26"/>
      <c r="AJ401" s="26"/>
    </row>
    <row r="402" spans="1:36" x14ac:dyDescent="0.2">
      <c r="A402" s="26"/>
      <c r="B402" s="26"/>
      <c r="C402" s="26"/>
      <c r="D402" s="26"/>
      <c r="E402" s="26"/>
      <c r="F402" s="26"/>
      <c r="G402" s="26"/>
      <c r="H402" s="26"/>
      <c r="I402" s="26"/>
      <c r="J402" s="26"/>
      <c r="K402" s="26"/>
      <c r="L402" s="26"/>
      <c r="M402" s="26"/>
      <c r="N402" s="26"/>
      <c r="O402" s="26"/>
      <c r="P402" s="26"/>
      <c r="Q402" s="26"/>
      <c r="R402" s="26"/>
      <c r="S402" s="26"/>
      <c r="T402" s="26"/>
      <c r="U402" s="26"/>
      <c r="V402" s="26"/>
      <c r="W402" s="26"/>
      <c r="X402" s="26"/>
      <c r="Y402" s="26"/>
      <c r="Z402" s="26"/>
      <c r="AA402" s="26"/>
      <c r="AB402" s="26"/>
      <c r="AC402" s="26"/>
      <c r="AD402" s="26"/>
      <c r="AE402" s="26"/>
      <c r="AF402" s="26"/>
      <c r="AG402" s="26"/>
      <c r="AH402" s="26"/>
      <c r="AI402" s="26"/>
      <c r="AJ402" s="26"/>
    </row>
    <row r="403" spans="1:36" x14ac:dyDescent="0.2">
      <c r="A403" s="26"/>
      <c r="B403" s="26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  <c r="V403" s="26"/>
      <c r="W403" s="26"/>
      <c r="X403" s="26"/>
      <c r="Y403" s="26"/>
      <c r="Z403" s="26"/>
      <c r="AA403" s="26"/>
      <c r="AB403" s="26"/>
      <c r="AC403" s="26"/>
      <c r="AD403" s="26"/>
      <c r="AE403" s="26"/>
      <c r="AF403" s="26"/>
      <c r="AG403" s="26"/>
      <c r="AH403" s="26"/>
      <c r="AI403" s="26"/>
      <c r="AJ403" s="26"/>
    </row>
    <row r="404" spans="1:36" x14ac:dyDescent="0.2">
      <c r="A404" s="26"/>
      <c r="B404" s="26"/>
      <c r="C404" s="26"/>
      <c r="D404" s="26"/>
      <c r="E404" s="26"/>
      <c r="F404" s="26"/>
      <c r="G404" s="26"/>
      <c r="H404" s="26"/>
      <c r="I404" s="26"/>
      <c r="J404" s="26"/>
      <c r="K404" s="26"/>
      <c r="L404" s="26"/>
      <c r="M404" s="26"/>
      <c r="N404" s="26"/>
      <c r="O404" s="26"/>
      <c r="P404" s="26"/>
      <c r="Q404" s="26"/>
      <c r="R404" s="26"/>
      <c r="S404" s="26"/>
      <c r="T404" s="26"/>
      <c r="U404" s="26"/>
      <c r="V404" s="26"/>
      <c r="W404" s="26"/>
      <c r="X404" s="26"/>
      <c r="Y404" s="26"/>
      <c r="Z404" s="26"/>
      <c r="AA404" s="26"/>
      <c r="AB404" s="26"/>
      <c r="AC404" s="26"/>
      <c r="AD404" s="26"/>
      <c r="AE404" s="26"/>
      <c r="AF404" s="26"/>
      <c r="AG404" s="26"/>
      <c r="AH404" s="26"/>
      <c r="AI404" s="26"/>
      <c r="AJ404" s="26"/>
    </row>
    <row r="405" spans="1:36" x14ac:dyDescent="0.2">
      <c r="A405" s="26"/>
      <c r="B405" s="26"/>
      <c r="C405" s="26"/>
      <c r="D405" s="26"/>
      <c r="E405" s="26"/>
      <c r="F405" s="26"/>
      <c r="G405" s="26"/>
      <c r="H405" s="26"/>
      <c r="I405" s="26"/>
      <c r="J405" s="26"/>
      <c r="K405" s="26"/>
      <c r="L405" s="26"/>
      <c r="M405" s="26"/>
      <c r="N405" s="26"/>
      <c r="O405" s="26"/>
      <c r="P405" s="26"/>
      <c r="Q405" s="26"/>
      <c r="R405" s="26"/>
      <c r="S405" s="26"/>
      <c r="T405" s="26"/>
      <c r="U405" s="26"/>
      <c r="V405" s="26"/>
      <c r="W405" s="26"/>
      <c r="X405" s="26"/>
      <c r="Y405" s="26"/>
      <c r="Z405" s="26"/>
      <c r="AA405" s="26"/>
      <c r="AB405" s="26"/>
      <c r="AC405" s="26"/>
      <c r="AD405" s="26"/>
      <c r="AE405" s="26"/>
      <c r="AF405" s="26"/>
      <c r="AG405" s="26"/>
      <c r="AH405" s="26"/>
      <c r="AI405" s="26"/>
      <c r="AJ405" s="26"/>
    </row>
    <row r="406" spans="1:36" x14ac:dyDescent="0.2">
      <c r="A406" s="26"/>
      <c r="B406" s="26"/>
      <c r="C406" s="26"/>
      <c r="D406" s="26"/>
      <c r="E406" s="26"/>
      <c r="F406" s="26"/>
      <c r="G406" s="26"/>
      <c r="H406" s="26"/>
      <c r="I406" s="26"/>
      <c r="J406" s="26"/>
      <c r="K406" s="26"/>
      <c r="L406" s="26"/>
      <c r="M406" s="26"/>
      <c r="N406" s="26"/>
      <c r="O406" s="26"/>
      <c r="P406" s="26"/>
      <c r="Q406" s="26"/>
      <c r="R406" s="26"/>
      <c r="S406" s="26"/>
      <c r="T406" s="26"/>
      <c r="U406" s="26"/>
      <c r="V406" s="26"/>
      <c r="W406" s="26"/>
      <c r="X406" s="26"/>
      <c r="Y406" s="26"/>
      <c r="Z406" s="26"/>
      <c r="AA406" s="26"/>
      <c r="AB406" s="26"/>
      <c r="AC406" s="26"/>
      <c r="AD406" s="26"/>
      <c r="AE406" s="26"/>
      <c r="AF406" s="26"/>
      <c r="AG406" s="26"/>
      <c r="AH406" s="26"/>
      <c r="AI406" s="26"/>
      <c r="AJ406" s="26"/>
    </row>
    <row r="407" spans="1:36" x14ac:dyDescent="0.2">
      <c r="A407" s="26"/>
      <c r="B407" s="26"/>
      <c r="C407" s="26"/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  <c r="R407" s="26"/>
      <c r="S407" s="26"/>
      <c r="T407" s="26"/>
      <c r="U407" s="26"/>
      <c r="V407" s="26"/>
      <c r="W407" s="26"/>
      <c r="X407" s="26"/>
      <c r="Y407" s="26"/>
      <c r="Z407" s="26"/>
      <c r="AA407" s="26"/>
      <c r="AB407" s="26"/>
      <c r="AC407" s="26"/>
      <c r="AD407" s="26"/>
      <c r="AE407" s="26"/>
      <c r="AF407" s="26"/>
      <c r="AG407" s="26"/>
      <c r="AH407" s="26"/>
      <c r="AI407" s="26"/>
      <c r="AJ407" s="26"/>
    </row>
    <row r="408" spans="1:36" x14ac:dyDescent="0.2">
      <c r="A408" s="26"/>
      <c r="B408" s="26"/>
      <c r="C408" s="26"/>
      <c r="D408" s="26"/>
      <c r="E408" s="26"/>
      <c r="F408" s="26"/>
      <c r="G408" s="26"/>
      <c r="H408" s="26"/>
      <c r="I408" s="26"/>
      <c r="J408" s="26"/>
      <c r="K408" s="26"/>
      <c r="L408" s="26"/>
      <c r="M408" s="26"/>
      <c r="N408" s="26"/>
      <c r="O408" s="26"/>
      <c r="P408" s="26"/>
      <c r="Q408" s="26"/>
      <c r="R408" s="26"/>
      <c r="S408" s="26"/>
      <c r="T408" s="26"/>
      <c r="U408" s="26"/>
      <c r="V408" s="26"/>
      <c r="W408" s="26"/>
      <c r="X408" s="26"/>
      <c r="Y408" s="26"/>
      <c r="Z408" s="26"/>
      <c r="AA408" s="26"/>
      <c r="AB408" s="26"/>
      <c r="AC408" s="26"/>
      <c r="AD408" s="26"/>
      <c r="AE408" s="26"/>
      <c r="AF408" s="26"/>
      <c r="AG408" s="26"/>
      <c r="AH408" s="26"/>
      <c r="AI408" s="26"/>
      <c r="AJ408" s="26"/>
    </row>
    <row r="409" spans="1:36" x14ac:dyDescent="0.2">
      <c r="A409" s="26"/>
      <c r="B409" s="26"/>
      <c r="C409" s="26"/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  <c r="R409" s="26"/>
      <c r="S409" s="26"/>
      <c r="T409" s="26"/>
      <c r="U409" s="26"/>
      <c r="V409" s="26"/>
      <c r="W409" s="26"/>
      <c r="X409" s="26"/>
      <c r="Y409" s="26"/>
      <c r="Z409" s="26"/>
      <c r="AA409" s="26"/>
      <c r="AB409" s="26"/>
      <c r="AC409" s="26"/>
      <c r="AD409" s="26"/>
      <c r="AE409" s="26"/>
      <c r="AF409" s="26"/>
      <c r="AG409" s="26"/>
      <c r="AH409" s="26"/>
      <c r="AI409" s="26"/>
      <c r="AJ409" s="26"/>
    </row>
    <row r="410" spans="1:36" x14ac:dyDescent="0.2">
      <c r="A410" s="26"/>
      <c r="B410" s="26"/>
      <c r="C410" s="26"/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  <c r="R410" s="26"/>
      <c r="S410" s="26"/>
      <c r="T410" s="26"/>
      <c r="U410" s="26"/>
      <c r="V410" s="26"/>
      <c r="W410" s="26"/>
      <c r="X410" s="26"/>
      <c r="Y410" s="26"/>
      <c r="Z410" s="26"/>
      <c r="AA410" s="26"/>
      <c r="AB410" s="26"/>
      <c r="AC410" s="26"/>
      <c r="AD410" s="26"/>
      <c r="AE410" s="26"/>
      <c r="AF410" s="26"/>
      <c r="AG410" s="26"/>
      <c r="AH410" s="26"/>
      <c r="AI410" s="26"/>
      <c r="AJ410" s="26"/>
    </row>
    <row r="411" spans="1:36" x14ac:dyDescent="0.2">
      <c r="A411" s="26"/>
      <c r="B411" s="26"/>
      <c r="C411" s="26"/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  <c r="R411" s="26"/>
      <c r="S411" s="26"/>
      <c r="T411" s="26"/>
      <c r="U411" s="26"/>
      <c r="V411" s="26"/>
      <c r="W411" s="26"/>
      <c r="X411" s="26"/>
      <c r="Y411" s="26"/>
      <c r="Z411" s="26"/>
      <c r="AA411" s="26"/>
      <c r="AB411" s="26"/>
      <c r="AC411" s="26"/>
      <c r="AD411" s="26"/>
      <c r="AE411" s="26"/>
      <c r="AF411" s="26"/>
      <c r="AG411" s="26"/>
      <c r="AH411" s="26"/>
      <c r="AI411" s="26"/>
      <c r="AJ411" s="26"/>
    </row>
    <row r="412" spans="1:36" x14ac:dyDescent="0.2">
      <c r="A412" s="26"/>
      <c r="B412" s="26"/>
      <c r="C412" s="26"/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  <c r="R412" s="26"/>
      <c r="S412" s="26"/>
      <c r="T412" s="26"/>
      <c r="U412" s="26"/>
      <c r="V412" s="26"/>
      <c r="W412" s="26"/>
      <c r="X412" s="26"/>
      <c r="Y412" s="26"/>
      <c r="Z412" s="26"/>
      <c r="AA412" s="26"/>
      <c r="AB412" s="26"/>
      <c r="AC412" s="26"/>
      <c r="AD412" s="26"/>
      <c r="AE412" s="26"/>
      <c r="AF412" s="26"/>
      <c r="AG412" s="26"/>
      <c r="AH412" s="26"/>
      <c r="AI412" s="26"/>
      <c r="AJ412" s="26"/>
    </row>
    <row r="413" spans="1:36" x14ac:dyDescent="0.2">
      <c r="A413" s="26"/>
      <c r="B413" s="26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  <c r="V413" s="26"/>
      <c r="W413" s="26"/>
      <c r="X413" s="26"/>
      <c r="Y413" s="26"/>
      <c r="Z413" s="26"/>
      <c r="AA413" s="26"/>
      <c r="AB413" s="26"/>
      <c r="AC413" s="26"/>
      <c r="AD413" s="26"/>
      <c r="AE413" s="26"/>
      <c r="AF413" s="26"/>
      <c r="AG413" s="26"/>
      <c r="AH413" s="26"/>
      <c r="AI413" s="26"/>
      <c r="AJ413" s="26"/>
    </row>
    <row r="414" spans="1:36" x14ac:dyDescent="0.2">
      <c r="A414" s="26"/>
      <c r="B414" s="26"/>
      <c r="C414" s="26"/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  <c r="R414" s="26"/>
      <c r="S414" s="26"/>
      <c r="T414" s="26"/>
      <c r="U414" s="26"/>
      <c r="V414" s="26"/>
      <c r="W414" s="26"/>
      <c r="X414" s="26"/>
      <c r="Y414" s="26"/>
      <c r="Z414" s="26"/>
      <c r="AA414" s="26"/>
      <c r="AB414" s="26"/>
      <c r="AC414" s="26"/>
      <c r="AD414" s="26"/>
      <c r="AE414" s="26"/>
      <c r="AF414" s="26"/>
      <c r="AG414" s="26"/>
      <c r="AH414" s="26"/>
      <c r="AI414" s="26"/>
      <c r="AJ414" s="26"/>
    </row>
    <row r="415" spans="1:36" x14ac:dyDescent="0.2">
      <c r="A415" s="26"/>
      <c r="B415" s="26"/>
      <c r="C415" s="26"/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  <c r="R415" s="26"/>
      <c r="S415" s="26"/>
      <c r="T415" s="26"/>
      <c r="U415" s="26"/>
      <c r="V415" s="26"/>
      <c r="W415" s="26"/>
      <c r="X415" s="26"/>
      <c r="Y415" s="26"/>
      <c r="Z415" s="26"/>
      <c r="AA415" s="26"/>
      <c r="AB415" s="26"/>
      <c r="AC415" s="26"/>
      <c r="AD415" s="26"/>
      <c r="AE415" s="26"/>
      <c r="AF415" s="26"/>
      <c r="AG415" s="26"/>
      <c r="AH415" s="26"/>
      <c r="AI415" s="26"/>
      <c r="AJ415" s="26"/>
    </row>
    <row r="416" spans="1:36" x14ac:dyDescent="0.2">
      <c r="A416" s="26"/>
      <c r="B416" s="26"/>
      <c r="C416" s="26"/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  <c r="R416" s="26"/>
      <c r="S416" s="26"/>
      <c r="T416" s="26"/>
      <c r="U416" s="26"/>
      <c r="V416" s="26"/>
      <c r="W416" s="26"/>
      <c r="X416" s="26"/>
      <c r="Y416" s="26"/>
      <c r="Z416" s="26"/>
      <c r="AA416" s="26"/>
      <c r="AB416" s="26"/>
      <c r="AC416" s="26"/>
      <c r="AD416" s="26"/>
      <c r="AE416" s="26"/>
      <c r="AF416" s="26"/>
      <c r="AG416" s="26"/>
      <c r="AH416" s="26"/>
      <c r="AI416" s="26"/>
      <c r="AJ416" s="26"/>
    </row>
    <row r="417" spans="1:36" x14ac:dyDescent="0.2">
      <c r="A417" s="26"/>
      <c r="B417" s="26"/>
      <c r="C417" s="26"/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  <c r="R417" s="26"/>
      <c r="S417" s="26"/>
      <c r="T417" s="26"/>
      <c r="U417" s="26"/>
      <c r="V417" s="26"/>
      <c r="W417" s="26"/>
      <c r="X417" s="26"/>
      <c r="Y417" s="26"/>
      <c r="Z417" s="26"/>
      <c r="AA417" s="26"/>
      <c r="AB417" s="26"/>
      <c r="AC417" s="26"/>
      <c r="AD417" s="26"/>
      <c r="AE417" s="26"/>
      <c r="AF417" s="26"/>
      <c r="AG417" s="26"/>
      <c r="AH417" s="26"/>
      <c r="AI417" s="26"/>
      <c r="AJ417" s="26"/>
    </row>
    <row r="418" spans="1:36" x14ac:dyDescent="0.2">
      <c r="A418" s="26"/>
      <c r="B418" s="26"/>
      <c r="C418" s="26"/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  <c r="R418" s="26"/>
      <c r="S418" s="26"/>
      <c r="T418" s="26"/>
      <c r="U418" s="26"/>
      <c r="V418" s="26"/>
      <c r="W418" s="26"/>
      <c r="X418" s="26"/>
      <c r="Y418" s="26"/>
      <c r="Z418" s="26"/>
      <c r="AA418" s="26"/>
      <c r="AB418" s="26"/>
      <c r="AC418" s="26"/>
      <c r="AD418" s="26"/>
      <c r="AE418" s="26"/>
      <c r="AF418" s="26"/>
      <c r="AG418" s="26"/>
      <c r="AH418" s="26"/>
      <c r="AI418" s="26"/>
      <c r="AJ418" s="26"/>
    </row>
    <row r="419" spans="1:36" x14ac:dyDescent="0.2">
      <c r="A419" s="26"/>
      <c r="B419" s="26"/>
      <c r="C419" s="26"/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  <c r="R419" s="26"/>
      <c r="S419" s="26"/>
      <c r="T419" s="26"/>
      <c r="U419" s="26"/>
      <c r="V419" s="26"/>
      <c r="W419" s="26"/>
      <c r="X419" s="26"/>
      <c r="Y419" s="26"/>
      <c r="Z419" s="26"/>
      <c r="AA419" s="26"/>
      <c r="AB419" s="26"/>
      <c r="AC419" s="26"/>
      <c r="AD419" s="26"/>
      <c r="AE419" s="26"/>
      <c r="AF419" s="26"/>
      <c r="AG419" s="26"/>
      <c r="AH419" s="26"/>
      <c r="AI419" s="26"/>
      <c r="AJ419" s="26"/>
    </row>
    <row r="420" spans="1:36" x14ac:dyDescent="0.2">
      <c r="A420" s="26"/>
      <c r="B420" s="26"/>
      <c r="C420" s="26"/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  <c r="R420" s="26"/>
      <c r="S420" s="26"/>
      <c r="T420" s="26"/>
      <c r="U420" s="26"/>
      <c r="V420" s="26"/>
      <c r="W420" s="26"/>
      <c r="X420" s="26"/>
      <c r="Y420" s="26"/>
      <c r="Z420" s="26"/>
      <c r="AA420" s="26"/>
      <c r="AB420" s="26"/>
      <c r="AC420" s="26"/>
      <c r="AD420" s="26"/>
      <c r="AE420" s="26"/>
      <c r="AF420" s="26"/>
      <c r="AG420" s="26"/>
      <c r="AH420" s="26"/>
      <c r="AI420" s="26"/>
      <c r="AJ420" s="26"/>
    </row>
    <row r="421" spans="1:36" x14ac:dyDescent="0.2">
      <c r="A421" s="26"/>
      <c r="B421" s="26"/>
      <c r="C421" s="26"/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  <c r="R421" s="26"/>
      <c r="S421" s="26"/>
      <c r="T421" s="26"/>
      <c r="U421" s="26"/>
      <c r="V421" s="26"/>
      <c r="W421" s="26"/>
      <c r="X421" s="26"/>
      <c r="Y421" s="26"/>
      <c r="Z421" s="26"/>
      <c r="AA421" s="26"/>
      <c r="AB421" s="26"/>
      <c r="AC421" s="26"/>
      <c r="AD421" s="26"/>
      <c r="AE421" s="26"/>
      <c r="AF421" s="26"/>
      <c r="AG421" s="26"/>
      <c r="AH421" s="26"/>
      <c r="AI421" s="26"/>
      <c r="AJ421" s="26"/>
    </row>
    <row r="422" spans="1:36" x14ac:dyDescent="0.2">
      <c r="A422" s="26"/>
      <c r="B422" s="26"/>
      <c r="C422" s="26"/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  <c r="R422" s="26"/>
      <c r="S422" s="26"/>
      <c r="T422" s="26"/>
      <c r="U422" s="26"/>
      <c r="V422" s="26"/>
      <c r="W422" s="26"/>
      <c r="X422" s="26"/>
      <c r="Y422" s="26"/>
      <c r="Z422" s="26"/>
      <c r="AA422" s="26"/>
      <c r="AB422" s="26"/>
      <c r="AC422" s="26"/>
      <c r="AD422" s="26"/>
      <c r="AE422" s="26"/>
      <c r="AF422" s="26"/>
      <c r="AG422" s="26"/>
      <c r="AH422" s="26"/>
      <c r="AI422" s="26"/>
      <c r="AJ422" s="26"/>
    </row>
    <row r="423" spans="1:36" x14ac:dyDescent="0.2">
      <c r="A423" s="26"/>
      <c r="B423" s="26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  <c r="V423" s="26"/>
      <c r="W423" s="26"/>
      <c r="X423" s="26"/>
      <c r="Y423" s="26"/>
      <c r="Z423" s="26"/>
      <c r="AA423" s="26"/>
      <c r="AB423" s="26"/>
      <c r="AC423" s="26"/>
      <c r="AD423" s="26"/>
      <c r="AE423" s="26"/>
      <c r="AF423" s="26"/>
      <c r="AG423" s="26"/>
      <c r="AH423" s="26"/>
      <c r="AI423" s="26"/>
      <c r="AJ423" s="26"/>
    </row>
  </sheetData>
  <mergeCells count="4">
    <mergeCell ref="G12:G30"/>
    <mergeCell ref="N12:N30"/>
    <mergeCell ref="I6:J6"/>
    <mergeCell ref="K6:M6"/>
  </mergeCells>
  <conditionalFormatting sqref="C12">
    <cfRule type="containsBlanks" dxfId="223" priority="79">
      <formula>LEN(TRIM(C12))=0</formula>
    </cfRule>
  </conditionalFormatting>
  <conditionalFormatting sqref="C14">
    <cfRule type="containsBlanks" dxfId="222" priority="41">
      <formula>LEN(TRIM(C14))=0</formula>
    </cfRule>
  </conditionalFormatting>
  <conditionalFormatting sqref="C16">
    <cfRule type="containsBlanks" dxfId="219" priority="39">
      <formula>LEN(TRIM(C16))=0</formula>
    </cfRule>
  </conditionalFormatting>
  <conditionalFormatting sqref="C18">
    <cfRule type="containsBlanks" dxfId="218" priority="37">
      <formula>LEN(TRIM(C18))=0</formula>
    </cfRule>
  </conditionalFormatting>
  <conditionalFormatting sqref="C20">
    <cfRule type="containsBlanks" dxfId="215" priority="35">
      <formula>LEN(TRIM(C20))=0</formula>
    </cfRule>
  </conditionalFormatting>
  <conditionalFormatting sqref="C22">
    <cfRule type="containsBlanks" dxfId="213" priority="33">
      <formula>LEN(TRIM(C22))=0</formula>
    </cfRule>
  </conditionalFormatting>
  <conditionalFormatting sqref="C24">
    <cfRule type="containsBlanks" dxfId="212" priority="31">
      <formula>LEN(TRIM(C24))=0</formula>
    </cfRule>
  </conditionalFormatting>
  <conditionalFormatting sqref="C26">
    <cfRule type="containsBlanks" dxfId="210" priority="29">
      <formula>LEN(TRIM(C26))=0</formula>
    </cfRule>
  </conditionalFormatting>
  <conditionalFormatting sqref="C28">
    <cfRule type="containsBlanks" dxfId="208" priority="27">
      <formula>LEN(TRIM(C28))=0</formula>
    </cfRule>
  </conditionalFormatting>
  <conditionalFormatting sqref="C30">
    <cfRule type="containsBlanks" dxfId="206" priority="25">
      <formula>LEN(TRIM(C30))=0</formula>
    </cfRule>
  </conditionalFormatting>
  <conditionalFormatting sqref="E11">
    <cfRule type="expression" dxfId="204" priority="491">
      <formula>$P$6="MSX"</formula>
    </cfRule>
  </conditionalFormatting>
  <conditionalFormatting sqref="E12">
    <cfRule type="containsBlanks" dxfId="203" priority="481">
      <formula>LEN(TRIM(E12))=0</formula>
    </cfRule>
  </conditionalFormatting>
  <conditionalFormatting sqref="E12:E30">
    <cfRule type="expression" dxfId="202" priority="471">
      <formula>$P$6="MSX"</formula>
    </cfRule>
  </conditionalFormatting>
  <conditionalFormatting sqref="E14">
    <cfRule type="containsBlanks" dxfId="201" priority="480">
      <formula>LEN(TRIM(E14))=0</formula>
    </cfRule>
  </conditionalFormatting>
  <conditionalFormatting sqref="E16">
    <cfRule type="containsBlanks" dxfId="200" priority="479">
      <formula>LEN(TRIM(E16))=0</formula>
    </cfRule>
  </conditionalFormatting>
  <conditionalFormatting sqref="E18">
    <cfRule type="containsBlanks" dxfId="199" priority="478">
      <formula>LEN(TRIM(E18))=0</formula>
    </cfRule>
  </conditionalFormatting>
  <conditionalFormatting sqref="E20">
    <cfRule type="containsBlanks" dxfId="198" priority="477">
      <formula>LEN(TRIM(E20))=0</formula>
    </cfRule>
  </conditionalFormatting>
  <conditionalFormatting sqref="E22">
    <cfRule type="containsBlanks" dxfId="197" priority="476">
      <formula>LEN(TRIM(E22))=0</formula>
    </cfRule>
  </conditionalFormatting>
  <conditionalFormatting sqref="E24">
    <cfRule type="containsBlanks" dxfId="196" priority="475">
      <formula>LEN(TRIM(E24))=0</formula>
    </cfRule>
  </conditionalFormatting>
  <conditionalFormatting sqref="E26">
    <cfRule type="containsBlanks" dxfId="195" priority="474">
      <formula>LEN(TRIM(E26))=0</formula>
    </cfRule>
  </conditionalFormatting>
  <conditionalFormatting sqref="E28">
    <cfRule type="containsBlanks" dxfId="194" priority="473">
      <formula>LEN(TRIM(E28))=0</formula>
    </cfRule>
  </conditionalFormatting>
  <conditionalFormatting sqref="E30">
    <cfRule type="containsBlanks" dxfId="193" priority="472">
      <formula>LEN(TRIM(E30))=0</formula>
    </cfRule>
  </conditionalFormatting>
  <conditionalFormatting sqref="F48">
    <cfRule type="expression" dxfId="192" priority="365">
      <formula>$E48=""</formula>
    </cfRule>
  </conditionalFormatting>
  <conditionalFormatting sqref="F52">
    <cfRule type="expression" dxfId="191" priority="363">
      <formula>$E52=""</formula>
    </cfRule>
  </conditionalFormatting>
  <conditionalFormatting sqref="F38:I46">
    <cfRule type="expression" dxfId="190" priority="304">
      <formula>$E38=""</formula>
    </cfRule>
  </conditionalFormatting>
  <conditionalFormatting sqref="F50:I50">
    <cfRule type="expression" dxfId="189" priority="303">
      <formula>$E50=""</formula>
    </cfRule>
  </conditionalFormatting>
  <conditionalFormatting sqref="F54:I63">
    <cfRule type="expression" dxfId="188" priority="293">
      <formula>$E54=""</formula>
    </cfRule>
  </conditionalFormatting>
  <conditionalFormatting sqref="G6">
    <cfRule type="containsBlanks" dxfId="187" priority="1">
      <formula>LEN(TRIM(G6))=0</formula>
    </cfRule>
  </conditionalFormatting>
  <conditionalFormatting sqref="I20">
    <cfRule type="containsBlanks" dxfId="186" priority="465">
      <formula>LEN(TRIM(I20))=0</formula>
    </cfRule>
  </conditionalFormatting>
  <conditionalFormatting sqref="K18">
    <cfRule type="expression" dxfId="185" priority="468">
      <formula>$P$6="MSX"</formula>
    </cfRule>
  </conditionalFormatting>
  <conditionalFormatting sqref="K20">
    <cfRule type="expression" dxfId="184" priority="466">
      <formula>$P$6="MSX"</formula>
    </cfRule>
    <cfRule type="containsBlanks" dxfId="183" priority="467">
      <formula>LEN(TRIM(K20))=0</formula>
    </cfRule>
  </conditionalFormatting>
  <conditionalFormatting sqref="K38:K46">
    <cfRule type="expression" dxfId="182" priority="284">
      <formula>$E38=""</formula>
    </cfRule>
  </conditionalFormatting>
  <conditionalFormatting sqref="K50">
    <cfRule type="expression" dxfId="181" priority="283">
      <formula>$E50=""</formula>
    </cfRule>
  </conditionalFormatting>
  <conditionalFormatting sqref="K54:K63">
    <cfRule type="expression" dxfId="180" priority="273">
      <formula>$E54=""</formula>
    </cfRule>
  </conditionalFormatting>
  <conditionalFormatting sqref="K6:M6">
    <cfRule type="containsBlanks" dxfId="179" priority="4">
      <formula>LEN(TRIM(K6))=0</formula>
    </cfRule>
  </conditionalFormatting>
  <conditionalFormatting sqref="M48">
    <cfRule type="containsBlanks" dxfId="178" priority="497">
      <formula>LEN(TRIM(M48))=0</formula>
    </cfRule>
  </conditionalFormatting>
  <conditionalFormatting sqref="M52">
    <cfRule type="containsBlanks" dxfId="177" priority="494">
      <formula>LEN(TRIM(M52))=0</formula>
    </cfRule>
  </conditionalFormatting>
  <conditionalFormatting sqref="M37:P46">
    <cfRule type="containsBlanks" dxfId="176" priority="499">
      <formula>LEN(TRIM(M37))=0</formula>
    </cfRule>
  </conditionalFormatting>
  <conditionalFormatting sqref="M50:P50">
    <cfRule type="containsBlanks" dxfId="175" priority="496">
      <formula>LEN(TRIM(M50))=0</formula>
    </cfRule>
  </conditionalFormatting>
  <conditionalFormatting sqref="M54:P63">
    <cfRule type="containsBlanks" dxfId="174" priority="493">
      <formula>LEN(TRIM(M54))=0</formula>
    </cfRule>
  </conditionalFormatting>
  <conditionalFormatting sqref="P4">
    <cfRule type="containsBlanks" dxfId="163" priority="3">
      <formula>LEN(TRIM(P4))=0</formula>
    </cfRule>
  </conditionalFormatting>
  <conditionalFormatting sqref="P6">
    <cfRule type="containsBlanks" dxfId="162" priority="2">
      <formula>LEN(TRIM(P6))=0</formula>
    </cfRule>
  </conditionalFormatting>
  <conditionalFormatting sqref="P12">
    <cfRule type="containsBlanks" dxfId="160" priority="23">
      <formula>LEN(TRIM(P12))=0</formula>
    </cfRule>
  </conditionalFormatting>
  <conditionalFormatting sqref="P14">
    <cfRule type="containsBlanks" dxfId="159" priority="21">
      <formula>LEN(TRIM(P14))=0</formula>
    </cfRule>
  </conditionalFormatting>
  <conditionalFormatting sqref="P16">
    <cfRule type="containsBlanks" dxfId="157" priority="19">
      <formula>LEN(TRIM(P16))=0</formula>
    </cfRule>
  </conditionalFormatting>
  <conditionalFormatting sqref="P18">
    <cfRule type="containsBlanks" dxfId="155" priority="17">
      <formula>LEN(TRIM(P18))=0</formula>
    </cfRule>
  </conditionalFormatting>
  <conditionalFormatting sqref="P20">
    <cfRule type="containsBlanks" dxfId="153" priority="15">
      <formula>LEN(TRIM(P20))=0</formula>
    </cfRule>
  </conditionalFormatting>
  <conditionalFormatting sqref="P22">
    <cfRule type="containsBlanks" dxfId="151" priority="13">
      <formula>LEN(TRIM(P22))=0</formula>
    </cfRule>
  </conditionalFormatting>
  <conditionalFormatting sqref="P24">
    <cfRule type="containsBlanks" dxfId="148" priority="11">
      <formula>LEN(TRIM(P24))=0</formula>
    </cfRule>
  </conditionalFormatting>
  <conditionalFormatting sqref="P26">
    <cfRule type="containsBlanks" dxfId="146" priority="9">
      <formula>LEN(TRIM(P26))=0</formula>
    </cfRule>
  </conditionalFormatting>
  <conditionalFormatting sqref="P28">
    <cfRule type="containsBlanks" dxfId="144" priority="7">
      <formula>LEN(TRIM(P28))=0</formula>
    </cfRule>
  </conditionalFormatting>
  <conditionalFormatting sqref="P30">
    <cfRule type="containsBlanks" dxfId="143" priority="5">
      <formula>LEN(TRIM(P30))=0</formula>
    </cfRule>
  </conditionalFormatting>
  <conditionalFormatting sqref="R11">
    <cfRule type="expression" dxfId="141" priority="470">
      <formula>$P$6="MSX"</formula>
    </cfRule>
  </conditionalFormatting>
  <conditionalFormatting sqref="R12">
    <cfRule type="containsBlanks" dxfId="140" priority="509">
      <formula>LEN(TRIM(R12))=0</formula>
    </cfRule>
  </conditionalFormatting>
  <conditionalFormatting sqref="R12:R30">
    <cfRule type="expression" dxfId="139" priority="469">
      <formula>$P$6="MSX"</formula>
    </cfRule>
  </conditionalFormatting>
  <conditionalFormatting sqref="R14">
    <cfRule type="containsBlanks" dxfId="138" priority="508">
      <formula>LEN(TRIM(R14))=0</formula>
    </cfRule>
  </conditionalFormatting>
  <conditionalFormatting sqref="R16">
    <cfRule type="containsBlanks" dxfId="137" priority="507">
      <formula>LEN(TRIM(R16))=0</formula>
    </cfRule>
  </conditionalFormatting>
  <conditionalFormatting sqref="R18">
    <cfRule type="containsBlanks" dxfId="136" priority="506">
      <formula>LEN(TRIM(R18))=0</formula>
    </cfRule>
  </conditionalFormatting>
  <conditionalFormatting sqref="R20">
    <cfRule type="containsBlanks" dxfId="135" priority="505">
      <formula>LEN(TRIM(R20))=0</formula>
    </cfRule>
  </conditionalFormatting>
  <conditionalFormatting sqref="R22">
    <cfRule type="containsBlanks" dxfId="134" priority="504">
      <formula>LEN(TRIM(R22))=0</formula>
    </cfRule>
  </conditionalFormatting>
  <conditionalFormatting sqref="R24">
    <cfRule type="containsBlanks" dxfId="133" priority="503">
      <formula>LEN(TRIM(R24))=0</formula>
    </cfRule>
  </conditionalFormatting>
  <conditionalFormatting sqref="R26">
    <cfRule type="containsBlanks" dxfId="132" priority="502">
      <formula>LEN(TRIM(R26))=0</formula>
    </cfRule>
  </conditionalFormatting>
  <conditionalFormatting sqref="R28">
    <cfRule type="containsBlanks" dxfId="131" priority="501">
      <formula>LEN(TRIM(R28))=0</formula>
    </cfRule>
  </conditionalFormatting>
  <conditionalFormatting sqref="R30">
    <cfRule type="containsBlanks" dxfId="130" priority="500">
      <formula>LEN(TRIM(R30))=0</formula>
    </cfRule>
  </conditionalFormatting>
  <conditionalFormatting sqref="R37:R46">
    <cfRule type="containsBlanks" dxfId="129" priority="498">
      <formula>LEN(TRIM(R37))=0</formula>
    </cfRule>
  </conditionalFormatting>
  <conditionalFormatting sqref="R50">
    <cfRule type="containsBlanks" dxfId="128" priority="495">
      <formula>LEN(TRIM(R50))=0</formula>
    </cfRule>
  </conditionalFormatting>
  <conditionalFormatting sqref="R54:R63">
    <cfRule type="containsBlanks" dxfId="127" priority="492">
      <formula>LEN(TRIM(R54))=0</formula>
    </cfRule>
  </conditionalFormatting>
  <conditionalFormatting sqref="S6">
    <cfRule type="containsBlanks" dxfId="126" priority="90">
      <formula>LEN(TRIM(S6))=0</formula>
    </cfRule>
  </conditionalFormatting>
  <conditionalFormatting sqref="U48">
    <cfRule type="expression" dxfId="125" priority="190">
      <formula>$T48=""</formula>
    </cfRule>
    <cfRule type="expression" dxfId="124" priority="191">
      <formula>M48&lt;&gt;""</formula>
    </cfRule>
  </conditionalFormatting>
  <conditionalFormatting sqref="U52">
    <cfRule type="expression" dxfId="123" priority="186">
      <formula>$T52=""</formula>
    </cfRule>
    <cfRule type="expression" dxfId="122" priority="187">
      <formula>M52&lt;&gt;""</formula>
    </cfRule>
  </conditionalFormatting>
  <conditionalFormatting sqref="U37:X46">
    <cfRule type="expression" dxfId="121" priority="381">
      <formula>M37&lt;&gt;""</formula>
    </cfRule>
  </conditionalFormatting>
  <conditionalFormatting sqref="U38:X38">
    <cfRule type="expression" dxfId="120" priority="272">
      <formula>$T38=""</formula>
    </cfRule>
  </conditionalFormatting>
  <conditionalFormatting sqref="U39:X39">
    <cfRule type="expression" dxfId="119" priority="195">
      <formula>$T39=""</formula>
    </cfRule>
  </conditionalFormatting>
  <conditionalFormatting sqref="U40:X40">
    <cfRule type="expression" dxfId="118" priority="229">
      <formula>$T40=""</formula>
    </cfRule>
  </conditionalFormatting>
  <conditionalFormatting sqref="U41:X41">
    <cfRule type="expression" dxfId="117" priority="145">
      <formula>$T41=""</formula>
    </cfRule>
  </conditionalFormatting>
  <conditionalFormatting sqref="U42:X42">
    <cfRule type="expression" dxfId="116" priority="228">
      <formula>$T42=""</formula>
    </cfRule>
  </conditionalFormatting>
  <conditionalFormatting sqref="U43:X43">
    <cfRule type="expression" dxfId="115" priority="144">
      <formula>$T43=""</formula>
    </cfRule>
  </conditionalFormatting>
  <conditionalFormatting sqref="U44:X44">
    <cfRule type="expression" dxfId="114" priority="227">
      <formula>$T44=""</formula>
    </cfRule>
  </conditionalFormatting>
  <conditionalFormatting sqref="U45:X45">
    <cfRule type="expression" dxfId="113" priority="143">
      <formula>$T45=""</formula>
    </cfRule>
  </conditionalFormatting>
  <conditionalFormatting sqref="U46:X46">
    <cfRule type="expression" dxfId="112" priority="226">
      <formula>$T46=""</formula>
    </cfRule>
  </conditionalFormatting>
  <conditionalFormatting sqref="U50:X50">
    <cfRule type="expression" dxfId="111" priority="141">
      <formula>$T50=""</formula>
    </cfRule>
    <cfRule type="expression" dxfId="110" priority="142">
      <formula>M50&lt;&gt;""</formula>
    </cfRule>
  </conditionalFormatting>
  <conditionalFormatting sqref="U54:X54">
    <cfRule type="expression" dxfId="109" priority="224">
      <formula>$T54=""</formula>
    </cfRule>
    <cfRule type="expression" dxfId="108" priority="225">
      <formula>M54&lt;&gt;""</formula>
    </cfRule>
  </conditionalFormatting>
  <conditionalFormatting sqref="U55:X55">
    <cfRule type="expression" dxfId="107" priority="140">
      <formula>M55&lt;&gt;""</formula>
    </cfRule>
    <cfRule type="expression" dxfId="106" priority="139">
      <formula>$T55=""</formula>
    </cfRule>
  </conditionalFormatting>
  <conditionalFormatting sqref="U56:X56">
    <cfRule type="expression" dxfId="105" priority="222">
      <formula>$T56=""</formula>
    </cfRule>
    <cfRule type="expression" dxfId="104" priority="223">
      <formula>M56&lt;&gt;""</formula>
    </cfRule>
  </conditionalFormatting>
  <conditionalFormatting sqref="U57:X57">
    <cfRule type="expression" dxfId="103" priority="138">
      <formula>M57&lt;&gt;""</formula>
    </cfRule>
    <cfRule type="expression" dxfId="102" priority="137">
      <formula>$T57=""</formula>
    </cfRule>
  </conditionalFormatting>
  <conditionalFormatting sqref="U58:X58">
    <cfRule type="expression" dxfId="101" priority="220">
      <formula>$T58=""</formula>
    </cfRule>
    <cfRule type="expression" dxfId="100" priority="221">
      <formula>M58&lt;&gt;""</formula>
    </cfRule>
  </conditionalFormatting>
  <conditionalFormatting sqref="U59:X59">
    <cfRule type="expression" dxfId="99" priority="135">
      <formula>$T59=""</formula>
    </cfRule>
    <cfRule type="expression" dxfId="98" priority="136">
      <formula>M59&lt;&gt;""</formula>
    </cfRule>
  </conditionalFormatting>
  <conditionalFormatting sqref="U60:X60">
    <cfRule type="expression" dxfId="97" priority="219">
      <formula>M60&lt;&gt;""</formula>
    </cfRule>
    <cfRule type="expression" dxfId="96" priority="218">
      <formula>$T60=""</formula>
    </cfRule>
  </conditionalFormatting>
  <conditionalFormatting sqref="U61:X61">
    <cfRule type="expression" dxfId="95" priority="133">
      <formula>$T61=""</formula>
    </cfRule>
    <cfRule type="expression" dxfId="94" priority="134">
      <formula>M61&lt;&gt;""</formula>
    </cfRule>
  </conditionalFormatting>
  <conditionalFormatting sqref="U62:X62">
    <cfRule type="expression" dxfId="93" priority="216">
      <formula>$T62=""</formula>
    </cfRule>
    <cfRule type="expression" dxfId="92" priority="217">
      <formula>M62&lt;&gt;""</formula>
    </cfRule>
  </conditionalFormatting>
  <conditionalFormatting sqref="U63:X63">
    <cfRule type="expression" dxfId="91" priority="132">
      <formula>M63&lt;&gt;""</formula>
    </cfRule>
    <cfRule type="expression" dxfId="90" priority="131">
      <formula>$T63=""</formula>
    </cfRule>
  </conditionalFormatting>
  <conditionalFormatting sqref="Z37:Z38">
    <cfRule type="expression" dxfId="89" priority="215">
      <formula>R37&lt;&gt;""</formula>
    </cfRule>
  </conditionalFormatting>
  <conditionalFormatting sqref="Z38">
    <cfRule type="expression" dxfId="88" priority="214">
      <formula>$T38=""</formula>
    </cfRule>
  </conditionalFormatting>
  <conditionalFormatting sqref="Z39">
    <cfRule type="expression" dxfId="87" priority="130">
      <formula>R39&lt;&gt;""</formula>
    </cfRule>
    <cfRule type="expression" dxfId="86" priority="129">
      <formula>$T39=""</formula>
    </cfRule>
  </conditionalFormatting>
  <conditionalFormatting sqref="Z40">
    <cfRule type="expression" dxfId="85" priority="212">
      <formula>$T40=""</formula>
    </cfRule>
    <cfRule type="expression" dxfId="84" priority="213">
      <formula>R40&lt;&gt;""</formula>
    </cfRule>
  </conditionalFormatting>
  <conditionalFormatting sqref="Z41">
    <cfRule type="expression" dxfId="83" priority="128">
      <formula>R41&lt;&gt;""</formula>
    </cfRule>
    <cfRule type="expression" dxfId="82" priority="127">
      <formula>$T41=""</formula>
    </cfRule>
  </conditionalFormatting>
  <conditionalFormatting sqref="Z42">
    <cfRule type="expression" dxfId="81" priority="210">
      <formula>$T42=""</formula>
    </cfRule>
    <cfRule type="expression" dxfId="80" priority="211">
      <formula>R42&lt;&gt;""</formula>
    </cfRule>
  </conditionalFormatting>
  <conditionalFormatting sqref="Z43">
    <cfRule type="expression" dxfId="79" priority="126">
      <formula>R43&lt;&gt;""</formula>
    </cfRule>
    <cfRule type="expression" dxfId="78" priority="125">
      <formula>$T43=""</formula>
    </cfRule>
  </conditionalFormatting>
  <conditionalFormatting sqref="Z44">
    <cfRule type="expression" dxfId="77" priority="209">
      <formula>R44&lt;&gt;""</formula>
    </cfRule>
    <cfRule type="expression" dxfId="76" priority="208">
      <formula>$T44=""</formula>
    </cfRule>
  </conditionalFormatting>
  <conditionalFormatting sqref="Z45">
    <cfRule type="expression" dxfId="75" priority="123">
      <formula>$T45=""</formula>
    </cfRule>
    <cfRule type="expression" dxfId="74" priority="124">
      <formula>R45&lt;&gt;""</formula>
    </cfRule>
  </conditionalFormatting>
  <conditionalFormatting sqref="Z46">
    <cfRule type="expression" dxfId="73" priority="206">
      <formula>$T46=""</formula>
    </cfRule>
    <cfRule type="expression" dxfId="72" priority="207">
      <formula>R46&lt;&gt;""</formula>
    </cfRule>
  </conditionalFormatting>
  <conditionalFormatting sqref="Z50">
    <cfRule type="expression" dxfId="71" priority="121">
      <formula>$T50=""</formula>
    </cfRule>
    <cfRule type="expression" dxfId="70" priority="122">
      <formula>R50&lt;&gt;""</formula>
    </cfRule>
  </conditionalFormatting>
  <conditionalFormatting sqref="Z54">
    <cfRule type="expression" dxfId="69" priority="205">
      <formula>R54&lt;&gt;""</formula>
    </cfRule>
    <cfRule type="expression" dxfId="68" priority="204">
      <formula>$T54=""</formula>
    </cfRule>
  </conditionalFormatting>
  <conditionalFormatting sqref="Z55">
    <cfRule type="expression" dxfId="67" priority="119">
      <formula>$T55=""</formula>
    </cfRule>
    <cfRule type="expression" dxfId="66" priority="120">
      <formula>R55&lt;&gt;""</formula>
    </cfRule>
  </conditionalFormatting>
  <conditionalFormatting sqref="Z56">
    <cfRule type="expression" dxfId="65" priority="203">
      <formula>R56&lt;&gt;""</formula>
    </cfRule>
    <cfRule type="expression" dxfId="64" priority="202">
      <formula>$T56=""</formula>
    </cfRule>
  </conditionalFormatting>
  <conditionalFormatting sqref="Z57">
    <cfRule type="expression" dxfId="63" priority="118">
      <formula>R57&lt;&gt;""</formula>
    </cfRule>
    <cfRule type="expression" dxfId="62" priority="117">
      <formula>$T57=""</formula>
    </cfRule>
  </conditionalFormatting>
  <conditionalFormatting sqref="Z58">
    <cfRule type="expression" dxfId="61" priority="201">
      <formula>R58&lt;&gt;""</formula>
    </cfRule>
    <cfRule type="expression" dxfId="60" priority="200">
      <formula>$T58=""</formula>
    </cfRule>
  </conditionalFormatting>
  <conditionalFormatting sqref="Z59">
    <cfRule type="expression" dxfId="59" priority="116">
      <formula>R59&lt;&gt;""</formula>
    </cfRule>
    <cfRule type="expression" dxfId="58" priority="115">
      <formula>$T59=""</formula>
    </cfRule>
  </conditionalFormatting>
  <conditionalFormatting sqref="Z60">
    <cfRule type="expression" dxfId="57" priority="198">
      <formula>$T60=""</formula>
    </cfRule>
    <cfRule type="expression" dxfId="56" priority="199">
      <formula>R60&lt;&gt;""</formula>
    </cfRule>
  </conditionalFormatting>
  <conditionalFormatting sqref="Z61">
    <cfRule type="expression" dxfId="55" priority="114">
      <formula>R61&lt;&gt;""</formula>
    </cfRule>
    <cfRule type="expression" dxfId="54" priority="113">
      <formula>$T61=""</formula>
    </cfRule>
  </conditionalFormatting>
  <conditionalFormatting sqref="Z62">
    <cfRule type="expression" dxfId="53" priority="196">
      <formula>$T62=""</formula>
    </cfRule>
    <cfRule type="expression" dxfId="52" priority="197">
      <formula>R62&lt;&gt;""</formula>
    </cfRule>
  </conditionalFormatting>
  <conditionalFormatting sqref="Z63">
    <cfRule type="expression" dxfId="51" priority="112">
      <formula>R63&lt;&gt;""</formula>
    </cfRule>
    <cfRule type="expression" dxfId="50" priority="111">
      <formula>$T63=""</formula>
    </cfRule>
  </conditionalFormatting>
  <dataValidations count="1">
    <dataValidation type="list" allowBlank="1" showInputMessage="1" showErrorMessage="1" sqref="P6" xr:uid="{A3A0AEFC-3348-445C-AC4D-4805E2B2F4E0}">
      <formula1>"MSX,NS"</formula1>
    </dataValidation>
  </dataValidations>
  <printOptions horizontalCentered="1" verticalCentered="1"/>
  <pageMargins left="0.23622047244094491" right="0.23622047244094491" top="0.15748031496062992" bottom="0.15748031496062992" header="0.31496062992125984" footer="0.31496062992125984"/>
  <pageSetup scale="65" fitToHeight="0" orientation="landscape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0" id="{48193D2B-58C4-4979-8261-699273C56E60}">
            <xm:f>ISERROR(_xlfn.XLOOKUP(C12,Registry!$T:$T,Registry!$T:$T))</xm:f>
            <x14:dxf>
              <font>
                <color rgb="FFC00000"/>
              </font>
            </x14:dxf>
          </x14:cfRule>
          <xm:sqref>B12</xm:sqref>
        </x14:conditionalFormatting>
        <x14:conditionalFormatting xmlns:xm="http://schemas.microsoft.com/office/excel/2006/main">
          <x14:cfRule type="expression" priority="109" id="{0CE383B5-0FF9-4E3E-BFD2-1E6949A47EA2}">
            <xm:f>ISERROR(_xlfn.XLOOKUP(C14,Registry!$T:$T,Registry!$T:$T))</xm:f>
            <x14:dxf>
              <font>
                <color rgb="FFC00000"/>
              </font>
            </x14:dxf>
          </x14:cfRule>
          <xm:sqref>B14</xm:sqref>
        </x14:conditionalFormatting>
        <x14:conditionalFormatting xmlns:xm="http://schemas.microsoft.com/office/excel/2006/main">
          <x14:cfRule type="expression" priority="108" id="{D725A2D2-C23F-423D-86BD-E67F2E319557}">
            <xm:f>ISERROR(_xlfn.XLOOKUP(C16,Registry!$T:$T,Registry!$T:$T))</xm:f>
            <x14:dxf>
              <font>
                <color rgb="FFC00000"/>
              </font>
            </x14:dxf>
          </x14:cfRule>
          <xm:sqref>B16</xm:sqref>
        </x14:conditionalFormatting>
        <x14:conditionalFormatting xmlns:xm="http://schemas.microsoft.com/office/excel/2006/main">
          <x14:cfRule type="expression" priority="107" id="{948F4B17-5A75-4C3E-AA66-EBB2CACB1768}">
            <xm:f>ISERROR(_xlfn.XLOOKUP(C18,Registry!$T:$T,Registry!$T:$T))</xm:f>
            <x14:dxf>
              <font>
                <color rgb="FFC00000"/>
              </font>
            </x14:dxf>
          </x14:cfRule>
          <xm:sqref>B18</xm:sqref>
        </x14:conditionalFormatting>
        <x14:conditionalFormatting xmlns:xm="http://schemas.microsoft.com/office/excel/2006/main">
          <x14:cfRule type="expression" priority="106" id="{6E384FD5-CF24-4D88-B26B-DF4E13B77C9F}">
            <xm:f>ISERROR(_xlfn.XLOOKUP(C20,Registry!$T:$T,Registry!$T:$T))</xm:f>
            <x14:dxf>
              <font>
                <color rgb="FFC00000"/>
              </font>
            </x14:dxf>
          </x14:cfRule>
          <xm:sqref>B20</xm:sqref>
        </x14:conditionalFormatting>
        <x14:conditionalFormatting xmlns:xm="http://schemas.microsoft.com/office/excel/2006/main">
          <x14:cfRule type="expression" priority="105" id="{AD94A142-2ADB-4E11-8BE2-5044288A1ABF}">
            <xm:f>ISERROR(_xlfn.XLOOKUP(C22,Registry!$T:$T,Registry!$T:$T))</xm:f>
            <x14:dxf>
              <font>
                <color rgb="FFC00000"/>
              </font>
            </x14:dxf>
          </x14:cfRule>
          <xm:sqref>B22</xm:sqref>
        </x14:conditionalFormatting>
        <x14:conditionalFormatting xmlns:xm="http://schemas.microsoft.com/office/excel/2006/main">
          <x14:cfRule type="expression" priority="104" id="{36DA586F-D6DB-4C39-8789-13F71D6A3CE2}">
            <xm:f>ISERROR(_xlfn.XLOOKUP(C24,Registry!$T:$T,Registry!$T:$T))</xm:f>
            <x14:dxf>
              <font>
                <color rgb="FFC00000"/>
              </font>
            </x14:dxf>
          </x14:cfRule>
          <xm:sqref>B24</xm:sqref>
        </x14:conditionalFormatting>
        <x14:conditionalFormatting xmlns:xm="http://schemas.microsoft.com/office/excel/2006/main">
          <x14:cfRule type="expression" priority="103" id="{6AC4D1A6-7BD8-4E13-BCC8-8FB3A157FD24}">
            <xm:f>ISERROR(_xlfn.XLOOKUP(C26,Registry!$T:$T,Registry!$T:$T))</xm:f>
            <x14:dxf>
              <font>
                <color rgb="FFC00000"/>
              </font>
            </x14:dxf>
          </x14:cfRule>
          <xm:sqref>B26</xm:sqref>
        </x14:conditionalFormatting>
        <x14:conditionalFormatting xmlns:xm="http://schemas.microsoft.com/office/excel/2006/main">
          <x14:cfRule type="expression" priority="102" id="{4F3EF40D-9DE7-437E-AE9B-60E25B5507D1}">
            <xm:f>ISERROR(_xlfn.XLOOKUP(C28,Registry!$T:$T,Registry!$T:$T))</xm:f>
            <x14:dxf>
              <font>
                <color rgb="FFC00000"/>
              </font>
            </x14:dxf>
          </x14:cfRule>
          <xm:sqref>B28</xm:sqref>
        </x14:conditionalFormatting>
        <x14:conditionalFormatting xmlns:xm="http://schemas.microsoft.com/office/excel/2006/main">
          <x14:cfRule type="expression" priority="101" id="{F2E02131-2972-4BCA-AAEC-937A8F5E611C}">
            <xm:f>ISERROR(_xlfn.XLOOKUP(C30,Registry!$T:$T,Registry!$T:$T))</xm:f>
            <x14:dxf>
              <font>
                <color rgb="FFC00000"/>
              </font>
            </x14:dxf>
          </x14:cfRule>
          <xm:sqref>B30</xm:sqref>
        </x14:conditionalFormatting>
        <x14:conditionalFormatting xmlns:xm="http://schemas.microsoft.com/office/excel/2006/main">
          <x14:cfRule type="expression" priority="80" id="{D4F0AF91-032E-4ABC-9C06-F5E4EE2E2820}">
            <xm:f>OR(COUNTIFS(Registry_Ports!$A:$A,C12)=0,COUNTIFS(Registry!$A:$A,C12)=0,COUNTIFS(Registry!$E:$E,C12)=0,COUNTIFS(Registry!$H:$H,C12)=0)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C12</xm:sqref>
        </x14:conditionalFormatting>
        <x14:conditionalFormatting xmlns:xm="http://schemas.microsoft.com/office/excel/2006/main">
          <x14:cfRule type="expression" priority="42" id="{BF0DDE8F-81CE-4762-B315-7FC6D45E282E}">
            <xm:f>OR(COUNTIFS(Registry_Ports!$A:$A,C14)=0,COUNTIFS(Registry!$A:$A,C14)=0,COUNTIFS(Registry!$E:$E,C14)=0,COUNTIFS(Registry!$H:$H,C14)=0)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C14</xm:sqref>
        </x14:conditionalFormatting>
        <x14:conditionalFormatting xmlns:xm="http://schemas.microsoft.com/office/excel/2006/main">
          <x14:cfRule type="expression" priority="40" id="{A45EEB2B-ED56-41C9-B278-EC36EE165319}">
            <xm:f>OR(COUNTIFS(Registry_Ports!$A:$A,C16)=0,COUNTIFS(Registry!$A:$A,C16)=0,COUNTIFS(Registry!$E:$E,C16)=0,COUNTIFS(Registry!$H:$H,C16)=0)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C16</xm:sqref>
        </x14:conditionalFormatting>
        <x14:conditionalFormatting xmlns:xm="http://schemas.microsoft.com/office/excel/2006/main">
          <x14:cfRule type="expression" priority="38" id="{3CFEEF00-A1D0-445B-872D-26D43CA24E92}">
            <xm:f>OR(COUNTIFS(Registry_Ports!$A:$A,C18)=0,COUNTIFS(Registry!$A:$A,C18)=0,COUNTIFS(Registry!$E:$E,C18)=0,COUNTIFS(Registry!$H:$H,C18)=0)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C18</xm:sqref>
        </x14:conditionalFormatting>
        <x14:conditionalFormatting xmlns:xm="http://schemas.microsoft.com/office/excel/2006/main">
          <x14:cfRule type="expression" priority="36" id="{279ABDD4-F476-4FFD-9401-27CBCB85350D}">
            <xm:f>OR(COUNTIFS(Registry_Ports!$A:$A,C20)=0,COUNTIFS(Registry!$A:$A,C20)=0,COUNTIFS(Registry!$E:$E,C20)=0,COUNTIFS(Registry!$H:$H,C20)=0)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C20</xm:sqref>
        </x14:conditionalFormatting>
        <x14:conditionalFormatting xmlns:xm="http://schemas.microsoft.com/office/excel/2006/main">
          <x14:cfRule type="expression" priority="34" id="{0284A867-9D1F-43D1-9870-5B159C0FDECC}">
            <xm:f>OR(COUNTIFS(Registry_Ports!$A:$A,C22)=0,COUNTIFS(Registry!$A:$A,C22)=0,COUNTIFS(Registry!$E:$E,C22)=0,COUNTIFS(Registry!$H:$H,C22)=0)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C22</xm:sqref>
        </x14:conditionalFormatting>
        <x14:conditionalFormatting xmlns:xm="http://schemas.microsoft.com/office/excel/2006/main">
          <x14:cfRule type="expression" priority="32" id="{0F5EDDE1-BF1A-4E31-BE93-F618157C6ECF}">
            <xm:f>OR(COUNTIFS(Registry_Ports!$A:$A,C24)=0,COUNTIFS(Registry!$A:$A,C24)=0,COUNTIFS(Registry!$E:$E,C24)=0,COUNTIFS(Registry!$H:$H,C24)=0)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C24</xm:sqref>
        </x14:conditionalFormatting>
        <x14:conditionalFormatting xmlns:xm="http://schemas.microsoft.com/office/excel/2006/main">
          <x14:cfRule type="expression" priority="30" id="{A74CD489-7E78-4329-9CE2-21F0ABB28B8C}">
            <xm:f>OR(COUNTIFS(Registry_Ports!$A:$A,C26)=0,COUNTIFS(Registry!$A:$A,C26)=0,COUNTIFS(Registry!$E:$E,C26)=0,COUNTIFS(Registry!$H:$H,C26)=0)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C26</xm:sqref>
        </x14:conditionalFormatting>
        <x14:conditionalFormatting xmlns:xm="http://schemas.microsoft.com/office/excel/2006/main">
          <x14:cfRule type="expression" priority="28" id="{63E5B55B-9166-4EFE-8E47-A9A46F3936FB}">
            <xm:f>OR(COUNTIFS(Registry_Ports!$A:$A,C28)=0,COUNTIFS(Registry!$A:$A,C28)=0,COUNTIFS(Registry!$E:$E,C28)=0,COUNTIFS(Registry!$H:$H,C28)=0)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C28</xm:sqref>
        </x14:conditionalFormatting>
        <x14:conditionalFormatting xmlns:xm="http://schemas.microsoft.com/office/excel/2006/main">
          <x14:cfRule type="expression" priority="26" id="{CB4A536B-FA43-4EAB-A106-33A21E6A51CC}">
            <xm:f>OR(COUNTIFS(Registry_Ports!$A:$A,C30)=0,COUNTIFS(Registry!$A:$A,C30)=0,COUNTIFS(Registry!$E:$E,C30)=0,COUNTIFS(Registry!$H:$H,C30)=0)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C30</xm:sqref>
        </x14:conditionalFormatting>
        <x14:conditionalFormatting xmlns:xm="http://schemas.microsoft.com/office/excel/2006/main">
          <x14:cfRule type="expression" priority="100" id="{76AF7661-1EC7-461A-AA95-8C514412E550}">
            <xm:f>ISERROR(_xlfn.XLOOKUP(P12,Registry!$T:$T,Registry!$T:$T))</xm:f>
            <x14:dxf>
              <font>
                <color rgb="FFC00000"/>
              </font>
            </x14:dxf>
          </x14:cfRule>
          <xm:sqref>O12</xm:sqref>
        </x14:conditionalFormatting>
        <x14:conditionalFormatting xmlns:xm="http://schemas.microsoft.com/office/excel/2006/main">
          <x14:cfRule type="expression" priority="99" id="{EC2C39A8-90CA-45A5-BBA8-A9BA5FFC2A97}">
            <xm:f>ISERROR(_xlfn.XLOOKUP(P14,Registry!$T:$T,Registry!$T:$T))</xm:f>
            <x14:dxf>
              <font>
                <color rgb="FFC00000"/>
              </font>
            </x14:dxf>
          </x14:cfRule>
          <xm:sqref>O14</xm:sqref>
        </x14:conditionalFormatting>
        <x14:conditionalFormatting xmlns:xm="http://schemas.microsoft.com/office/excel/2006/main">
          <x14:cfRule type="expression" priority="98" id="{6D35E6F6-D832-4C2B-A009-75370B210193}">
            <xm:f>ISERROR(_xlfn.XLOOKUP(P16,Registry!$T:$T,Registry!$T:$T))</xm:f>
            <x14:dxf>
              <font>
                <color rgb="FFC00000"/>
              </font>
            </x14:dxf>
          </x14:cfRule>
          <xm:sqref>O16</xm:sqref>
        </x14:conditionalFormatting>
        <x14:conditionalFormatting xmlns:xm="http://schemas.microsoft.com/office/excel/2006/main">
          <x14:cfRule type="expression" priority="97" id="{E220E8D5-5A4F-4FCF-AD1D-67B45E16ACAE}">
            <xm:f>ISERROR(_xlfn.XLOOKUP(P18,Registry!$T:$T,Registry!$T:$T))</xm:f>
            <x14:dxf>
              <font>
                <color rgb="FFC00000"/>
              </font>
            </x14:dxf>
          </x14:cfRule>
          <xm:sqref>O18</xm:sqref>
        </x14:conditionalFormatting>
        <x14:conditionalFormatting xmlns:xm="http://schemas.microsoft.com/office/excel/2006/main">
          <x14:cfRule type="expression" priority="96" id="{2D7C8137-1238-428F-B991-1174C63EF95B}">
            <xm:f>ISERROR(_xlfn.XLOOKUP(P20,Registry!$T:$T,Registry!$T:$T))</xm:f>
            <x14:dxf>
              <font>
                <color rgb="FFC00000"/>
              </font>
            </x14:dxf>
          </x14:cfRule>
          <xm:sqref>O20</xm:sqref>
        </x14:conditionalFormatting>
        <x14:conditionalFormatting xmlns:xm="http://schemas.microsoft.com/office/excel/2006/main">
          <x14:cfRule type="expression" priority="95" id="{1F3ECFD3-C6AC-4641-A449-5732E8FF83BB}">
            <xm:f>ISERROR(_xlfn.XLOOKUP(P22,Registry!$T:$T,Registry!$T:$T))</xm:f>
            <x14:dxf>
              <font>
                <color rgb="FFC00000"/>
              </font>
            </x14:dxf>
          </x14:cfRule>
          <xm:sqref>O22</xm:sqref>
        </x14:conditionalFormatting>
        <x14:conditionalFormatting xmlns:xm="http://schemas.microsoft.com/office/excel/2006/main">
          <x14:cfRule type="expression" priority="94" id="{C44BCA05-007A-4B8B-AF1A-A73239E478CD}">
            <xm:f>ISERROR(_xlfn.XLOOKUP(P24,Registry!$T:$T,Registry!$T:$T))</xm:f>
            <x14:dxf>
              <font>
                <color rgb="FFC00000"/>
              </font>
            </x14:dxf>
          </x14:cfRule>
          <xm:sqref>O24</xm:sqref>
        </x14:conditionalFormatting>
        <x14:conditionalFormatting xmlns:xm="http://schemas.microsoft.com/office/excel/2006/main">
          <x14:cfRule type="expression" priority="93" id="{74F03154-2824-4F85-A5F1-652ED51FA1E4}">
            <xm:f>ISERROR(_xlfn.XLOOKUP(P26,Registry!$T:$T,Registry!$T:$T))</xm:f>
            <x14:dxf>
              <font>
                <color rgb="FFC00000"/>
              </font>
            </x14:dxf>
          </x14:cfRule>
          <xm:sqref>O26</xm:sqref>
        </x14:conditionalFormatting>
        <x14:conditionalFormatting xmlns:xm="http://schemas.microsoft.com/office/excel/2006/main">
          <x14:cfRule type="expression" priority="92" id="{063FD1D1-9B5F-44F4-A190-2AE4E9FA169A}">
            <xm:f>ISERROR(_xlfn.XLOOKUP(P28,Registry!$T:$T,Registry!$T:$T))</xm:f>
            <x14:dxf>
              <font>
                <color rgb="FFC00000"/>
              </font>
            </x14:dxf>
          </x14:cfRule>
          <xm:sqref>O28</xm:sqref>
        </x14:conditionalFormatting>
        <x14:conditionalFormatting xmlns:xm="http://schemas.microsoft.com/office/excel/2006/main">
          <x14:cfRule type="expression" priority="91" id="{27BE54F9-1EFF-4CD8-AD15-1074D13913BF}">
            <xm:f>ISERROR(_xlfn.XLOOKUP(P30,Registry!$T:$T,Registry!$T:$T))</xm:f>
            <x14:dxf>
              <font>
                <color rgb="FFC00000"/>
              </font>
            </x14:dxf>
          </x14:cfRule>
          <xm:sqref>O30</xm:sqref>
        </x14:conditionalFormatting>
        <x14:conditionalFormatting xmlns:xm="http://schemas.microsoft.com/office/excel/2006/main">
          <x14:cfRule type="expression" priority="24" id="{043B599A-30BB-42E2-853E-E0665D05786B}">
            <xm:f>OR(COUNTIFS(Registry_Ports!$A:$A,P12)=0,COUNTIFS(Registry!$A:$A,P12)=0,COUNTIFS(Registry!$E:$E,P12)=0,COUNTIFS(Registry!$H:$H,P12)=0)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P12</xm:sqref>
        </x14:conditionalFormatting>
        <x14:conditionalFormatting xmlns:xm="http://schemas.microsoft.com/office/excel/2006/main">
          <x14:cfRule type="expression" priority="22" id="{59719E30-7ADD-42CC-AC7C-3BACC549FC43}">
            <xm:f>OR(COUNTIFS(Registry_Ports!$A:$A,P14)=0,COUNTIFS(Registry!$A:$A,P14)=0,COUNTIFS(Registry!$E:$E,P14)=0,COUNTIFS(Registry!$H:$H,P14)=0)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P14</xm:sqref>
        </x14:conditionalFormatting>
        <x14:conditionalFormatting xmlns:xm="http://schemas.microsoft.com/office/excel/2006/main">
          <x14:cfRule type="expression" priority="20" id="{6E86DA70-01DF-49D5-98C4-FB63FF5BC53E}">
            <xm:f>OR(COUNTIFS(Registry_Ports!$A:$A,P16)=0,COUNTIFS(Registry!$A:$A,P16)=0,COUNTIFS(Registry!$E:$E,P16)=0,COUNTIFS(Registry!$H:$H,P16)=0)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P16</xm:sqref>
        </x14:conditionalFormatting>
        <x14:conditionalFormatting xmlns:xm="http://schemas.microsoft.com/office/excel/2006/main">
          <x14:cfRule type="expression" priority="18" id="{519BB12F-FE4A-4D15-8C46-2E36C3595E25}">
            <xm:f>OR(COUNTIFS(Registry_Ports!$A:$A,P18)=0,COUNTIFS(Registry!$A:$A,P18)=0,COUNTIFS(Registry!$E:$E,P18)=0,COUNTIFS(Registry!$H:$H,P18)=0)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P18</xm:sqref>
        </x14:conditionalFormatting>
        <x14:conditionalFormatting xmlns:xm="http://schemas.microsoft.com/office/excel/2006/main">
          <x14:cfRule type="expression" priority="16" id="{B80EEB2A-C333-4AC7-9BD6-D1727CEA0BE2}">
            <xm:f>OR(COUNTIFS(Registry_Ports!$A:$A,P20)=0,COUNTIFS(Registry!$A:$A,P20)=0,COUNTIFS(Registry!$E:$E,P20)=0,COUNTIFS(Registry!$H:$H,P20)=0)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P20</xm:sqref>
        </x14:conditionalFormatting>
        <x14:conditionalFormatting xmlns:xm="http://schemas.microsoft.com/office/excel/2006/main">
          <x14:cfRule type="expression" priority="14" id="{B0510050-28D8-4FAF-BFC2-18AB2722C2B2}">
            <xm:f>OR(COUNTIFS(Registry_Ports!$A:$A,P22)=0,COUNTIFS(Registry!$A:$A,P22)=0,COUNTIFS(Registry!$E:$E,P22)=0,COUNTIFS(Registry!$H:$H,P22)=0)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P22</xm:sqref>
        </x14:conditionalFormatting>
        <x14:conditionalFormatting xmlns:xm="http://schemas.microsoft.com/office/excel/2006/main">
          <x14:cfRule type="expression" priority="12" id="{0BEF2631-742C-4296-A908-AB03AD7F3B7F}">
            <xm:f>OR(COUNTIFS(Registry_Ports!$A:$A,P24)=0,COUNTIFS(Registry!$A:$A,P24)=0,COUNTIFS(Registry!$E:$E,P24)=0,COUNTIFS(Registry!$H:$H,P24)=0)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P24</xm:sqref>
        </x14:conditionalFormatting>
        <x14:conditionalFormatting xmlns:xm="http://schemas.microsoft.com/office/excel/2006/main">
          <x14:cfRule type="expression" priority="10" id="{4C71017C-520D-495E-84D0-EAF0099B474D}">
            <xm:f>OR(COUNTIFS(Registry_Ports!$A:$A,P26)=0,COUNTIFS(Registry!$A:$A,P26)=0,COUNTIFS(Registry!$E:$E,P26)=0,COUNTIFS(Registry!$H:$H,P26)=0)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P26</xm:sqref>
        </x14:conditionalFormatting>
        <x14:conditionalFormatting xmlns:xm="http://schemas.microsoft.com/office/excel/2006/main">
          <x14:cfRule type="expression" priority="8" id="{40787887-1D2E-4D14-B064-623D2E22019D}">
            <xm:f>OR(COUNTIFS(Registry_Ports!$A:$A,P28)=0,COUNTIFS(Registry!$A:$A,P28)=0,COUNTIFS(Registry!$E:$E,P28)=0,COUNTIFS(Registry!$H:$H,P28)=0)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P28</xm:sqref>
        </x14:conditionalFormatting>
        <x14:conditionalFormatting xmlns:xm="http://schemas.microsoft.com/office/excel/2006/main">
          <x14:cfRule type="expression" priority="6" id="{4A1D3FB1-469C-4ADF-BFDC-E80A762A9701}">
            <xm:f>OR(COUNTIFS(Registry_Ports!$A:$A,P30)=0,COUNTIFS(Registry!$A:$A,P30)=0,COUNTIFS(Registry!$E:$E,P30)=0,COUNTIFS(Registry!$H:$H,P30)=0)</xm:f>
            <x14:dxf>
              <font>
                <color theme="0"/>
              </font>
              <fill>
                <patternFill>
                  <bgColor rgb="FFFF0000"/>
                </patternFill>
              </fill>
            </x14:dxf>
          </x14:cfRule>
          <xm:sqref>P30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6C6B5C5-EA07-44E1-8C22-8A37DDFA4060}">
          <x14:formula1>
            <xm:f>Registry_Ports!$A$2:$A$100</xm:f>
          </x14:formula1>
          <xm:sqref>C12 C14 C16 C18 C20 C22 C24 C26 C28 P30 C30 P12 P14 P16 P18 P20 P22 P24 P26 P28 I20</xm:sqref>
        </x14:dataValidation>
        <x14:dataValidation type="list" allowBlank="1" showInputMessage="1" showErrorMessage="1" xr:uid="{393D06B4-6B46-46FB-A079-96CC2B9B2F91}">
          <x14:formula1>
            <xm:f>Ship_Particulars!$C$8:$C$21</xm:f>
          </x14:formula1>
          <xm:sqref>K6</xm:sqref>
        </x14:dataValidation>
        <x14:dataValidation type="list" allowBlank="1" showInputMessage="1" showErrorMessage="1" xr:uid="{0E7AD1A8-CF66-48A8-80A6-DC5022BD487D}">
          <x14:formula1>
            <xm:f>Settings!$I$9:$I$14</xm:f>
          </x14:formula1>
          <xm:sqref>E12 E14 E16 E18 E20 E22 E24 E26 E28 E30 K20 R12 R14 R16 R18 R20 R22 R24 R26 R28 R30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8" tint="-0.499984740745262"/>
    <pageSetUpPr fitToPage="1"/>
  </sheetPr>
  <dimension ref="A1:R116"/>
  <sheetViews>
    <sheetView showGridLines="0" tabSelected="1" zoomScaleNormal="100" zoomScaleSheetLayoutView="100" zoomScalePageLayoutView="55" workbookViewId="0">
      <pane xSplit="2" ySplit="8" topLeftCell="C9" activePane="bottomRight" state="frozen"/>
      <selection pane="topRight" activeCell="D1" sqref="D1"/>
      <selection pane="bottomLeft" activeCell="A16" sqref="A16"/>
      <selection pane="bottomRight" activeCell="S14" sqref="S14"/>
    </sheetView>
  </sheetViews>
  <sheetFormatPr defaultRowHeight="12.75" x14ac:dyDescent="0.2"/>
  <cols>
    <col min="1" max="1" width="10.7109375" customWidth="1"/>
    <col min="2" max="2" width="11" customWidth="1"/>
    <col min="3" max="3" width="10.42578125" customWidth="1"/>
    <col min="4" max="4" width="14" customWidth="1"/>
    <col min="5" max="5" width="16.7109375" customWidth="1"/>
    <col min="6" max="6" width="11.85546875" bestFit="1" customWidth="1"/>
    <col min="7" max="7" width="7.7109375" style="63" customWidth="1"/>
    <col min="8" max="8" width="7.28515625" style="63" customWidth="1"/>
    <col min="9" max="9" width="18.5703125" customWidth="1"/>
    <col min="10" max="10" width="9.140625" style="1" customWidth="1"/>
    <col min="11" max="11" width="9.28515625" style="1" customWidth="1"/>
    <col min="12" max="12" width="10" style="1" customWidth="1"/>
    <col min="13" max="13" width="10.5703125" style="1" customWidth="1"/>
    <col min="14" max="14" width="43.42578125" style="232" customWidth="1"/>
    <col min="15" max="15" width="31" style="232" customWidth="1"/>
    <col min="16" max="17" width="31" customWidth="1"/>
    <col min="18" max="18" width="8.7109375" style="232" customWidth="1"/>
  </cols>
  <sheetData>
    <row r="1" spans="1:18" ht="48" customHeight="1" thickBot="1" x14ac:dyDescent="0.25">
      <c r="A1" s="29" t="s">
        <v>643</v>
      </c>
      <c r="B1" s="28"/>
      <c r="C1" s="28"/>
      <c r="D1" s="28"/>
      <c r="E1" s="28"/>
      <c r="F1" s="28"/>
      <c r="G1" s="28"/>
      <c r="H1" s="28"/>
      <c r="I1" s="28"/>
      <c r="J1" s="28"/>
      <c r="K1" s="103"/>
      <c r="L1" s="28"/>
      <c r="M1" s="166" t="s">
        <v>752</v>
      </c>
      <c r="N1" s="230"/>
      <c r="O1" s="230"/>
      <c r="P1" s="28"/>
      <c r="Q1" s="28"/>
    </row>
    <row r="2" spans="1:18" ht="8.25" customHeight="1" thickTop="1" x14ac:dyDescent="0.2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231"/>
      <c r="O2" s="231"/>
      <c r="P2" s="33"/>
      <c r="Q2" s="33"/>
    </row>
    <row r="3" spans="1:18" ht="17.25" customHeight="1" x14ac:dyDescent="0.2">
      <c r="A3" s="157" t="s">
        <v>753</v>
      </c>
    </row>
    <row r="4" spans="1:18" ht="23.25" x14ac:dyDescent="0.35">
      <c r="C4" s="267">
        <f ca="1">TODAY()</f>
        <v>45645</v>
      </c>
      <c r="F4" s="66"/>
      <c r="G4" s="67" t="str">
        <f>'VOY Params'!K6</f>
        <v>MV SIRIUS LEADER</v>
      </c>
      <c r="H4" s="68"/>
      <c r="I4" s="69"/>
      <c r="J4" s="70"/>
      <c r="K4" s="70"/>
    </row>
    <row r="5" spans="1:18" x14ac:dyDescent="0.2">
      <c r="F5" s="290" t="str">
        <f>'VOY Params'!O4</f>
        <v>VOY NO.:</v>
      </c>
      <c r="G5" s="289">
        <f>'VOY Params'!P4</f>
        <v>115</v>
      </c>
    </row>
    <row r="6" spans="1:18" ht="13.5" customHeight="1" x14ac:dyDescent="0.2">
      <c r="A6" s="60"/>
      <c r="B6" s="60"/>
      <c r="C6" s="60"/>
      <c r="D6" s="60"/>
      <c r="E6" s="60"/>
      <c r="F6" s="60"/>
      <c r="G6" s="64"/>
      <c r="H6" s="64"/>
      <c r="I6" s="60"/>
      <c r="J6" s="60"/>
      <c r="K6" s="60"/>
      <c r="L6" s="60"/>
      <c r="M6" s="60"/>
      <c r="N6" s="233"/>
      <c r="O6" s="233"/>
      <c r="P6" s="60"/>
      <c r="Q6" s="60"/>
    </row>
    <row r="7" spans="1:18" x14ac:dyDescent="0.2">
      <c r="A7" s="34"/>
      <c r="B7" s="34"/>
      <c r="C7" s="34"/>
      <c r="D7" s="35"/>
      <c r="E7" s="71"/>
      <c r="F7" s="36"/>
      <c r="G7" s="65"/>
      <c r="H7" s="65"/>
      <c r="I7" s="36"/>
      <c r="J7" s="366" t="s">
        <v>642</v>
      </c>
      <c r="K7" s="367"/>
      <c r="L7" s="364" t="s">
        <v>268</v>
      </c>
      <c r="M7" s="365"/>
      <c r="N7" s="234"/>
      <c r="O7" s="234"/>
      <c r="P7" s="37"/>
      <c r="Q7" s="37"/>
    </row>
    <row r="8" spans="1:18" s="145" customFormat="1" ht="12.75" customHeight="1" thickBot="1" x14ac:dyDescent="0.25">
      <c r="A8" s="283" t="s">
        <v>300</v>
      </c>
      <c r="B8" s="283" t="s">
        <v>300</v>
      </c>
      <c r="C8" s="283" t="s">
        <v>637</v>
      </c>
      <c r="D8" s="283" t="s">
        <v>638</v>
      </c>
      <c r="E8" s="283" t="s">
        <v>639</v>
      </c>
      <c r="F8" s="282" t="s">
        <v>640</v>
      </c>
      <c r="G8" s="282" t="s">
        <v>1</v>
      </c>
      <c r="H8" s="282" t="s">
        <v>2</v>
      </c>
      <c r="I8" s="282" t="s">
        <v>641</v>
      </c>
      <c r="J8" s="284" t="s">
        <v>3</v>
      </c>
      <c r="K8" s="284" t="s">
        <v>4</v>
      </c>
      <c r="L8" s="285" t="s">
        <v>3</v>
      </c>
      <c r="M8" s="285" t="s">
        <v>4</v>
      </c>
      <c r="N8" s="291" t="s">
        <v>110</v>
      </c>
      <c r="O8" s="291" t="s">
        <v>647</v>
      </c>
      <c r="P8" s="282" t="s">
        <v>301</v>
      </c>
      <c r="Q8" s="282" t="s">
        <v>648</v>
      </c>
      <c r="R8" s="237" t="s">
        <v>762</v>
      </c>
    </row>
    <row r="9" spans="1:18" ht="13.5" thickTop="1" x14ac:dyDescent="0.2">
      <c r="A9" s="370" t="str">
        <f>IF('VOY Params'!C12&lt;&gt;"",'VOY Params'!C12,"Omit")</f>
        <v>SAI</v>
      </c>
      <c r="B9" s="135" t="str">
        <f>A9</f>
        <v>SAI</v>
      </c>
      <c r="C9" s="368">
        <f>IF('VOY Params'!$P$6="MSX","MSX Voy",'VOY Params'!E12)</f>
        <v>0</v>
      </c>
      <c r="D9" s="137" t="str">
        <f>IF('VOY Params'!M37="",'VOY Params'!$F$36,'VOY Params'!$M$36)</f>
        <v>ATA</v>
      </c>
      <c r="E9" s="138">
        <f>'VOY Params'!U37</f>
        <v>45660</v>
      </c>
      <c r="F9" s="139"/>
      <c r="G9" s="140"/>
      <c r="H9" s="140"/>
      <c r="I9" s="137"/>
      <c r="J9" s="141"/>
      <c r="K9" s="139"/>
      <c r="L9" s="141"/>
      <c r="M9" s="139"/>
      <c r="N9" s="228" t="s">
        <v>295</v>
      </c>
      <c r="O9" s="382"/>
      <c r="P9" s="384"/>
      <c r="Q9" s="382"/>
      <c r="R9" s="287" t="str">
        <f>IF(A9="Omit","Off","On")</f>
        <v>On</v>
      </c>
    </row>
    <row r="10" spans="1:18" x14ac:dyDescent="0.2">
      <c r="A10" s="371"/>
      <c r="B10" s="109" t="str">
        <f>B9</f>
        <v>SAI</v>
      </c>
      <c r="C10" s="369"/>
      <c r="D10" s="82" t="str">
        <f>IF('VOY Params'!N37="",'VOY Params'!$G$36,'VOY Params'!$N$36)</f>
        <v>ATB</v>
      </c>
      <c r="E10" s="85">
        <f>'VOY Params'!V37</f>
        <v>45663</v>
      </c>
      <c r="F10" s="86"/>
      <c r="G10" s="88"/>
      <c r="H10" s="88"/>
      <c r="I10" s="82"/>
      <c r="J10" s="134"/>
      <c r="K10" s="86"/>
      <c r="L10" s="134"/>
      <c r="M10" s="86"/>
      <c r="N10" s="372"/>
      <c r="O10" s="383"/>
      <c r="P10" s="385"/>
      <c r="Q10" s="383"/>
      <c r="R10" s="287" t="str">
        <f>R9</f>
        <v>On</v>
      </c>
    </row>
    <row r="11" spans="1:18" x14ac:dyDescent="0.2">
      <c r="A11" s="371"/>
      <c r="B11" s="109" t="str">
        <f t="shared" ref="B11:B12" si="0">B10</f>
        <v>SAI</v>
      </c>
      <c r="C11" s="369"/>
      <c r="D11" s="82" t="str">
        <f>IF('VOY Params'!O37="",'VOY Params'!$H$36,'VOY Params'!$O$36)</f>
        <v>E-Start OPNS</v>
      </c>
      <c r="E11" s="85">
        <f ca="1">'VOY Params'!W37</f>
        <v>45663.041666666664</v>
      </c>
      <c r="F11" s="87">
        <f ca="1">E11</f>
        <v>45663.041666666664</v>
      </c>
      <c r="G11" s="213">
        <f ca="1">WEEKDAY(F11,2)</f>
        <v>1</v>
      </c>
      <c r="H11" s="213">
        <f ca="1">WEEKDAY(F11,2)</f>
        <v>1</v>
      </c>
      <c r="I11" s="82" t="s">
        <v>5</v>
      </c>
      <c r="J11" s="134">
        <f ca="1">IF(LEN(C9)=2,SUMIFS('BKG FORMULAS'!H:H,'BKG FORMULAS'!R:R,'WORKING SCHEDULE'!A9,'BKG FORMULAS'!J:J,"C",'BKG FORMULAS'!T:T,'WORKING SCHEDULE'!C9),SUMIFS('BKG FORMULAS'!H:H,'BKG FORMULAS'!R:R,'WORKING SCHEDULE'!A9,'BKG FORMULAS'!J:J,"C"))</f>
        <v>0</v>
      </c>
      <c r="K11" s="86">
        <f ca="1">IF(LEN(C9)=2,SUMIFS('BKG FORMULAS'!P:P,'BKG FORMULAS'!R:R,'WORKING SCHEDULE'!A9,'BKG FORMULAS'!J:J,"C",'BKG FORMULAS'!T:T,'WORKING SCHEDULE'!C9),SUMIFS('BKG FORMULAS'!P:P,'BKG FORMULAS'!R:R,'WORKING SCHEDULE'!A9,'BKG FORMULAS'!J:J,"C"))</f>
        <v>0</v>
      </c>
      <c r="L11" s="134">
        <f ca="1">IF(LEN(C9)=2,SUMIFS('BKG FORMULAS'!H:H,'BKG FORMULAS'!Q:Q,'WORKING SCHEDULE'!A9,'BKG FORMULAS'!J:J,"C",'BKG FORMULAS'!S:S,'WORKING SCHEDULE'!C9),SUMIFS('BKG FORMULAS'!H:H,'BKG FORMULAS'!Q:Q,'WORKING SCHEDULE'!A9,'BKG FORMULAS'!J:J,"C"))</f>
        <v>0</v>
      </c>
      <c r="M11" s="86">
        <f ca="1">IF(LEN(C9)=2,SUMIFS('BKG FORMULAS'!P:P,'BKG FORMULAS'!Q:Q,'WORKING SCHEDULE'!A9,'BKG FORMULAS'!J:J,"C",'BKG FORMULAS'!S:S,'WORKING SCHEDULE'!C9),SUMIFS('BKG FORMULAS'!P:P,'BKG FORMULAS'!Q:Q,'WORKING SCHEDULE'!A9,'BKG FORMULAS'!J:J,"C"))</f>
        <v>0</v>
      </c>
      <c r="N11" s="372"/>
      <c r="O11" s="383"/>
      <c r="P11" s="385"/>
      <c r="Q11" s="383"/>
      <c r="R11" s="287" t="str">
        <f t="shared" ref="R11:R13" si="1">R10</f>
        <v>On</v>
      </c>
    </row>
    <row r="12" spans="1:18" x14ac:dyDescent="0.2">
      <c r="A12" s="371"/>
      <c r="B12" s="109" t="str">
        <f t="shared" si="0"/>
        <v>SAI</v>
      </c>
      <c r="C12" s="369"/>
      <c r="D12" s="82" t="str">
        <f>IF('VOY Params'!P37="",'VOY Params'!$I$36,'VOY Params'!$P$36)</f>
        <v>ETC</v>
      </c>
      <c r="E12" s="85">
        <f ca="1">'VOY Params'!X37</f>
        <v>45663.083333333328</v>
      </c>
      <c r="F12" s="86"/>
      <c r="G12" s="88"/>
      <c r="H12" s="88"/>
      <c r="I12" s="82" t="s">
        <v>7</v>
      </c>
      <c r="J12" s="134">
        <f ca="1">IF(LEN(C9)=2,SUMIFS('BKG FORMULAS'!H:H,'BKG FORMULAS'!R:R,'WORKING SCHEDULE'!A9,'BKG FORMULAS'!J:J,"H",'BKG FORMULAS'!T:T,'WORKING SCHEDULE'!C9),SUMIFS('BKG FORMULAS'!H:H,'BKG FORMULAS'!R:R,'WORKING SCHEDULE'!A9,'BKG FORMULAS'!J:J,"H"))</f>
        <v>0</v>
      </c>
      <c r="K12" s="86">
        <f ca="1">IF(LEN(C9)=2,SUMIFS('BKG FORMULAS'!P:P,'BKG FORMULAS'!R:R,'WORKING SCHEDULE'!A9,'BKG FORMULAS'!J:J,"H",'BKG FORMULAS'!T:T,'WORKING SCHEDULE'!C9),SUMIFS('BKG FORMULAS'!P:P,'BKG FORMULAS'!R:R,'WORKING SCHEDULE'!A9,'BKG FORMULAS'!J:J,"H"))</f>
        <v>0</v>
      </c>
      <c r="L12" s="134">
        <f ca="1">IF(LEN(C9)=2,SUMIFS('BKG FORMULAS'!H:H,'BKG FORMULAS'!Q:Q,'WORKING SCHEDULE'!A9,'BKG FORMULAS'!J:J,"H",'BKG FORMULAS'!S:S,'WORKING SCHEDULE'!C9),SUMIFS('BKG FORMULAS'!H:H,'BKG FORMULAS'!Q:Q,'WORKING SCHEDULE'!A9,'BKG FORMULAS'!J:J,"H"))</f>
        <v>0</v>
      </c>
      <c r="M12" s="86">
        <f ca="1">IF(LEN(C9)=2,SUMIFS('BKG FORMULAS'!P:P,'BKG FORMULAS'!Q:Q,'WORKING SCHEDULE'!A9,'BKG FORMULAS'!J:J,"H",'BKG FORMULAS'!S:S,'WORKING SCHEDULE'!C9),SUMIFS('BKG FORMULAS'!P:P,'BKG FORMULAS'!Q:Q,'WORKING SCHEDULE'!A9,'BKG FORMULAS'!J:J,"H"))</f>
        <v>0</v>
      </c>
      <c r="N12" s="372"/>
      <c r="O12" s="383"/>
      <c r="P12" s="385"/>
      <c r="Q12" s="383"/>
      <c r="R12" s="287" t="str">
        <f t="shared" si="1"/>
        <v>On</v>
      </c>
    </row>
    <row r="13" spans="1:18" ht="13.5" thickBot="1" x14ac:dyDescent="0.25">
      <c r="A13" s="371"/>
      <c r="B13" s="109" t="str">
        <f>B12</f>
        <v>SAI</v>
      </c>
      <c r="C13" s="369"/>
      <c r="D13" s="82" t="str">
        <f>IF('VOY Params'!R37="",'VOY Params'!$K$36,'VOY Params'!$R$36)</f>
        <v>ETD</v>
      </c>
      <c r="E13" s="85">
        <f ca="1">'VOY Params'!Z37</f>
        <v>45663.166666666664</v>
      </c>
      <c r="F13" s="86"/>
      <c r="G13" s="88"/>
      <c r="H13" s="88"/>
      <c r="I13" s="82"/>
      <c r="J13" s="134"/>
      <c r="K13" s="86"/>
      <c r="L13" s="134"/>
      <c r="M13" s="86"/>
      <c r="N13" s="372"/>
      <c r="O13" s="383"/>
      <c r="P13" s="385"/>
      <c r="Q13" s="383"/>
      <c r="R13" s="287" t="str">
        <f t="shared" si="1"/>
        <v>On</v>
      </c>
    </row>
    <row r="14" spans="1:18" ht="12.75" customHeight="1" thickTop="1" x14ac:dyDescent="0.2">
      <c r="A14" s="373" t="str">
        <f>IF('VOY Params'!C14&lt;&gt;"",'VOY Params'!C14,"Omit")</f>
        <v>RIO</v>
      </c>
      <c r="B14" s="169" t="str">
        <f>A14</f>
        <v>RIO</v>
      </c>
      <c r="C14" s="375">
        <f>IF('VOY Params'!$P$6="MSX","MSX Voy",'VOY Params'!E14)</f>
        <v>0</v>
      </c>
      <c r="D14" s="170" t="str">
        <f>IF('VOY Params'!M38="",'VOY Params'!$F$36,'VOY Params'!$M$36)</f>
        <v>ETA</v>
      </c>
      <c r="E14" s="171">
        <f ca="1">'VOY Params'!U38</f>
        <v>45663.166666666664</v>
      </c>
      <c r="F14" s="172"/>
      <c r="G14" s="173"/>
      <c r="H14" s="173"/>
      <c r="I14" s="170"/>
      <c r="J14" s="174"/>
      <c r="K14" s="172"/>
      <c r="L14" s="174"/>
      <c r="M14" s="172"/>
      <c r="N14" s="377"/>
      <c r="O14" s="380">
        <v>13</v>
      </c>
      <c r="P14" s="386">
        <f>IFERROR(SUMIFS(Registry!P:P,Registry!N:N,B13,Registry!O:O,B14)/VLOOKUP(O14,Registry!$K:$L,2,0)/24,"Couldn't find speed")</f>
        <v>0</v>
      </c>
      <c r="Q14" s="386">
        <f>SUMIFS(Registry!P:P,Registry!N:N,B13,Registry!O:O,B14)/VLOOKUP(O14,Registry!$K:$L,2,0)/24</f>
        <v>0</v>
      </c>
      <c r="R14" s="287" t="str">
        <f>IF(A14="Omit","Off","On")</f>
        <v>On</v>
      </c>
    </row>
    <row r="15" spans="1:18" ht="12.75" customHeight="1" x14ac:dyDescent="0.2">
      <c r="A15" s="374"/>
      <c r="B15" s="175" t="str">
        <f>B14</f>
        <v>RIO</v>
      </c>
      <c r="C15" s="376"/>
      <c r="D15" s="176" t="str">
        <f>IF('VOY Params'!N38="",'VOY Params'!$G$36,'VOY Params'!$N$36)</f>
        <v>ETB</v>
      </c>
      <c r="E15" s="177">
        <f ca="1">'VOY Params'!V38</f>
        <v>45663.208333333328</v>
      </c>
      <c r="F15" s="178"/>
      <c r="G15" s="179"/>
      <c r="H15" s="179"/>
      <c r="I15" s="176"/>
      <c r="J15" s="180"/>
      <c r="K15" s="178"/>
      <c r="L15" s="180"/>
      <c r="M15" s="178"/>
      <c r="N15" s="378"/>
      <c r="O15" s="381"/>
      <c r="P15" s="387"/>
      <c r="Q15" s="387"/>
      <c r="R15" s="287" t="str">
        <f t="shared" ref="R15:R58" si="2">R14</f>
        <v>On</v>
      </c>
    </row>
    <row r="16" spans="1:18" ht="12.75" customHeight="1" x14ac:dyDescent="0.2">
      <c r="A16" s="374"/>
      <c r="B16" s="175" t="str">
        <f t="shared" ref="B16:B17" si="3">B15</f>
        <v>RIO</v>
      </c>
      <c r="C16" s="376"/>
      <c r="D16" s="176" t="str">
        <f>IF('VOY Params'!O38="",'VOY Params'!$H$36,'VOY Params'!$O$36)</f>
        <v>E-Start OPNS</v>
      </c>
      <c r="E16" s="177">
        <f ca="1">'VOY Params'!W38</f>
        <v>45663.291666666664</v>
      </c>
      <c r="F16" s="181">
        <f ca="1">E16</f>
        <v>45663.291666666664</v>
      </c>
      <c r="G16" s="212">
        <f ca="1">WEEKDAY(F16,2)</f>
        <v>1</v>
      </c>
      <c r="H16" s="212">
        <f ca="1">WEEKDAY(F16,2)</f>
        <v>1</v>
      </c>
      <c r="I16" s="176" t="s">
        <v>5</v>
      </c>
      <c r="J16" s="180">
        <f ca="1">IF(LEN(C14)=2,SUMIFS('BKG FORMULAS'!H:H,'BKG FORMULAS'!R:R,'WORKING SCHEDULE'!A14,'BKG FORMULAS'!J:J,"C",'BKG FORMULAS'!T:T,'WORKING SCHEDULE'!C14),SUMIFS('BKG FORMULAS'!H:H,'BKG FORMULAS'!R:R,'WORKING SCHEDULE'!A14,'BKG FORMULAS'!J:J,"C"))</f>
        <v>0</v>
      </c>
      <c r="K16" s="178">
        <f ca="1">IF(LEN(C14)=2,SUMIFS('BKG FORMULAS'!P:P,'BKG FORMULAS'!R:R,'WORKING SCHEDULE'!A14,'BKG FORMULAS'!J:J,"C",'BKG FORMULAS'!T:T,'WORKING SCHEDULE'!C14),SUMIFS('BKG FORMULAS'!P:P,'BKG FORMULAS'!R:R,'WORKING SCHEDULE'!A14,'BKG FORMULAS'!J:J,"C"))</f>
        <v>0</v>
      </c>
      <c r="L16" s="180">
        <f ca="1">IF(LEN(C14)=2,SUMIFS('BKG FORMULAS'!H:H,'BKG FORMULAS'!Q:Q,'WORKING SCHEDULE'!A14,'BKG FORMULAS'!J:J,"C",'BKG FORMULAS'!S:S,'WORKING SCHEDULE'!C14),SUMIFS('BKG FORMULAS'!H:H,'BKG FORMULAS'!Q:Q,'WORKING SCHEDULE'!A14,'BKG FORMULAS'!J:J,"C"))</f>
        <v>0</v>
      </c>
      <c r="M16" s="178">
        <f ca="1">IF(LEN(C14)=2,SUMIFS('BKG FORMULAS'!P:P,'BKG FORMULAS'!Q:Q,'WORKING SCHEDULE'!A14,'BKG FORMULAS'!J:J,"C",'BKG FORMULAS'!S:S,'WORKING SCHEDULE'!C14),SUMIFS('BKG FORMULAS'!P:P,'BKG FORMULAS'!Q:Q,'WORKING SCHEDULE'!A14,'BKG FORMULAS'!J:J,"C"))</f>
        <v>0</v>
      </c>
      <c r="N16" s="378"/>
      <c r="O16" s="381"/>
      <c r="P16" s="387"/>
      <c r="Q16" s="387"/>
      <c r="R16" s="287" t="str">
        <f t="shared" si="2"/>
        <v>On</v>
      </c>
    </row>
    <row r="17" spans="1:18" ht="12.75" customHeight="1" x14ac:dyDescent="0.2">
      <c r="A17" s="374"/>
      <c r="B17" s="175" t="str">
        <f t="shared" si="3"/>
        <v>RIO</v>
      </c>
      <c r="C17" s="376"/>
      <c r="D17" s="176" t="str">
        <f>IF('VOY Params'!P38="",'VOY Params'!$I$36,'VOY Params'!$P$36)</f>
        <v>ETC</v>
      </c>
      <c r="E17" s="177">
        <f ca="1">'VOY Params'!X38</f>
        <v>45663.333333333328</v>
      </c>
      <c r="F17" s="178"/>
      <c r="G17" s="179"/>
      <c r="H17" s="179"/>
      <c r="I17" s="176" t="s">
        <v>7</v>
      </c>
      <c r="J17" s="180">
        <f ca="1">IF(LEN(C14)=2,SUMIFS('BKG FORMULAS'!H:H,'BKG FORMULAS'!R:R,'WORKING SCHEDULE'!A14,'BKG FORMULAS'!J:J,"H",'BKG FORMULAS'!T:T,'WORKING SCHEDULE'!C14),SUMIFS('BKG FORMULAS'!H:H,'BKG FORMULAS'!R:R,'WORKING SCHEDULE'!A14,'BKG FORMULAS'!J:J,"H"))</f>
        <v>0</v>
      </c>
      <c r="K17" s="178">
        <f ca="1">IF(LEN(C14)=2,SUMIFS('BKG FORMULAS'!P:P,'BKG FORMULAS'!R:R,'WORKING SCHEDULE'!A14,'BKG FORMULAS'!J:J,"H",'BKG FORMULAS'!T:T,'WORKING SCHEDULE'!C14),SUMIFS('BKG FORMULAS'!P:P,'BKG FORMULAS'!R:R,'WORKING SCHEDULE'!A14,'BKG FORMULAS'!J:J,"H"))</f>
        <v>0</v>
      </c>
      <c r="L17" s="180">
        <f ca="1">IF(LEN(C14)=2,SUMIFS('BKG FORMULAS'!H:H,'BKG FORMULAS'!Q:Q,'WORKING SCHEDULE'!A14,'BKG FORMULAS'!J:J,"H",'BKG FORMULAS'!S:S,'WORKING SCHEDULE'!C14),SUMIFS('BKG FORMULAS'!H:H,'BKG FORMULAS'!Q:Q,'WORKING SCHEDULE'!A14,'BKG FORMULAS'!J:J,"H"))</f>
        <v>0</v>
      </c>
      <c r="M17" s="178">
        <f ca="1">IF(LEN(C14)=2,SUMIFS('BKG FORMULAS'!P:P,'BKG FORMULAS'!Q:Q,'WORKING SCHEDULE'!A14,'BKG FORMULAS'!J:J,"H",'BKG FORMULAS'!S:S,'WORKING SCHEDULE'!C14),SUMIFS('BKG FORMULAS'!P:P,'BKG FORMULAS'!Q:Q,'WORKING SCHEDULE'!A14,'BKG FORMULAS'!J:J,"H"))</f>
        <v>0</v>
      </c>
      <c r="N17" s="378"/>
      <c r="O17" s="381"/>
      <c r="P17" s="387"/>
      <c r="Q17" s="387"/>
      <c r="R17" s="287" t="str">
        <f t="shared" si="2"/>
        <v>On</v>
      </c>
    </row>
    <row r="18" spans="1:18" ht="13.5" customHeight="1" thickBot="1" x14ac:dyDescent="0.25">
      <c r="A18" s="374"/>
      <c r="B18" s="175" t="str">
        <f>IF(B17="Omit",B13,B17)</f>
        <v>RIO</v>
      </c>
      <c r="C18" s="376"/>
      <c r="D18" s="176" t="str">
        <f>IF('VOY Params'!R38="",'VOY Params'!$K$36,'VOY Params'!$R$36)</f>
        <v>ETD</v>
      </c>
      <c r="E18" s="177">
        <f ca="1">'VOY Params'!Z38</f>
        <v>45663.416666666664</v>
      </c>
      <c r="F18" s="178"/>
      <c r="G18" s="179"/>
      <c r="H18" s="179"/>
      <c r="I18" s="176"/>
      <c r="J18" s="180"/>
      <c r="K18" s="178"/>
      <c r="L18" s="180"/>
      <c r="M18" s="178"/>
      <c r="N18" s="378"/>
      <c r="O18" s="381"/>
      <c r="P18" s="387"/>
      <c r="Q18" s="387"/>
      <c r="R18" s="287" t="str">
        <f t="shared" si="2"/>
        <v>On</v>
      </c>
    </row>
    <row r="19" spans="1:18" ht="12.75" customHeight="1" thickTop="1" x14ac:dyDescent="0.2">
      <c r="A19" s="370" t="str">
        <f>IF('VOY Params'!C16&lt;&gt;"",'VOY Params'!C16,"Omit")</f>
        <v>VIX</v>
      </c>
      <c r="B19" s="135" t="str">
        <f>A19</f>
        <v>VIX</v>
      </c>
      <c r="C19" s="368">
        <f>IF('VOY Params'!$P$6="MSX","MSX Voy",'VOY Params'!E16)</f>
        <v>0</v>
      </c>
      <c r="D19" s="137" t="str">
        <f>IF('VOY Params'!M39="",'VOY Params'!$F$36,'VOY Params'!$M$36)</f>
        <v>ETA</v>
      </c>
      <c r="E19" s="138">
        <f ca="1">'VOY Params'!U39</f>
        <v>45663.416666666664</v>
      </c>
      <c r="F19" s="139"/>
      <c r="G19" s="140"/>
      <c r="H19" s="140"/>
      <c r="I19" s="137"/>
      <c r="J19" s="141"/>
      <c r="K19" s="139"/>
      <c r="L19" s="141"/>
      <c r="M19" s="139"/>
      <c r="N19" s="379"/>
      <c r="O19" s="382">
        <v>16</v>
      </c>
      <c r="P19" s="384">
        <f>IFERROR(SUMIFS(Registry!P:P,Registry!N:N,B18,Registry!O:O,B19)/VLOOKUP(O19,Registry!$K:$L,2,0)/24,"Couldn't find speed")</f>
        <v>0</v>
      </c>
      <c r="Q19" s="384">
        <f>SUMIFS(Registry!P:P,Registry!N:N,B18,Registry!O:O,B19)/VLOOKUP(O19,Registry!$K:$L,2,0)/24</f>
        <v>0</v>
      </c>
      <c r="R19" s="287" t="str">
        <f>IF(A19="Omit","Off","On")</f>
        <v>On</v>
      </c>
    </row>
    <row r="20" spans="1:18" ht="12.75" customHeight="1" x14ac:dyDescent="0.2">
      <c r="A20" s="371"/>
      <c r="B20" s="109" t="str">
        <f>B19</f>
        <v>VIX</v>
      </c>
      <c r="C20" s="369"/>
      <c r="D20" s="82" t="str">
        <f>IF('VOY Params'!N39="",'VOY Params'!$G$36,'VOY Params'!$N$36)</f>
        <v>ETB</v>
      </c>
      <c r="E20" s="85">
        <f ca="1">'VOY Params'!V39</f>
        <v>45663.5</v>
      </c>
      <c r="F20" s="86"/>
      <c r="G20" s="88"/>
      <c r="H20" s="88"/>
      <c r="I20" s="82"/>
      <c r="J20" s="134"/>
      <c r="K20" s="86"/>
      <c r="L20" s="134"/>
      <c r="M20" s="86"/>
      <c r="N20" s="372"/>
      <c r="O20" s="383"/>
      <c r="P20" s="385"/>
      <c r="Q20" s="385"/>
      <c r="R20" s="287" t="str">
        <f t="shared" ref="R20" si="4">R19</f>
        <v>On</v>
      </c>
    </row>
    <row r="21" spans="1:18" ht="12.75" customHeight="1" x14ac:dyDescent="0.2">
      <c r="A21" s="371"/>
      <c r="B21" s="109" t="str">
        <f t="shared" ref="B21:B22" si="5">B20</f>
        <v>VIX</v>
      </c>
      <c r="C21" s="369"/>
      <c r="D21" s="82" t="str">
        <f>IF('VOY Params'!O39="",'VOY Params'!$H$36,'VOY Params'!$O$36)</f>
        <v>E-Start OPNS</v>
      </c>
      <c r="E21" s="85">
        <f ca="1">'VOY Params'!W39</f>
        <v>45663.541666666664</v>
      </c>
      <c r="F21" s="87">
        <f ca="1">E21</f>
        <v>45663.541666666664</v>
      </c>
      <c r="G21" s="213">
        <f ca="1">WEEKDAY(F21,2)</f>
        <v>1</v>
      </c>
      <c r="H21" s="213">
        <f ca="1">WEEKDAY(F21,2)</f>
        <v>1</v>
      </c>
      <c r="I21" s="82" t="s">
        <v>5</v>
      </c>
      <c r="J21" s="134">
        <f ca="1">IF(LEN(C19)=2,SUMIFS('BKG FORMULAS'!H:H,'BKG FORMULAS'!R:R,'WORKING SCHEDULE'!A19,'BKG FORMULAS'!J:J,"C",'BKG FORMULAS'!T:T,'WORKING SCHEDULE'!C19),SUMIFS('BKG FORMULAS'!H:H,'BKG FORMULAS'!R:R,'WORKING SCHEDULE'!A19,'BKG FORMULAS'!J:J,"C"))</f>
        <v>0</v>
      </c>
      <c r="K21" s="86">
        <f ca="1">IF(LEN(C19)=2,SUMIFS('BKG FORMULAS'!P:P,'BKG FORMULAS'!R:R,'WORKING SCHEDULE'!A19,'BKG FORMULAS'!J:J,"C",'BKG FORMULAS'!T:T,'WORKING SCHEDULE'!C19),SUMIFS('BKG FORMULAS'!P:P,'BKG FORMULAS'!R:R,'WORKING SCHEDULE'!A19,'BKG FORMULAS'!J:J,"C"))</f>
        <v>0</v>
      </c>
      <c r="L21" s="134">
        <f ca="1">IF(LEN(C19)=2,SUMIFS('BKG FORMULAS'!H:H,'BKG FORMULAS'!Q:Q,'WORKING SCHEDULE'!A19,'BKG FORMULAS'!J:J,"C",'BKG FORMULAS'!S:S,'WORKING SCHEDULE'!C19),SUMIFS('BKG FORMULAS'!H:H,'BKG FORMULAS'!Q:Q,'WORKING SCHEDULE'!A19,'BKG FORMULAS'!J:J,"C"))</f>
        <v>0</v>
      </c>
      <c r="M21" s="86">
        <f ca="1">IF(LEN(C19)=2,SUMIFS('BKG FORMULAS'!P:P,'BKG FORMULAS'!Q:Q,'WORKING SCHEDULE'!A19,'BKG FORMULAS'!J:J,"C",'BKG FORMULAS'!S:S,'WORKING SCHEDULE'!C19),SUMIFS('BKG FORMULAS'!P:P,'BKG FORMULAS'!Q:Q,'WORKING SCHEDULE'!A19,'BKG FORMULAS'!J:J,"C"))</f>
        <v>0</v>
      </c>
      <c r="N21" s="372"/>
      <c r="O21" s="383"/>
      <c r="P21" s="385"/>
      <c r="Q21" s="385"/>
      <c r="R21" s="287" t="str">
        <f t="shared" si="2"/>
        <v>On</v>
      </c>
    </row>
    <row r="22" spans="1:18" ht="12.75" customHeight="1" x14ac:dyDescent="0.2">
      <c r="A22" s="371"/>
      <c r="B22" s="109" t="str">
        <f t="shared" si="5"/>
        <v>VIX</v>
      </c>
      <c r="C22" s="369"/>
      <c r="D22" s="82" t="str">
        <f>IF('VOY Params'!P39="",'VOY Params'!$I$36,'VOY Params'!$P$36)</f>
        <v>ETC</v>
      </c>
      <c r="E22" s="85">
        <f ca="1">'VOY Params'!X39</f>
        <v>45663.583333333328</v>
      </c>
      <c r="F22" s="86"/>
      <c r="G22" s="88"/>
      <c r="H22" s="88"/>
      <c r="I22" s="82" t="s">
        <v>7</v>
      </c>
      <c r="J22" s="134">
        <f ca="1">IF(LEN(C19)=2,SUMIFS('BKG FORMULAS'!H:H,'BKG FORMULAS'!R:R,'WORKING SCHEDULE'!A19,'BKG FORMULAS'!J:J,"H",'BKG FORMULAS'!T:T,'WORKING SCHEDULE'!C19),SUMIFS('BKG FORMULAS'!H:H,'BKG FORMULAS'!R:R,'WORKING SCHEDULE'!A19,'BKG FORMULAS'!J:J,"H"))</f>
        <v>0</v>
      </c>
      <c r="K22" s="86">
        <f ca="1">IF(LEN(C19)=2,SUMIFS('BKG FORMULAS'!P:P,'BKG FORMULAS'!R:R,'WORKING SCHEDULE'!A19,'BKG FORMULAS'!J:J,"H",'BKG FORMULAS'!T:T,'WORKING SCHEDULE'!C19),SUMIFS('BKG FORMULAS'!P:P,'BKG FORMULAS'!R:R,'WORKING SCHEDULE'!A19,'BKG FORMULAS'!J:J,"H"))</f>
        <v>0</v>
      </c>
      <c r="L22" s="134">
        <f ca="1">IF(LEN(C19)=2,SUMIFS('BKG FORMULAS'!H:H,'BKG FORMULAS'!Q:Q,'WORKING SCHEDULE'!A19,'BKG FORMULAS'!J:J,"H",'BKG FORMULAS'!S:S,'WORKING SCHEDULE'!C19),SUMIFS('BKG FORMULAS'!H:H,'BKG FORMULAS'!Q:Q,'WORKING SCHEDULE'!A19,'BKG FORMULAS'!J:J,"H"))</f>
        <v>0</v>
      </c>
      <c r="M22" s="86">
        <f ca="1">IF(LEN(C19)=2,SUMIFS('BKG FORMULAS'!P:P,'BKG FORMULAS'!Q:Q,'WORKING SCHEDULE'!A19,'BKG FORMULAS'!J:J,"H",'BKG FORMULAS'!S:S,'WORKING SCHEDULE'!C19),SUMIFS('BKG FORMULAS'!P:P,'BKG FORMULAS'!Q:Q,'WORKING SCHEDULE'!A19,'BKG FORMULAS'!J:J,"H"))</f>
        <v>0</v>
      </c>
      <c r="N22" s="372"/>
      <c r="O22" s="383"/>
      <c r="P22" s="385"/>
      <c r="Q22" s="385"/>
      <c r="R22" s="287" t="str">
        <f t="shared" si="2"/>
        <v>On</v>
      </c>
    </row>
    <row r="23" spans="1:18" ht="13.5" customHeight="1" thickBot="1" x14ac:dyDescent="0.25">
      <c r="A23" s="371"/>
      <c r="B23" s="109" t="str">
        <f>IF(B22="Omit",B18,B22)</f>
        <v>VIX</v>
      </c>
      <c r="C23" s="369"/>
      <c r="D23" s="82" t="str">
        <f>IF('VOY Params'!R39="",'VOY Params'!$K$36,'VOY Params'!$R$36)</f>
        <v>ETD</v>
      </c>
      <c r="E23" s="85">
        <f ca="1">'VOY Params'!Z39</f>
        <v>45663.666666666664</v>
      </c>
      <c r="F23" s="86"/>
      <c r="G23" s="88"/>
      <c r="H23" s="88"/>
      <c r="I23" s="82"/>
      <c r="J23" s="134"/>
      <c r="K23" s="86"/>
      <c r="L23" s="134"/>
      <c r="M23" s="86"/>
      <c r="N23" s="372"/>
      <c r="O23" s="383"/>
      <c r="P23" s="385"/>
      <c r="Q23" s="385"/>
      <c r="R23" s="287" t="str">
        <f t="shared" si="2"/>
        <v>On</v>
      </c>
    </row>
    <row r="24" spans="1:18" ht="12.75" customHeight="1" thickTop="1" x14ac:dyDescent="0.2">
      <c r="A24" s="373" t="str">
        <f>IF('VOY Params'!C18&lt;&gt;"",'VOY Params'!C18,"Omit")</f>
        <v>SUA</v>
      </c>
      <c r="B24" s="169" t="str">
        <f>A24</f>
        <v>SUA</v>
      </c>
      <c r="C24" s="375">
        <f>IF('VOY Params'!$P$6="MSX","MSX Voy",'VOY Params'!E18)</f>
        <v>0</v>
      </c>
      <c r="D24" s="170" t="str">
        <f>IF('VOY Params'!M40="",'VOY Params'!$F$36,'VOY Params'!$M$36)</f>
        <v>ETA</v>
      </c>
      <c r="E24" s="171">
        <f ca="1">'VOY Params'!U40</f>
        <v>45663.666666666664</v>
      </c>
      <c r="F24" s="172"/>
      <c r="G24" s="173"/>
      <c r="H24" s="173"/>
      <c r="I24" s="170"/>
      <c r="J24" s="174"/>
      <c r="K24" s="172"/>
      <c r="L24" s="174"/>
      <c r="M24" s="172"/>
      <c r="N24" s="377"/>
      <c r="O24" s="380">
        <v>16</v>
      </c>
      <c r="P24" s="386">
        <f>IFERROR(SUMIFS(Registry!P:P,Registry!N:N,B23,Registry!O:O,B24)/VLOOKUP(O24,Registry!$K:$L,2,0)/24,"Couldn't find speed")</f>
        <v>0</v>
      </c>
      <c r="Q24" s="386">
        <f>SUMIFS(Registry!P:P,Registry!N:N,B23,Registry!O:O,B24)/VLOOKUP(O24,Registry!$K:$L,2,0)/24</f>
        <v>0</v>
      </c>
      <c r="R24" s="287" t="str">
        <f>IF(A24="Omit","Off","On")</f>
        <v>On</v>
      </c>
    </row>
    <row r="25" spans="1:18" ht="12.75" customHeight="1" x14ac:dyDescent="0.2">
      <c r="A25" s="374"/>
      <c r="B25" s="175" t="str">
        <f>B24</f>
        <v>SUA</v>
      </c>
      <c r="C25" s="376"/>
      <c r="D25" s="176" t="str">
        <f>IF('VOY Params'!N40="",'VOY Params'!$G$36,'VOY Params'!$N$36)</f>
        <v>ETB</v>
      </c>
      <c r="E25" s="177">
        <f ca="1">'VOY Params'!V40</f>
        <v>45663.708333333328</v>
      </c>
      <c r="F25" s="178"/>
      <c r="G25" s="179"/>
      <c r="H25" s="179"/>
      <c r="I25" s="176"/>
      <c r="J25" s="180"/>
      <c r="K25" s="178"/>
      <c r="L25" s="180"/>
      <c r="M25" s="178"/>
      <c r="N25" s="378"/>
      <c r="O25" s="381"/>
      <c r="P25" s="387"/>
      <c r="Q25" s="387"/>
      <c r="R25" s="287" t="str">
        <f t="shared" ref="R25" si="6">R24</f>
        <v>On</v>
      </c>
    </row>
    <row r="26" spans="1:18" ht="12.75" customHeight="1" x14ac:dyDescent="0.2">
      <c r="A26" s="374"/>
      <c r="B26" s="175" t="str">
        <f t="shared" ref="B26:B27" si="7">B25</f>
        <v>SUA</v>
      </c>
      <c r="C26" s="376"/>
      <c r="D26" s="176" t="str">
        <f>IF('VOY Params'!O40="",'VOY Params'!$H$36,'VOY Params'!$O$36)</f>
        <v>E-Start OPNS</v>
      </c>
      <c r="E26" s="177">
        <f ca="1">'VOY Params'!W40</f>
        <v>45663.833333333336</v>
      </c>
      <c r="F26" s="181">
        <f ca="1">E26</f>
        <v>45663.833333333336</v>
      </c>
      <c r="G26" s="212">
        <f ca="1">WEEKDAY(F26,2)</f>
        <v>1</v>
      </c>
      <c r="H26" s="212">
        <f ca="1">WEEKDAY(F26,2)</f>
        <v>1</v>
      </c>
      <c r="I26" s="176" t="s">
        <v>5</v>
      </c>
      <c r="J26" s="180">
        <f ca="1">IF(LEN(C24)=2,SUMIFS('BKG FORMULAS'!H:H,'BKG FORMULAS'!R:R,'WORKING SCHEDULE'!A24,'BKG FORMULAS'!J:J,"C",'BKG FORMULAS'!T:T,'WORKING SCHEDULE'!C24),SUMIFS('BKG FORMULAS'!H:H,'BKG FORMULAS'!R:R,'WORKING SCHEDULE'!A24,'BKG FORMULAS'!J:J,"C"))</f>
        <v>115</v>
      </c>
      <c r="K26" s="178">
        <f ca="1">IF(LEN(C24)=2,SUMIFS('BKG FORMULAS'!P:P,'BKG FORMULAS'!R:R,'WORKING SCHEDULE'!A24,'BKG FORMULAS'!J:J,"C",'BKG FORMULAS'!T:T,'WORKING SCHEDULE'!C24),SUMIFS('BKG FORMULAS'!P:P,'BKG FORMULAS'!R:R,'WORKING SCHEDULE'!A24,'BKG FORMULAS'!J:J,"C"))</f>
        <v>170.19200000000001</v>
      </c>
      <c r="L26" s="180">
        <f ca="1">IF(LEN(C24)=2,SUMIFS('BKG FORMULAS'!H:H,'BKG FORMULAS'!Q:Q,'WORKING SCHEDULE'!A24,'BKG FORMULAS'!J:J,"C",'BKG FORMULAS'!S:S,'WORKING SCHEDULE'!C24),SUMIFS('BKG FORMULAS'!H:H,'BKG FORMULAS'!Q:Q,'WORKING SCHEDULE'!A24,'BKG FORMULAS'!J:J,"C"))</f>
        <v>416</v>
      </c>
      <c r="M26" s="178">
        <f ca="1">IF(LEN(C24)=2,SUMIFS('BKG FORMULAS'!P:P,'BKG FORMULAS'!Q:Q,'WORKING SCHEDULE'!A24,'BKG FORMULAS'!J:J,"C",'BKG FORMULAS'!S:S,'WORKING SCHEDULE'!C24),SUMIFS('BKG FORMULAS'!P:P,'BKG FORMULAS'!Q:Q,'WORKING SCHEDULE'!A24,'BKG FORMULAS'!J:J,"C"))</f>
        <v>630.66000000000008</v>
      </c>
      <c r="N26" s="378"/>
      <c r="O26" s="381"/>
      <c r="P26" s="387"/>
      <c r="Q26" s="387"/>
      <c r="R26" s="287" t="str">
        <f t="shared" si="2"/>
        <v>On</v>
      </c>
    </row>
    <row r="27" spans="1:18" ht="12.75" customHeight="1" x14ac:dyDescent="0.2">
      <c r="A27" s="374"/>
      <c r="B27" s="175" t="str">
        <f t="shared" si="7"/>
        <v>SUA</v>
      </c>
      <c r="C27" s="376"/>
      <c r="D27" s="176" t="str">
        <f>IF('VOY Params'!P40="",'VOY Params'!$I$36,'VOY Params'!$P$36)</f>
        <v>ETC</v>
      </c>
      <c r="E27" s="177">
        <f ca="1">'VOY Params'!X40</f>
        <v>45664.076136363634</v>
      </c>
      <c r="F27" s="178"/>
      <c r="G27" s="179"/>
      <c r="H27" s="179"/>
      <c r="I27" s="176" t="s">
        <v>7</v>
      </c>
      <c r="J27" s="180">
        <f ca="1">IF(LEN(C24)=2,SUMIFS('BKG FORMULAS'!H:H,'BKG FORMULAS'!R:R,'WORKING SCHEDULE'!A24,'BKG FORMULAS'!J:J,"H",'BKG FORMULAS'!T:T,'WORKING SCHEDULE'!C24),SUMIFS('BKG FORMULAS'!H:H,'BKG FORMULAS'!R:R,'WORKING SCHEDULE'!A24,'BKG FORMULAS'!J:J,"H"))</f>
        <v>0</v>
      </c>
      <c r="K27" s="178">
        <f ca="1">IF(LEN(C24)=2,SUMIFS('BKG FORMULAS'!P:P,'BKG FORMULAS'!R:R,'WORKING SCHEDULE'!A24,'BKG FORMULAS'!J:J,"H",'BKG FORMULAS'!T:T,'WORKING SCHEDULE'!C24),SUMIFS('BKG FORMULAS'!P:P,'BKG FORMULAS'!R:R,'WORKING SCHEDULE'!A24,'BKG FORMULAS'!J:J,"H"))</f>
        <v>0</v>
      </c>
      <c r="L27" s="180">
        <f ca="1">IF(LEN(C24)=2,SUMIFS('BKG FORMULAS'!H:H,'BKG FORMULAS'!Q:Q,'WORKING SCHEDULE'!A24,'BKG FORMULAS'!J:J,"H",'BKG FORMULAS'!S:S,'WORKING SCHEDULE'!C24),SUMIFS('BKG FORMULAS'!H:H,'BKG FORMULAS'!Q:Q,'WORKING SCHEDULE'!A24,'BKG FORMULAS'!J:J,"H"))</f>
        <v>0</v>
      </c>
      <c r="M27" s="178">
        <f ca="1">IF(LEN(C24)=2,SUMIFS('BKG FORMULAS'!P:P,'BKG FORMULAS'!Q:Q,'WORKING SCHEDULE'!A24,'BKG FORMULAS'!J:J,"H",'BKG FORMULAS'!S:S,'WORKING SCHEDULE'!C24),SUMIFS('BKG FORMULAS'!P:P,'BKG FORMULAS'!Q:Q,'WORKING SCHEDULE'!A24,'BKG FORMULAS'!J:J,"H"))</f>
        <v>0</v>
      </c>
      <c r="N27" s="378"/>
      <c r="O27" s="381"/>
      <c r="P27" s="387"/>
      <c r="Q27" s="387"/>
      <c r="R27" s="287" t="str">
        <f t="shared" si="2"/>
        <v>On</v>
      </c>
    </row>
    <row r="28" spans="1:18" ht="13.5" customHeight="1" thickBot="1" x14ac:dyDescent="0.25">
      <c r="A28" s="374"/>
      <c r="B28" s="175" t="str">
        <f>IF(B27="Omit",B23,B27)</f>
        <v>SUA</v>
      </c>
      <c r="C28" s="376"/>
      <c r="D28" s="176" t="str">
        <f>IF('VOY Params'!R40="",'VOY Params'!$K$36,'VOY Params'!$R$36)</f>
        <v>ETD</v>
      </c>
      <c r="E28" s="177">
        <f ca="1">'VOY Params'!Z40</f>
        <v>45664.15946969697</v>
      </c>
      <c r="F28" s="178"/>
      <c r="G28" s="179"/>
      <c r="H28" s="179"/>
      <c r="I28" s="176"/>
      <c r="J28" s="180"/>
      <c r="K28" s="178"/>
      <c r="L28" s="180"/>
      <c r="M28" s="178"/>
      <c r="N28" s="378"/>
      <c r="O28" s="381"/>
      <c r="P28" s="387"/>
      <c r="Q28" s="387"/>
      <c r="R28" s="287" t="str">
        <f t="shared" si="2"/>
        <v>On</v>
      </c>
    </row>
    <row r="29" spans="1:18" ht="12.75" customHeight="1" thickTop="1" x14ac:dyDescent="0.2">
      <c r="A29" s="370" t="str">
        <f>IF('VOY Params'!C20&lt;&gt;"",'VOY Params'!C20,"Omit")</f>
        <v>Omit</v>
      </c>
      <c r="B29" s="135" t="str">
        <f>A29</f>
        <v>Omit</v>
      </c>
      <c r="C29" s="368">
        <f>IF('VOY Params'!$P$6="MSX","MSX Voy",'VOY Params'!E20)</f>
        <v>0</v>
      </c>
      <c r="D29" s="137" t="str">
        <f>IF('VOY Params'!M41="",'VOY Params'!$F$36,'VOY Params'!$M$36)</f>
        <v>ETA</v>
      </c>
      <c r="E29" s="138">
        <f ca="1">'VOY Params'!U41</f>
        <v>45664.15946969697</v>
      </c>
      <c r="F29" s="139"/>
      <c r="G29" s="140"/>
      <c r="H29" s="140"/>
      <c r="I29" s="137"/>
      <c r="J29" s="141"/>
      <c r="K29" s="139"/>
      <c r="L29" s="141"/>
      <c r="M29" s="139"/>
      <c r="N29" s="379"/>
      <c r="O29" s="382">
        <v>16</v>
      </c>
      <c r="P29" s="384">
        <f>IFERROR(SUMIFS(Registry!P:P,Registry!N:N,B28,Registry!O:O,B29)/VLOOKUP(O29,Registry!$K:$L,2,0)/24,"Couldn't find speed")</f>
        <v>0</v>
      </c>
      <c r="Q29" s="384">
        <f>SUMIFS(Registry!P:P,Registry!N:N,B28,Registry!O:O,B29)/VLOOKUP(O29,Registry!$K:$L,2,0)/24</f>
        <v>0</v>
      </c>
      <c r="R29" s="287" t="str">
        <f>IF(A29="Omit","Off","On")</f>
        <v>Off</v>
      </c>
    </row>
    <row r="30" spans="1:18" ht="12.75" customHeight="1" x14ac:dyDescent="0.2">
      <c r="A30" s="371"/>
      <c r="B30" s="109" t="str">
        <f>B29</f>
        <v>Omit</v>
      </c>
      <c r="C30" s="369"/>
      <c r="D30" s="82" t="str">
        <f>IF('VOY Params'!N41="",'VOY Params'!$G$36,'VOY Params'!$N$36)</f>
        <v>ETB</v>
      </c>
      <c r="E30" s="85">
        <f ca="1">'VOY Params'!V41</f>
        <v>45664.15946969697</v>
      </c>
      <c r="F30" s="86"/>
      <c r="G30" s="88"/>
      <c r="H30" s="88"/>
      <c r="I30" s="82"/>
      <c r="J30" s="134"/>
      <c r="K30" s="86"/>
      <c r="L30" s="134"/>
      <c r="M30" s="86"/>
      <c r="N30" s="372"/>
      <c r="O30" s="383"/>
      <c r="P30" s="385"/>
      <c r="Q30" s="385"/>
      <c r="R30" s="287" t="str">
        <f t="shared" ref="R30" si="8">R29</f>
        <v>Off</v>
      </c>
    </row>
    <row r="31" spans="1:18" ht="12.75" customHeight="1" x14ac:dyDescent="0.2">
      <c r="A31" s="371"/>
      <c r="B31" s="109" t="str">
        <f t="shared" ref="B31:B32" si="9">B30</f>
        <v>Omit</v>
      </c>
      <c r="C31" s="369"/>
      <c r="D31" s="82" t="str">
        <f>IF('VOY Params'!O41="",'VOY Params'!$H$36,'VOY Params'!$O$36)</f>
        <v>E-Start OPNS</v>
      </c>
      <c r="E31" s="85">
        <f ca="1">'VOY Params'!W41</f>
        <v>45664.15946969697</v>
      </c>
      <c r="F31" s="87">
        <f ca="1">E31</f>
        <v>45664.15946969697</v>
      </c>
      <c r="G31" s="213">
        <f ca="1">WEEKDAY(F31,2)</f>
        <v>2</v>
      </c>
      <c r="H31" s="213">
        <f ca="1">WEEKDAY(F31,2)</f>
        <v>2</v>
      </c>
      <c r="I31" s="82" t="s">
        <v>5</v>
      </c>
      <c r="J31" s="134">
        <f ca="1">IF(LEN(C29)=2,SUMIFS('BKG FORMULAS'!H:H,'BKG FORMULAS'!R:R,'WORKING SCHEDULE'!A29,'BKG FORMULAS'!J:J,"C",'BKG FORMULAS'!T:T,'WORKING SCHEDULE'!C29),SUMIFS('BKG FORMULAS'!H:H,'BKG FORMULAS'!R:R,'WORKING SCHEDULE'!A29,'BKG FORMULAS'!J:J,"C"))</f>
        <v>0</v>
      </c>
      <c r="K31" s="86">
        <f ca="1">IF(LEN(C29)=2,SUMIFS('BKG FORMULAS'!P:P,'BKG FORMULAS'!R:R,'WORKING SCHEDULE'!A29,'BKG FORMULAS'!J:J,"C",'BKG FORMULAS'!T:T,'WORKING SCHEDULE'!C29),SUMIFS('BKG FORMULAS'!P:P,'BKG FORMULAS'!R:R,'WORKING SCHEDULE'!A29,'BKG FORMULAS'!J:J,"C"))</f>
        <v>0</v>
      </c>
      <c r="L31" s="134">
        <f ca="1">IF(LEN(C29)=2,SUMIFS('BKG FORMULAS'!H:H,'BKG FORMULAS'!Q:Q,'WORKING SCHEDULE'!A29,'BKG FORMULAS'!J:J,"C",'BKG FORMULAS'!S:S,'WORKING SCHEDULE'!C29),SUMIFS('BKG FORMULAS'!H:H,'BKG FORMULAS'!Q:Q,'WORKING SCHEDULE'!A29,'BKG FORMULAS'!J:J,"C"))</f>
        <v>0</v>
      </c>
      <c r="M31" s="86">
        <f ca="1">IF(LEN(C29)=2,SUMIFS('BKG FORMULAS'!P:P,'BKG FORMULAS'!Q:Q,'WORKING SCHEDULE'!A29,'BKG FORMULAS'!J:J,"C",'BKG FORMULAS'!S:S,'WORKING SCHEDULE'!C29),SUMIFS('BKG FORMULAS'!P:P,'BKG FORMULAS'!Q:Q,'WORKING SCHEDULE'!A29,'BKG FORMULAS'!J:J,"C"))</f>
        <v>0</v>
      </c>
      <c r="N31" s="372"/>
      <c r="O31" s="383"/>
      <c r="P31" s="385"/>
      <c r="Q31" s="385"/>
      <c r="R31" s="287" t="str">
        <f t="shared" si="2"/>
        <v>Off</v>
      </c>
    </row>
    <row r="32" spans="1:18" ht="12.75" customHeight="1" x14ac:dyDescent="0.2">
      <c r="A32" s="371"/>
      <c r="B32" s="109" t="str">
        <f t="shared" si="9"/>
        <v>Omit</v>
      </c>
      <c r="C32" s="369"/>
      <c r="D32" s="82" t="str">
        <f>IF('VOY Params'!P41="",'VOY Params'!$I$36,'VOY Params'!$P$36)</f>
        <v>ETC</v>
      </c>
      <c r="E32" s="85">
        <f ca="1">'VOY Params'!X41</f>
        <v>45664.15946969697</v>
      </c>
      <c r="F32" s="86"/>
      <c r="G32" s="88"/>
      <c r="H32" s="88"/>
      <c r="I32" s="82" t="s">
        <v>7</v>
      </c>
      <c r="J32" s="134">
        <f ca="1">IF(LEN(C29)=2,SUMIFS('BKG FORMULAS'!H:H,'BKG FORMULAS'!R:R,'WORKING SCHEDULE'!A29,'BKG FORMULAS'!J:J,"H",'BKG FORMULAS'!T:T,'WORKING SCHEDULE'!C29),SUMIFS('BKG FORMULAS'!H:H,'BKG FORMULAS'!R:R,'WORKING SCHEDULE'!A29,'BKG FORMULAS'!J:J,"H"))</f>
        <v>0</v>
      </c>
      <c r="K32" s="86">
        <f ca="1">IF(LEN(C29)=2,SUMIFS('BKG FORMULAS'!P:P,'BKG FORMULAS'!R:R,'WORKING SCHEDULE'!A29,'BKG FORMULAS'!J:J,"H",'BKG FORMULAS'!T:T,'WORKING SCHEDULE'!C29),SUMIFS('BKG FORMULAS'!P:P,'BKG FORMULAS'!R:R,'WORKING SCHEDULE'!A29,'BKG FORMULAS'!J:J,"H"))</f>
        <v>0</v>
      </c>
      <c r="L32" s="134">
        <f ca="1">IF(LEN(C29)=2,SUMIFS('BKG FORMULAS'!H:H,'BKG FORMULAS'!Q:Q,'WORKING SCHEDULE'!A29,'BKG FORMULAS'!J:J,"H",'BKG FORMULAS'!S:S,'WORKING SCHEDULE'!C29),SUMIFS('BKG FORMULAS'!H:H,'BKG FORMULAS'!Q:Q,'WORKING SCHEDULE'!A29,'BKG FORMULAS'!J:J,"H"))</f>
        <v>0</v>
      </c>
      <c r="M32" s="86">
        <f ca="1">IF(LEN(C29)=2,SUMIFS('BKG FORMULAS'!P:P,'BKG FORMULAS'!Q:Q,'WORKING SCHEDULE'!A29,'BKG FORMULAS'!J:J,"H",'BKG FORMULAS'!S:S,'WORKING SCHEDULE'!C29),SUMIFS('BKG FORMULAS'!P:P,'BKG FORMULAS'!Q:Q,'WORKING SCHEDULE'!A29,'BKG FORMULAS'!J:J,"H"))</f>
        <v>0</v>
      </c>
      <c r="N32" s="372"/>
      <c r="O32" s="383"/>
      <c r="P32" s="385"/>
      <c r="Q32" s="385"/>
      <c r="R32" s="287" t="str">
        <f t="shared" si="2"/>
        <v>Off</v>
      </c>
    </row>
    <row r="33" spans="1:18" ht="13.5" customHeight="1" thickBot="1" x14ac:dyDescent="0.25">
      <c r="A33" s="371"/>
      <c r="B33" s="109" t="str">
        <f>IF(B32="Omit",B28,B32)</f>
        <v>SUA</v>
      </c>
      <c r="C33" s="369"/>
      <c r="D33" s="82" t="str">
        <f>IF('VOY Params'!R41="",'VOY Params'!$K$36,'VOY Params'!$R$36)</f>
        <v>ETD</v>
      </c>
      <c r="E33" s="85">
        <f ca="1">'VOY Params'!Z41</f>
        <v>45664.15946969697</v>
      </c>
      <c r="F33" s="86"/>
      <c r="G33" s="88"/>
      <c r="H33" s="88"/>
      <c r="I33" s="82"/>
      <c r="J33" s="134"/>
      <c r="K33" s="86"/>
      <c r="L33" s="134"/>
      <c r="M33" s="86"/>
      <c r="N33" s="372"/>
      <c r="O33" s="383"/>
      <c r="P33" s="385"/>
      <c r="Q33" s="385"/>
      <c r="R33" s="287" t="str">
        <f t="shared" si="2"/>
        <v>Off</v>
      </c>
    </row>
    <row r="34" spans="1:18" ht="12.75" customHeight="1" thickTop="1" x14ac:dyDescent="0.2">
      <c r="A34" s="373" t="str">
        <f>IF('VOY Params'!C22&lt;&gt;"",'VOY Params'!C22,"Omit")</f>
        <v>Omit</v>
      </c>
      <c r="B34" s="169" t="str">
        <f>A34</f>
        <v>Omit</v>
      </c>
      <c r="C34" s="375">
        <f>IF('VOY Params'!$P$6="MSX","MSX Voy",'VOY Params'!E22)</f>
        <v>0</v>
      </c>
      <c r="D34" s="170" t="str">
        <f>IF('VOY Params'!M42="",'VOY Params'!$F$36,'VOY Params'!$M$36)</f>
        <v>ETA</v>
      </c>
      <c r="E34" s="171">
        <f ca="1">'VOY Params'!U42</f>
        <v>45664.15946969697</v>
      </c>
      <c r="F34" s="172"/>
      <c r="G34" s="173"/>
      <c r="H34" s="173"/>
      <c r="I34" s="170"/>
      <c r="J34" s="174"/>
      <c r="K34" s="172"/>
      <c r="L34" s="174"/>
      <c r="M34" s="172"/>
      <c r="N34" s="377"/>
      <c r="O34" s="380">
        <v>16</v>
      </c>
      <c r="P34" s="386">
        <f>IFERROR(SUMIFS(Registry!P:P,Registry!N:N,B33,Registry!O:O,B34)/VLOOKUP(O34,Registry!$K:$L,2,0)/24,"Couldn't find speed")</f>
        <v>0</v>
      </c>
      <c r="Q34" s="386">
        <f>SUMIFS(Registry!P:P,Registry!N:N,B33,Registry!O:O,B34)/VLOOKUP(O34,Registry!$K:$L,2,0)/24</f>
        <v>0</v>
      </c>
      <c r="R34" s="287" t="str">
        <f>IF(A34="Omit","Off","On")</f>
        <v>Off</v>
      </c>
    </row>
    <row r="35" spans="1:18" ht="12.75" customHeight="1" x14ac:dyDescent="0.2">
      <c r="A35" s="374"/>
      <c r="B35" s="175" t="str">
        <f>B34</f>
        <v>Omit</v>
      </c>
      <c r="C35" s="376"/>
      <c r="D35" s="176" t="str">
        <f>IF('VOY Params'!N42="",'VOY Params'!$G$36,'VOY Params'!$N$36)</f>
        <v>ETB</v>
      </c>
      <c r="E35" s="177">
        <f ca="1">'VOY Params'!V42</f>
        <v>45664.15946969697</v>
      </c>
      <c r="F35" s="178"/>
      <c r="G35" s="179"/>
      <c r="H35" s="179"/>
      <c r="I35" s="176"/>
      <c r="J35" s="180"/>
      <c r="K35" s="178"/>
      <c r="L35" s="180"/>
      <c r="M35" s="178"/>
      <c r="N35" s="378"/>
      <c r="O35" s="381"/>
      <c r="P35" s="387"/>
      <c r="Q35" s="387"/>
      <c r="R35" s="287" t="str">
        <f t="shared" ref="R35" si="10">R34</f>
        <v>Off</v>
      </c>
    </row>
    <row r="36" spans="1:18" ht="12.75" customHeight="1" x14ac:dyDescent="0.2">
      <c r="A36" s="374"/>
      <c r="B36" s="175" t="str">
        <f t="shared" ref="B36:B37" si="11">B35</f>
        <v>Omit</v>
      </c>
      <c r="C36" s="376"/>
      <c r="D36" s="176" t="str">
        <f>IF('VOY Params'!O42="",'VOY Params'!$H$36,'VOY Params'!$O$36)</f>
        <v>E-Start OPNS</v>
      </c>
      <c r="E36" s="177">
        <f ca="1">'VOY Params'!W42</f>
        <v>45664.15946969697</v>
      </c>
      <c r="F36" s="181">
        <f ca="1">E36</f>
        <v>45664.15946969697</v>
      </c>
      <c r="G36" s="212">
        <f ca="1">WEEKDAY(F36,2)</f>
        <v>2</v>
      </c>
      <c r="H36" s="212">
        <f ca="1">WEEKDAY(F36,2)</f>
        <v>2</v>
      </c>
      <c r="I36" s="176" t="s">
        <v>5</v>
      </c>
      <c r="J36" s="180">
        <f ca="1">IF(LEN(C34)=2,SUMIFS('BKG FORMULAS'!H:H,'BKG FORMULAS'!R:R,'WORKING SCHEDULE'!A34,'BKG FORMULAS'!J:J,"C",'BKG FORMULAS'!T:T,'WORKING SCHEDULE'!C34),SUMIFS('BKG FORMULAS'!H:H,'BKG FORMULAS'!R:R,'WORKING SCHEDULE'!A34,'BKG FORMULAS'!J:J,"C"))</f>
        <v>0</v>
      </c>
      <c r="K36" s="178">
        <f ca="1">IF(LEN(C34)=2,SUMIFS('BKG FORMULAS'!P:P,'BKG FORMULAS'!R:R,'WORKING SCHEDULE'!A34,'BKG FORMULAS'!J:J,"C",'BKG FORMULAS'!T:T,'WORKING SCHEDULE'!C34),SUMIFS('BKG FORMULAS'!P:P,'BKG FORMULAS'!R:R,'WORKING SCHEDULE'!A34,'BKG FORMULAS'!J:J,"C"))</f>
        <v>0</v>
      </c>
      <c r="L36" s="180">
        <f ca="1">IF(LEN(C34)=2,SUMIFS('BKG FORMULAS'!H:H,'BKG FORMULAS'!Q:Q,'WORKING SCHEDULE'!A34,'BKG FORMULAS'!J:J,"C",'BKG FORMULAS'!S:S,'WORKING SCHEDULE'!C34),SUMIFS('BKG FORMULAS'!H:H,'BKG FORMULAS'!Q:Q,'WORKING SCHEDULE'!A34,'BKG FORMULAS'!J:J,"C"))</f>
        <v>0</v>
      </c>
      <c r="M36" s="178">
        <f ca="1">IF(LEN(C34)=2,SUMIFS('BKG FORMULAS'!P:P,'BKG FORMULAS'!Q:Q,'WORKING SCHEDULE'!A34,'BKG FORMULAS'!J:J,"C",'BKG FORMULAS'!S:S,'WORKING SCHEDULE'!C34),SUMIFS('BKG FORMULAS'!P:P,'BKG FORMULAS'!Q:Q,'WORKING SCHEDULE'!A34,'BKG FORMULAS'!J:J,"C"))</f>
        <v>0</v>
      </c>
      <c r="N36" s="378"/>
      <c r="O36" s="381"/>
      <c r="P36" s="387"/>
      <c r="Q36" s="387"/>
      <c r="R36" s="287" t="str">
        <f t="shared" si="2"/>
        <v>Off</v>
      </c>
    </row>
    <row r="37" spans="1:18" ht="12.75" customHeight="1" x14ac:dyDescent="0.2">
      <c r="A37" s="374"/>
      <c r="B37" s="175" t="str">
        <f t="shared" si="11"/>
        <v>Omit</v>
      </c>
      <c r="C37" s="376"/>
      <c r="D37" s="176" t="str">
        <f>IF('VOY Params'!P42="",'VOY Params'!$I$36,'VOY Params'!$P$36)</f>
        <v>ETC</v>
      </c>
      <c r="E37" s="177">
        <f ca="1">'VOY Params'!X42</f>
        <v>45664.15946969697</v>
      </c>
      <c r="F37" s="178"/>
      <c r="G37" s="179"/>
      <c r="H37" s="179"/>
      <c r="I37" s="176" t="s">
        <v>7</v>
      </c>
      <c r="J37" s="180">
        <f ca="1">IF(LEN(C34)=2,SUMIFS('BKG FORMULAS'!H:H,'BKG FORMULAS'!R:R,'WORKING SCHEDULE'!A34,'BKG FORMULAS'!J:J,"H",'BKG FORMULAS'!T:T,'WORKING SCHEDULE'!C34),SUMIFS('BKG FORMULAS'!H:H,'BKG FORMULAS'!R:R,'WORKING SCHEDULE'!A34,'BKG FORMULAS'!J:J,"H"))</f>
        <v>0</v>
      </c>
      <c r="K37" s="178">
        <f ca="1">IF(LEN(C34)=2,SUMIFS('BKG FORMULAS'!P:P,'BKG FORMULAS'!R:R,'WORKING SCHEDULE'!A34,'BKG FORMULAS'!J:J,"H",'BKG FORMULAS'!T:T,'WORKING SCHEDULE'!C34),SUMIFS('BKG FORMULAS'!P:P,'BKG FORMULAS'!R:R,'WORKING SCHEDULE'!A34,'BKG FORMULAS'!J:J,"H"))</f>
        <v>0</v>
      </c>
      <c r="L37" s="180">
        <f ca="1">IF(LEN(C34)=2,SUMIFS('BKG FORMULAS'!H:H,'BKG FORMULAS'!Q:Q,'WORKING SCHEDULE'!A34,'BKG FORMULAS'!J:J,"H",'BKG FORMULAS'!S:S,'WORKING SCHEDULE'!C34),SUMIFS('BKG FORMULAS'!H:H,'BKG FORMULAS'!Q:Q,'WORKING SCHEDULE'!A34,'BKG FORMULAS'!J:J,"H"))</f>
        <v>0</v>
      </c>
      <c r="M37" s="178">
        <f ca="1">IF(LEN(C34)=2,SUMIFS('BKG FORMULAS'!P:P,'BKG FORMULAS'!Q:Q,'WORKING SCHEDULE'!A34,'BKG FORMULAS'!J:J,"H",'BKG FORMULAS'!S:S,'WORKING SCHEDULE'!C34),SUMIFS('BKG FORMULAS'!P:P,'BKG FORMULAS'!Q:Q,'WORKING SCHEDULE'!A34,'BKG FORMULAS'!J:J,"H"))</f>
        <v>0</v>
      </c>
      <c r="N37" s="378"/>
      <c r="O37" s="381"/>
      <c r="P37" s="387"/>
      <c r="Q37" s="387"/>
      <c r="R37" s="287" t="str">
        <f t="shared" si="2"/>
        <v>Off</v>
      </c>
    </row>
    <row r="38" spans="1:18" ht="13.5" customHeight="1" thickBot="1" x14ac:dyDescent="0.25">
      <c r="A38" s="374"/>
      <c r="B38" s="175" t="str">
        <f>IF(B37="Omit",B33,B37)</f>
        <v>SUA</v>
      </c>
      <c r="C38" s="376"/>
      <c r="D38" s="176" t="str">
        <f>IF('VOY Params'!R42="",'VOY Params'!$K$36,'VOY Params'!$R$36)</f>
        <v>ETD</v>
      </c>
      <c r="E38" s="177">
        <f ca="1">'VOY Params'!Z42</f>
        <v>45664.15946969697</v>
      </c>
      <c r="F38" s="178"/>
      <c r="G38" s="179"/>
      <c r="H38" s="179"/>
      <c r="I38" s="176"/>
      <c r="J38" s="180"/>
      <c r="K38" s="178"/>
      <c r="L38" s="180"/>
      <c r="M38" s="178"/>
      <c r="N38" s="378"/>
      <c r="O38" s="381"/>
      <c r="P38" s="387"/>
      <c r="Q38" s="387"/>
      <c r="R38" s="287" t="str">
        <f t="shared" si="2"/>
        <v>Off</v>
      </c>
    </row>
    <row r="39" spans="1:18" ht="12.75" customHeight="1" thickTop="1" x14ac:dyDescent="0.2">
      <c r="A39" s="370" t="str">
        <f>IF('VOY Params'!C24&lt;&gt;"",'VOY Params'!C24,"Omit")</f>
        <v>Omit</v>
      </c>
      <c r="B39" s="135" t="str">
        <f>A39</f>
        <v>Omit</v>
      </c>
      <c r="C39" s="368">
        <f>IF('VOY Params'!$P$6="MSX","MSX Voy",'VOY Params'!E24)</f>
        <v>0</v>
      </c>
      <c r="D39" s="137" t="str">
        <f>IF('VOY Params'!M43="",'VOY Params'!$F$36,'VOY Params'!$M$36)</f>
        <v>ETA</v>
      </c>
      <c r="E39" s="138">
        <f ca="1">'VOY Params'!U43</f>
        <v>45664.15946969697</v>
      </c>
      <c r="F39" s="139"/>
      <c r="G39" s="140"/>
      <c r="H39" s="140"/>
      <c r="I39" s="137"/>
      <c r="J39" s="141"/>
      <c r="K39" s="139"/>
      <c r="L39" s="141"/>
      <c r="M39" s="139"/>
      <c r="N39" s="379"/>
      <c r="O39" s="382">
        <v>16</v>
      </c>
      <c r="P39" s="384">
        <f>IFERROR(SUMIFS(Registry!P:P,Registry!N:N,B38,Registry!O:O,B39)/VLOOKUP(O39,Registry!$K:$L,2,0)/24,"Couldn't find speed")</f>
        <v>0</v>
      </c>
      <c r="Q39" s="384">
        <f>SUMIFS(Registry!P:P,Registry!N:N,B38,Registry!O:O,B39)/VLOOKUP(O39,Registry!$K:$L,2,0)/24</f>
        <v>0</v>
      </c>
      <c r="R39" s="287" t="str">
        <f>IF(A39="Omit","Off","On")</f>
        <v>Off</v>
      </c>
    </row>
    <row r="40" spans="1:18" ht="12.75" customHeight="1" x14ac:dyDescent="0.2">
      <c r="A40" s="371"/>
      <c r="B40" s="109" t="str">
        <f>B39</f>
        <v>Omit</v>
      </c>
      <c r="C40" s="369"/>
      <c r="D40" s="82" t="str">
        <f>IF('VOY Params'!N43="",'VOY Params'!$G$36,'VOY Params'!$N$36)</f>
        <v>ETB</v>
      </c>
      <c r="E40" s="85">
        <f ca="1">'VOY Params'!V43</f>
        <v>45664.15946969697</v>
      </c>
      <c r="F40" s="86"/>
      <c r="G40" s="88"/>
      <c r="H40" s="88"/>
      <c r="I40" s="82"/>
      <c r="J40" s="134"/>
      <c r="K40" s="86"/>
      <c r="L40" s="134"/>
      <c r="M40" s="86"/>
      <c r="N40" s="372"/>
      <c r="O40" s="383"/>
      <c r="P40" s="385"/>
      <c r="Q40" s="385"/>
      <c r="R40" s="287" t="str">
        <f t="shared" ref="R40" si="12">R39</f>
        <v>Off</v>
      </c>
    </row>
    <row r="41" spans="1:18" ht="12.75" customHeight="1" x14ac:dyDescent="0.2">
      <c r="A41" s="371"/>
      <c r="B41" s="109" t="str">
        <f t="shared" ref="B41:B42" si="13">B40</f>
        <v>Omit</v>
      </c>
      <c r="C41" s="369"/>
      <c r="D41" s="82" t="str">
        <f>IF('VOY Params'!O43="",'VOY Params'!$H$36,'VOY Params'!$O$36)</f>
        <v>E-Start OPNS</v>
      </c>
      <c r="E41" s="85">
        <f ca="1">'VOY Params'!W43</f>
        <v>45664.15946969697</v>
      </c>
      <c r="F41" s="87">
        <f ca="1">E41</f>
        <v>45664.15946969697</v>
      </c>
      <c r="G41" s="213">
        <f ca="1">WEEKDAY(F41,2)</f>
        <v>2</v>
      </c>
      <c r="H41" s="213">
        <f ca="1">WEEKDAY(F41,2)</f>
        <v>2</v>
      </c>
      <c r="I41" s="82" t="s">
        <v>5</v>
      </c>
      <c r="J41" s="134">
        <f ca="1">IF(LEN(C39)=2,SUMIFS('BKG FORMULAS'!H:H,'BKG FORMULAS'!R:R,'WORKING SCHEDULE'!A39,'BKG FORMULAS'!J:J,"C",'BKG FORMULAS'!T:T,'WORKING SCHEDULE'!C39),SUMIFS('BKG FORMULAS'!H:H,'BKG FORMULAS'!R:R,'WORKING SCHEDULE'!A39,'BKG FORMULAS'!J:J,"C"))</f>
        <v>0</v>
      </c>
      <c r="K41" s="86">
        <f ca="1">IF(LEN(C39)=2,SUMIFS('BKG FORMULAS'!P:P,'BKG FORMULAS'!R:R,'WORKING SCHEDULE'!A39,'BKG FORMULAS'!J:J,"C",'BKG FORMULAS'!T:T,'WORKING SCHEDULE'!C39),SUMIFS('BKG FORMULAS'!P:P,'BKG FORMULAS'!R:R,'WORKING SCHEDULE'!A39,'BKG FORMULAS'!J:J,"C"))</f>
        <v>0</v>
      </c>
      <c r="L41" s="134">
        <f ca="1">IF(LEN(C39)=2,SUMIFS('BKG FORMULAS'!H:H,'BKG FORMULAS'!Q:Q,'WORKING SCHEDULE'!A39,'BKG FORMULAS'!J:J,"C",'BKG FORMULAS'!S:S,'WORKING SCHEDULE'!C39),SUMIFS('BKG FORMULAS'!H:H,'BKG FORMULAS'!Q:Q,'WORKING SCHEDULE'!A39,'BKG FORMULAS'!J:J,"C"))</f>
        <v>0</v>
      </c>
      <c r="M41" s="86">
        <f ca="1">IF(LEN(C39)=2,SUMIFS('BKG FORMULAS'!P:P,'BKG FORMULAS'!Q:Q,'WORKING SCHEDULE'!A39,'BKG FORMULAS'!J:J,"C",'BKG FORMULAS'!S:S,'WORKING SCHEDULE'!C39),SUMIFS('BKG FORMULAS'!P:P,'BKG FORMULAS'!Q:Q,'WORKING SCHEDULE'!A39,'BKG FORMULAS'!J:J,"C"))</f>
        <v>0</v>
      </c>
      <c r="N41" s="372"/>
      <c r="O41" s="383"/>
      <c r="P41" s="385"/>
      <c r="Q41" s="385"/>
      <c r="R41" s="287" t="str">
        <f t="shared" si="2"/>
        <v>Off</v>
      </c>
    </row>
    <row r="42" spans="1:18" ht="12.75" customHeight="1" x14ac:dyDescent="0.2">
      <c r="A42" s="371"/>
      <c r="B42" s="109" t="str">
        <f t="shared" si="13"/>
        <v>Omit</v>
      </c>
      <c r="C42" s="369"/>
      <c r="D42" s="82" t="str">
        <f>IF('VOY Params'!P43="",'VOY Params'!$I$36,'VOY Params'!$P$36)</f>
        <v>ETC</v>
      </c>
      <c r="E42" s="85">
        <f ca="1">'VOY Params'!X43</f>
        <v>45664.15946969697</v>
      </c>
      <c r="F42" s="86"/>
      <c r="G42" s="88"/>
      <c r="H42" s="88"/>
      <c r="I42" s="82" t="s">
        <v>7</v>
      </c>
      <c r="J42" s="134">
        <f ca="1">IF(LEN(C39)=2,SUMIFS('BKG FORMULAS'!H:H,'BKG FORMULAS'!R:R,'WORKING SCHEDULE'!A39,'BKG FORMULAS'!J:J,"H",'BKG FORMULAS'!T:T,'WORKING SCHEDULE'!C39),SUMIFS('BKG FORMULAS'!H:H,'BKG FORMULAS'!R:R,'WORKING SCHEDULE'!A39,'BKG FORMULAS'!J:J,"H"))</f>
        <v>0</v>
      </c>
      <c r="K42" s="86">
        <f ca="1">IF(LEN(C39)=2,SUMIFS('BKG FORMULAS'!P:P,'BKG FORMULAS'!R:R,'WORKING SCHEDULE'!A39,'BKG FORMULAS'!J:J,"H",'BKG FORMULAS'!T:T,'WORKING SCHEDULE'!C39),SUMIFS('BKG FORMULAS'!P:P,'BKG FORMULAS'!R:R,'WORKING SCHEDULE'!A39,'BKG FORMULAS'!J:J,"H"))</f>
        <v>0</v>
      </c>
      <c r="L42" s="134">
        <f ca="1">IF(LEN(C39)=2,SUMIFS('BKG FORMULAS'!H:H,'BKG FORMULAS'!Q:Q,'WORKING SCHEDULE'!A39,'BKG FORMULAS'!J:J,"H",'BKG FORMULAS'!S:S,'WORKING SCHEDULE'!C39),SUMIFS('BKG FORMULAS'!H:H,'BKG FORMULAS'!Q:Q,'WORKING SCHEDULE'!A39,'BKG FORMULAS'!J:J,"H"))</f>
        <v>0</v>
      </c>
      <c r="M42" s="86">
        <f ca="1">IF(LEN(C39)=2,SUMIFS('BKG FORMULAS'!P:P,'BKG FORMULAS'!Q:Q,'WORKING SCHEDULE'!A39,'BKG FORMULAS'!J:J,"H",'BKG FORMULAS'!S:S,'WORKING SCHEDULE'!C39),SUMIFS('BKG FORMULAS'!P:P,'BKG FORMULAS'!Q:Q,'WORKING SCHEDULE'!A39,'BKG FORMULAS'!J:J,"H"))</f>
        <v>0</v>
      </c>
      <c r="N42" s="372"/>
      <c r="O42" s="383"/>
      <c r="P42" s="385"/>
      <c r="Q42" s="385"/>
      <c r="R42" s="287" t="str">
        <f t="shared" si="2"/>
        <v>Off</v>
      </c>
    </row>
    <row r="43" spans="1:18" ht="13.5" customHeight="1" thickBot="1" x14ac:dyDescent="0.25">
      <c r="A43" s="371"/>
      <c r="B43" s="109" t="str">
        <f>IF(B42="Omit",B38,B42)</f>
        <v>SUA</v>
      </c>
      <c r="C43" s="369"/>
      <c r="D43" s="82" t="str">
        <f>IF('VOY Params'!R43="",'VOY Params'!$K$36,'VOY Params'!$R$36)</f>
        <v>ETD</v>
      </c>
      <c r="E43" s="85">
        <f ca="1">'VOY Params'!Z43</f>
        <v>45664.15946969697</v>
      </c>
      <c r="F43" s="86"/>
      <c r="G43" s="88"/>
      <c r="H43" s="88"/>
      <c r="I43" s="82"/>
      <c r="J43" s="134"/>
      <c r="K43" s="86"/>
      <c r="L43" s="134"/>
      <c r="M43" s="86"/>
      <c r="N43" s="372"/>
      <c r="O43" s="383"/>
      <c r="P43" s="385"/>
      <c r="Q43" s="385"/>
      <c r="R43" s="287" t="str">
        <f t="shared" si="2"/>
        <v>Off</v>
      </c>
    </row>
    <row r="44" spans="1:18" ht="12.75" customHeight="1" thickTop="1" x14ac:dyDescent="0.2">
      <c r="A44" s="373" t="str">
        <f>IF('VOY Params'!C26&lt;&gt;"",'VOY Params'!C26,"Omit")</f>
        <v>Omit</v>
      </c>
      <c r="B44" s="169" t="str">
        <f>A44</f>
        <v>Omit</v>
      </c>
      <c r="C44" s="375">
        <f>IF('VOY Params'!$P$6="MSX","MSX Voy",'VOY Params'!E26)</f>
        <v>0</v>
      </c>
      <c r="D44" s="170" t="str">
        <f>IF('VOY Params'!M44="",'VOY Params'!$F$36,'VOY Params'!$M$36)</f>
        <v>ETA</v>
      </c>
      <c r="E44" s="171">
        <f ca="1">'VOY Params'!U44</f>
        <v>45664.15946969697</v>
      </c>
      <c r="F44" s="172"/>
      <c r="G44" s="173"/>
      <c r="H44" s="173"/>
      <c r="I44" s="170"/>
      <c r="J44" s="174"/>
      <c r="K44" s="172"/>
      <c r="L44" s="174"/>
      <c r="M44" s="172"/>
      <c r="N44" s="377"/>
      <c r="O44" s="380">
        <v>16</v>
      </c>
      <c r="P44" s="386">
        <f>IFERROR(SUMIFS(Registry!P:P,Registry!N:N,B43,Registry!O:O,B44)/VLOOKUP(O44,Registry!$K:$L,2,0)/24,"Couldn't find speed")</f>
        <v>0</v>
      </c>
      <c r="Q44" s="386">
        <f>SUMIFS(Registry!P:P,Registry!N:N,B43,Registry!O:O,B44)/VLOOKUP(O44,Registry!$K:$L,2,0)/24</f>
        <v>0</v>
      </c>
      <c r="R44" s="287" t="str">
        <f>IF(A44="Omit","Off","On")</f>
        <v>Off</v>
      </c>
    </row>
    <row r="45" spans="1:18" ht="12.75" customHeight="1" x14ac:dyDescent="0.2">
      <c r="A45" s="374"/>
      <c r="B45" s="175" t="str">
        <f>B44</f>
        <v>Omit</v>
      </c>
      <c r="C45" s="376"/>
      <c r="D45" s="176" t="str">
        <f>IF('VOY Params'!N44="",'VOY Params'!$G$36,'VOY Params'!$N$36)</f>
        <v>ETB</v>
      </c>
      <c r="E45" s="177">
        <f ca="1">'VOY Params'!V44</f>
        <v>45664.15946969697</v>
      </c>
      <c r="F45" s="178"/>
      <c r="G45" s="179"/>
      <c r="H45" s="179"/>
      <c r="I45" s="176"/>
      <c r="J45" s="180"/>
      <c r="K45" s="178"/>
      <c r="L45" s="180"/>
      <c r="M45" s="178"/>
      <c r="N45" s="378"/>
      <c r="O45" s="381"/>
      <c r="P45" s="387"/>
      <c r="Q45" s="387"/>
      <c r="R45" s="287" t="str">
        <f t="shared" ref="R45" si="14">R44</f>
        <v>Off</v>
      </c>
    </row>
    <row r="46" spans="1:18" ht="12.75" customHeight="1" x14ac:dyDescent="0.2">
      <c r="A46" s="374"/>
      <c r="B46" s="175" t="str">
        <f t="shared" ref="B46:B47" si="15">B45</f>
        <v>Omit</v>
      </c>
      <c r="C46" s="376"/>
      <c r="D46" s="176" t="str">
        <f>IF('VOY Params'!O44="",'VOY Params'!$H$36,'VOY Params'!$O$36)</f>
        <v>E-Start OPNS</v>
      </c>
      <c r="E46" s="177">
        <f ca="1">'VOY Params'!W44</f>
        <v>45664.15946969697</v>
      </c>
      <c r="F46" s="181">
        <f ca="1">E46</f>
        <v>45664.15946969697</v>
      </c>
      <c r="G46" s="212">
        <f ca="1">WEEKDAY(F46,2)</f>
        <v>2</v>
      </c>
      <c r="H46" s="212">
        <f ca="1">WEEKDAY(F46,2)</f>
        <v>2</v>
      </c>
      <c r="I46" s="176" t="s">
        <v>5</v>
      </c>
      <c r="J46" s="180">
        <f ca="1">IF(LEN(C44)=2,SUMIFS('BKG FORMULAS'!H:H,'BKG FORMULAS'!R:R,'WORKING SCHEDULE'!A44,'BKG FORMULAS'!J:J,"C",'BKG FORMULAS'!T:T,'WORKING SCHEDULE'!C44),SUMIFS('BKG FORMULAS'!H:H,'BKG FORMULAS'!R:R,'WORKING SCHEDULE'!A44,'BKG FORMULAS'!J:J,"C"))</f>
        <v>0</v>
      </c>
      <c r="K46" s="178">
        <f ca="1">IF(LEN(C44)=2,SUMIFS('BKG FORMULAS'!P:P,'BKG FORMULAS'!R:R,'WORKING SCHEDULE'!A44,'BKG FORMULAS'!J:J,"C",'BKG FORMULAS'!T:T,'WORKING SCHEDULE'!C44),SUMIFS('BKG FORMULAS'!P:P,'BKG FORMULAS'!R:R,'WORKING SCHEDULE'!A44,'BKG FORMULAS'!J:J,"C"))</f>
        <v>0</v>
      </c>
      <c r="L46" s="180">
        <f ca="1">IF(LEN(C44)=2,SUMIFS('BKG FORMULAS'!H:H,'BKG FORMULAS'!Q:Q,'WORKING SCHEDULE'!A44,'BKG FORMULAS'!J:J,"C",'BKG FORMULAS'!S:S,'WORKING SCHEDULE'!C44),SUMIFS('BKG FORMULAS'!H:H,'BKG FORMULAS'!Q:Q,'WORKING SCHEDULE'!A44,'BKG FORMULAS'!J:J,"C"))</f>
        <v>0</v>
      </c>
      <c r="M46" s="178">
        <f ca="1">IF(LEN(C44)=2,SUMIFS('BKG FORMULAS'!P:P,'BKG FORMULAS'!Q:Q,'WORKING SCHEDULE'!A44,'BKG FORMULAS'!J:J,"C",'BKG FORMULAS'!S:S,'WORKING SCHEDULE'!C44),SUMIFS('BKG FORMULAS'!P:P,'BKG FORMULAS'!Q:Q,'WORKING SCHEDULE'!A44,'BKG FORMULAS'!J:J,"C"))</f>
        <v>0</v>
      </c>
      <c r="N46" s="378"/>
      <c r="O46" s="381"/>
      <c r="P46" s="387"/>
      <c r="Q46" s="387"/>
      <c r="R46" s="287" t="str">
        <f t="shared" si="2"/>
        <v>Off</v>
      </c>
    </row>
    <row r="47" spans="1:18" ht="12.75" customHeight="1" x14ac:dyDescent="0.2">
      <c r="A47" s="374"/>
      <c r="B47" s="175" t="str">
        <f t="shared" si="15"/>
        <v>Omit</v>
      </c>
      <c r="C47" s="376"/>
      <c r="D47" s="176" t="str">
        <f>IF('VOY Params'!P44="",'VOY Params'!$I$36,'VOY Params'!$P$36)</f>
        <v>ETC</v>
      </c>
      <c r="E47" s="177">
        <f ca="1">'VOY Params'!X44</f>
        <v>45664.15946969697</v>
      </c>
      <c r="F47" s="178"/>
      <c r="G47" s="179"/>
      <c r="H47" s="179"/>
      <c r="I47" s="176" t="s">
        <v>7</v>
      </c>
      <c r="J47" s="180">
        <f ca="1">IF(LEN(C44)=2,SUMIFS('BKG FORMULAS'!H:H,'BKG FORMULAS'!R:R,'WORKING SCHEDULE'!A44,'BKG FORMULAS'!J:J,"H",'BKG FORMULAS'!T:T,'WORKING SCHEDULE'!C44),SUMIFS('BKG FORMULAS'!H:H,'BKG FORMULAS'!R:R,'WORKING SCHEDULE'!A44,'BKG FORMULAS'!J:J,"H"))</f>
        <v>0</v>
      </c>
      <c r="K47" s="178">
        <f ca="1">IF(LEN(C44)=2,SUMIFS('BKG FORMULAS'!P:P,'BKG FORMULAS'!R:R,'WORKING SCHEDULE'!A44,'BKG FORMULAS'!J:J,"H",'BKG FORMULAS'!T:T,'WORKING SCHEDULE'!C44),SUMIFS('BKG FORMULAS'!P:P,'BKG FORMULAS'!R:R,'WORKING SCHEDULE'!A44,'BKG FORMULAS'!J:J,"H"))</f>
        <v>0</v>
      </c>
      <c r="L47" s="180">
        <f ca="1">IF(LEN(C44)=2,SUMIFS('BKG FORMULAS'!H:H,'BKG FORMULAS'!Q:Q,'WORKING SCHEDULE'!A44,'BKG FORMULAS'!J:J,"H",'BKG FORMULAS'!S:S,'WORKING SCHEDULE'!C44),SUMIFS('BKG FORMULAS'!H:H,'BKG FORMULAS'!Q:Q,'WORKING SCHEDULE'!A44,'BKG FORMULAS'!J:J,"H"))</f>
        <v>0</v>
      </c>
      <c r="M47" s="178">
        <f ca="1">IF(LEN(C44)=2,SUMIFS('BKG FORMULAS'!P:P,'BKG FORMULAS'!Q:Q,'WORKING SCHEDULE'!A44,'BKG FORMULAS'!J:J,"H",'BKG FORMULAS'!S:S,'WORKING SCHEDULE'!C44),SUMIFS('BKG FORMULAS'!P:P,'BKG FORMULAS'!Q:Q,'WORKING SCHEDULE'!A44,'BKG FORMULAS'!J:J,"H"))</f>
        <v>0</v>
      </c>
      <c r="N47" s="378"/>
      <c r="O47" s="381"/>
      <c r="P47" s="387"/>
      <c r="Q47" s="387"/>
      <c r="R47" s="287" t="str">
        <f t="shared" si="2"/>
        <v>Off</v>
      </c>
    </row>
    <row r="48" spans="1:18" ht="13.5" customHeight="1" thickBot="1" x14ac:dyDescent="0.25">
      <c r="A48" s="374"/>
      <c r="B48" s="175" t="str">
        <f>IF(B47="Omit",B43,B47)</f>
        <v>SUA</v>
      </c>
      <c r="C48" s="376"/>
      <c r="D48" s="176" t="str">
        <f>IF('VOY Params'!R44="",'VOY Params'!$K$36,'VOY Params'!$R$36)</f>
        <v>ETD</v>
      </c>
      <c r="E48" s="177">
        <f ca="1">'VOY Params'!Z44</f>
        <v>45664.15946969697</v>
      </c>
      <c r="F48" s="178"/>
      <c r="G48" s="179"/>
      <c r="H48" s="179"/>
      <c r="I48" s="176"/>
      <c r="J48" s="180"/>
      <c r="K48" s="178"/>
      <c r="L48" s="180"/>
      <c r="M48" s="178"/>
      <c r="N48" s="378"/>
      <c r="O48" s="381"/>
      <c r="P48" s="387"/>
      <c r="Q48" s="387"/>
      <c r="R48" s="287" t="str">
        <f t="shared" si="2"/>
        <v>Off</v>
      </c>
    </row>
    <row r="49" spans="1:18" ht="12.75" customHeight="1" thickTop="1" x14ac:dyDescent="0.2">
      <c r="A49" s="370" t="str">
        <f>IF('VOY Params'!C28&lt;&gt;"",'VOY Params'!C28,"Omit")</f>
        <v>Omit</v>
      </c>
      <c r="B49" s="135" t="str">
        <f>A49</f>
        <v>Omit</v>
      </c>
      <c r="C49" s="368">
        <f>IF('VOY Params'!$P$6="MSX","MSX Voy",'VOY Params'!E28)</f>
        <v>0</v>
      </c>
      <c r="D49" s="137" t="str">
        <f>IF('VOY Params'!M45="",'VOY Params'!$F$36,'VOY Params'!$M$36)</f>
        <v>ETA</v>
      </c>
      <c r="E49" s="138">
        <f ca="1">'VOY Params'!U45</f>
        <v>45664.15946969697</v>
      </c>
      <c r="F49" s="139"/>
      <c r="G49" s="140"/>
      <c r="H49" s="140"/>
      <c r="I49" s="137"/>
      <c r="J49" s="141"/>
      <c r="K49" s="139"/>
      <c r="L49" s="141"/>
      <c r="M49" s="139"/>
      <c r="N49" s="379"/>
      <c r="O49" s="382">
        <v>16</v>
      </c>
      <c r="P49" s="384">
        <f>IFERROR(SUMIFS(Registry!P:P,Registry!N:N,B48,Registry!O:O,B49)/VLOOKUP(O49,Registry!$K:$L,2,0)/24,"Couldn't find speed")</f>
        <v>0</v>
      </c>
      <c r="Q49" s="384">
        <f>SUMIFS(Registry!P:P,Registry!N:N,B48,Registry!O:O,B49)/VLOOKUP(O49,Registry!$K:$L,2,0)/24</f>
        <v>0</v>
      </c>
      <c r="R49" s="287" t="str">
        <f>IF(A49="Omit","Off","On")</f>
        <v>Off</v>
      </c>
    </row>
    <row r="50" spans="1:18" ht="12.75" customHeight="1" x14ac:dyDescent="0.2">
      <c r="A50" s="371"/>
      <c r="B50" s="109" t="str">
        <f>B49</f>
        <v>Omit</v>
      </c>
      <c r="C50" s="369"/>
      <c r="D50" s="82" t="str">
        <f>IF('VOY Params'!N45="",'VOY Params'!$G$36,'VOY Params'!$N$36)</f>
        <v>ETB</v>
      </c>
      <c r="E50" s="85">
        <f ca="1">'VOY Params'!V45</f>
        <v>45664.15946969697</v>
      </c>
      <c r="F50" s="86"/>
      <c r="G50" s="213"/>
      <c r="H50" s="88"/>
      <c r="I50" s="82"/>
      <c r="J50" s="134"/>
      <c r="K50" s="86"/>
      <c r="L50" s="134"/>
      <c r="M50" s="86"/>
      <c r="N50" s="372"/>
      <c r="O50" s="383"/>
      <c r="P50" s="385"/>
      <c r="Q50" s="385"/>
      <c r="R50" s="287" t="str">
        <f t="shared" ref="R50" si="16">R49</f>
        <v>Off</v>
      </c>
    </row>
    <row r="51" spans="1:18" ht="12.75" customHeight="1" x14ac:dyDescent="0.2">
      <c r="A51" s="371"/>
      <c r="B51" s="109" t="str">
        <f t="shared" ref="B51:B52" si="17">B50</f>
        <v>Omit</v>
      </c>
      <c r="C51" s="369"/>
      <c r="D51" s="82" t="str">
        <f>IF('VOY Params'!O45="",'VOY Params'!$H$36,'VOY Params'!$O$36)</f>
        <v>E-Start OPNS</v>
      </c>
      <c r="E51" s="85">
        <f ca="1">'VOY Params'!W45</f>
        <v>45664.15946969697</v>
      </c>
      <c r="F51" s="87">
        <f ca="1">E51</f>
        <v>45664.15946969697</v>
      </c>
      <c r="G51" s="213">
        <f ca="1">WEEKDAY(F51,2)</f>
        <v>2</v>
      </c>
      <c r="H51" s="213">
        <f ca="1">WEEKDAY(F51,2)</f>
        <v>2</v>
      </c>
      <c r="I51" s="82" t="s">
        <v>5</v>
      </c>
      <c r="J51" s="134">
        <f ca="1">IF(LEN(C49)=2,SUMIFS('BKG FORMULAS'!H:H,'BKG FORMULAS'!R:R,'WORKING SCHEDULE'!A49,'BKG FORMULAS'!J:J,"C",'BKG FORMULAS'!T:T,'WORKING SCHEDULE'!C49),SUMIFS('BKG FORMULAS'!H:H,'BKG FORMULAS'!R:R,'WORKING SCHEDULE'!A49,'BKG FORMULAS'!J:J,"C"))</f>
        <v>0</v>
      </c>
      <c r="K51" s="86">
        <f ca="1">IF(LEN(C49)=2,SUMIFS('BKG FORMULAS'!P:P,'BKG FORMULAS'!R:R,'WORKING SCHEDULE'!A49,'BKG FORMULAS'!J:J,"C",'BKG FORMULAS'!T:T,'WORKING SCHEDULE'!C49),SUMIFS('BKG FORMULAS'!P:P,'BKG FORMULAS'!R:R,'WORKING SCHEDULE'!A49,'BKG FORMULAS'!J:J,"C"))</f>
        <v>0</v>
      </c>
      <c r="L51" s="134">
        <f ca="1">IF(LEN(C49)=2,SUMIFS('BKG FORMULAS'!H:H,'BKG FORMULAS'!Q:Q,'WORKING SCHEDULE'!A49,'BKG FORMULAS'!J:J,"C",'BKG FORMULAS'!S:S,'WORKING SCHEDULE'!C49),SUMIFS('BKG FORMULAS'!H:H,'BKG FORMULAS'!Q:Q,'WORKING SCHEDULE'!A49,'BKG FORMULAS'!J:J,"C"))</f>
        <v>0</v>
      </c>
      <c r="M51" s="86">
        <f ca="1">IF(LEN(C49)=2,SUMIFS('BKG FORMULAS'!P:P,'BKG FORMULAS'!Q:Q,'WORKING SCHEDULE'!A49,'BKG FORMULAS'!J:J,"C",'BKG FORMULAS'!S:S,'WORKING SCHEDULE'!C49),SUMIFS('BKG FORMULAS'!P:P,'BKG FORMULAS'!Q:Q,'WORKING SCHEDULE'!A49,'BKG FORMULAS'!J:J,"C"))</f>
        <v>0</v>
      </c>
      <c r="N51" s="372"/>
      <c r="O51" s="383"/>
      <c r="P51" s="385"/>
      <c r="Q51" s="385"/>
      <c r="R51" s="287" t="str">
        <f t="shared" si="2"/>
        <v>Off</v>
      </c>
    </row>
    <row r="52" spans="1:18" ht="12.75" customHeight="1" x14ac:dyDescent="0.2">
      <c r="A52" s="371"/>
      <c r="B52" s="109" t="str">
        <f t="shared" si="17"/>
        <v>Omit</v>
      </c>
      <c r="C52" s="369"/>
      <c r="D52" s="82" t="str">
        <f>IF('VOY Params'!P45="",'VOY Params'!$I$36,'VOY Params'!$P$36)</f>
        <v>ETC</v>
      </c>
      <c r="E52" s="85">
        <f ca="1">'VOY Params'!X45</f>
        <v>45664.15946969697</v>
      </c>
      <c r="F52" s="86"/>
      <c r="G52" s="88"/>
      <c r="H52" s="88"/>
      <c r="I52" s="82" t="s">
        <v>7</v>
      </c>
      <c r="J52" s="134">
        <f ca="1">IF(LEN(C49)=2,SUMIFS('BKG FORMULAS'!H:H,'BKG FORMULAS'!R:R,'WORKING SCHEDULE'!A49,'BKG FORMULAS'!J:J,"H",'BKG FORMULAS'!T:T,'WORKING SCHEDULE'!C49),SUMIFS('BKG FORMULAS'!H:H,'BKG FORMULAS'!R:R,'WORKING SCHEDULE'!A49,'BKG FORMULAS'!J:J,"H"))</f>
        <v>0</v>
      </c>
      <c r="K52" s="86">
        <f ca="1">IF(LEN(C49)=2,SUMIFS('BKG FORMULAS'!P:P,'BKG FORMULAS'!R:R,'WORKING SCHEDULE'!A49,'BKG FORMULAS'!J:J,"H",'BKG FORMULAS'!T:T,'WORKING SCHEDULE'!C49),SUMIFS('BKG FORMULAS'!P:P,'BKG FORMULAS'!R:R,'WORKING SCHEDULE'!A49,'BKG FORMULAS'!J:J,"H"))</f>
        <v>0</v>
      </c>
      <c r="L52" s="134">
        <f ca="1">IF(LEN(C49)=2,SUMIFS('BKG FORMULAS'!H:H,'BKG FORMULAS'!Q:Q,'WORKING SCHEDULE'!A49,'BKG FORMULAS'!J:J,"H",'BKG FORMULAS'!S:S,'WORKING SCHEDULE'!C49),SUMIFS('BKG FORMULAS'!H:H,'BKG FORMULAS'!Q:Q,'WORKING SCHEDULE'!A49,'BKG FORMULAS'!J:J,"H"))</f>
        <v>0</v>
      </c>
      <c r="M52" s="86">
        <f ca="1">IF(LEN(C49)=2,SUMIFS('BKG FORMULAS'!P:P,'BKG FORMULAS'!Q:Q,'WORKING SCHEDULE'!A49,'BKG FORMULAS'!J:J,"H",'BKG FORMULAS'!S:S,'WORKING SCHEDULE'!C49),SUMIFS('BKG FORMULAS'!P:P,'BKG FORMULAS'!Q:Q,'WORKING SCHEDULE'!A49,'BKG FORMULAS'!J:J,"H"))</f>
        <v>0</v>
      </c>
      <c r="N52" s="372"/>
      <c r="O52" s="383"/>
      <c r="P52" s="385"/>
      <c r="Q52" s="385"/>
      <c r="R52" s="287" t="str">
        <f t="shared" si="2"/>
        <v>Off</v>
      </c>
    </row>
    <row r="53" spans="1:18" ht="13.5" customHeight="1" thickBot="1" x14ac:dyDescent="0.25">
      <c r="A53" s="371"/>
      <c r="B53" s="109" t="str">
        <f>IF(B52="Omit",B48,B52)</f>
        <v>SUA</v>
      </c>
      <c r="C53" s="369"/>
      <c r="D53" s="82" t="str">
        <f>IF('VOY Params'!R45="",'VOY Params'!$K$36,'VOY Params'!$R$36)</f>
        <v>ETD</v>
      </c>
      <c r="E53" s="85">
        <f ca="1">'VOY Params'!Z45</f>
        <v>45664.15946969697</v>
      </c>
      <c r="F53" s="86"/>
      <c r="G53" s="88"/>
      <c r="H53" s="88"/>
      <c r="I53" s="82"/>
      <c r="J53" s="134"/>
      <c r="K53" s="86"/>
      <c r="L53" s="134"/>
      <c r="M53" s="86"/>
      <c r="N53" s="372"/>
      <c r="O53" s="383"/>
      <c r="P53" s="385"/>
      <c r="Q53" s="385"/>
      <c r="R53" s="287" t="str">
        <f t="shared" si="2"/>
        <v>Off</v>
      </c>
    </row>
    <row r="54" spans="1:18" ht="12.75" customHeight="1" thickTop="1" x14ac:dyDescent="0.2">
      <c r="A54" s="373" t="str">
        <f>IF('VOY Params'!C30&lt;&gt;"",'VOY Params'!C30,"Omit")</f>
        <v>Omit</v>
      </c>
      <c r="B54" s="169" t="str">
        <f>A54</f>
        <v>Omit</v>
      </c>
      <c r="C54" s="375">
        <f>IF('VOY Params'!$P$6="MSX","MSX Voy",'VOY Params'!E30)</f>
        <v>0</v>
      </c>
      <c r="D54" s="170" t="str">
        <f>IF('VOY Params'!M46="",'VOY Params'!$F$36,'VOY Params'!$M$36)</f>
        <v>ETA</v>
      </c>
      <c r="E54" s="171">
        <f ca="1">'VOY Params'!U46</f>
        <v>45664.15946969697</v>
      </c>
      <c r="F54" s="172"/>
      <c r="G54" s="173"/>
      <c r="H54" s="173"/>
      <c r="I54" s="170"/>
      <c r="J54" s="174"/>
      <c r="K54" s="172"/>
      <c r="L54" s="174"/>
      <c r="M54" s="172"/>
      <c r="N54" s="377"/>
      <c r="O54" s="380">
        <v>16</v>
      </c>
      <c r="P54" s="386">
        <f>IFERROR(SUMIFS(Registry!P:P,Registry!N:N,B53,Registry!O:O,B54)/VLOOKUP(O54,Registry!$K:$L,2,0)/24,"Couldn't find speed")</f>
        <v>0</v>
      </c>
      <c r="Q54" s="386">
        <f>SUMIFS(Registry!P:P,Registry!N:N,B53,Registry!O:O,B54)/VLOOKUP(O54,Registry!$K:$L,2,0)/24</f>
        <v>0</v>
      </c>
      <c r="R54" s="287" t="str">
        <f>IF(A54="Omit","Off","On")</f>
        <v>Off</v>
      </c>
    </row>
    <row r="55" spans="1:18" ht="12.75" customHeight="1" x14ac:dyDescent="0.2">
      <c r="A55" s="374"/>
      <c r="B55" s="175" t="str">
        <f>B54</f>
        <v>Omit</v>
      </c>
      <c r="C55" s="376"/>
      <c r="D55" s="176" t="str">
        <f>IF('VOY Params'!N46="",'VOY Params'!$G$36,'VOY Params'!$N$36)</f>
        <v>ETB</v>
      </c>
      <c r="E55" s="177">
        <f ca="1">'VOY Params'!V46</f>
        <v>45664.15946969697</v>
      </c>
      <c r="F55" s="178"/>
      <c r="G55" s="179"/>
      <c r="H55" s="179"/>
      <c r="I55" s="176"/>
      <c r="J55" s="180"/>
      <c r="K55" s="178"/>
      <c r="L55" s="180"/>
      <c r="M55" s="178"/>
      <c r="N55" s="378"/>
      <c r="O55" s="381"/>
      <c r="P55" s="387"/>
      <c r="Q55" s="387"/>
      <c r="R55" s="287" t="str">
        <f t="shared" ref="R55" si="18">R54</f>
        <v>Off</v>
      </c>
    </row>
    <row r="56" spans="1:18" ht="12.75" customHeight="1" x14ac:dyDescent="0.2">
      <c r="A56" s="374"/>
      <c r="B56" s="175" t="str">
        <f t="shared" ref="B56:B57" si="19">B55</f>
        <v>Omit</v>
      </c>
      <c r="C56" s="376"/>
      <c r="D56" s="176" t="str">
        <f>IF('VOY Params'!O46="",'VOY Params'!$H$36,'VOY Params'!$O$36)</f>
        <v>E-Start OPNS</v>
      </c>
      <c r="E56" s="177">
        <f ca="1">'VOY Params'!W46</f>
        <v>45664.15946969697</v>
      </c>
      <c r="F56" s="181">
        <f ca="1">E56</f>
        <v>45664.15946969697</v>
      </c>
      <c r="G56" s="212">
        <f ca="1">WEEKDAY(F56,2)</f>
        <v>2</v>
      </c>
      <c r="H56" s="212">
        <f ca="1">WEEKDAY(F56,2)</f>
        <v>2</v>
      </c>
      <c r="I56" s="176" t="s">
        <v>5</v>
      </c>
      <c r="J56" s="180">
        <f ca="1">IF(LEN(C54)=2,SUMIFS('BKG FORMULAS'!H:H,'BKG FORMULAS'!R:R,'WORKING SCHEDULE'!A54,'BKG FORMULAS'!J:J,"C",'BKG FORMULAS'!T:T,'WORKING SCHEDULE'!C54),SUMIFS('BKG FORMULAS'!H:H,'BKG FORMULAS'!R:R,'WORKING SCHEDULE'!A54,'BKG FORMULAS'!J:J,"C"))</f>
        <v>0</v>
      </c>
      <c r="K56" s="178">
        <f ca="1">IF(LEN(C54)=2,SUMIFS('BKG FORMULAS'!P:P,'BKG FORMULAS'!R:R,'WORKING SCHEDULE'!A54,'BKG FORMULAS'!J:J,"C",'BKG FORMULAS'!T:T,'WORKING SCHEDULE'!C54),SUMIFS('BKG FORMULAS'!P:P,'BKG FORMULAS'!R:R,'WORKING SCHEDULE'!A54,'BKG FORMULAS'!J:J,"C"))</f>
        <v>0</v>
      </c>
      <c r="L56" s="180">
        <f ca="1">IF(LEN(C54)=2,SUMIFS('BKG FORMULAS'!H:H,'BKG FORMULAS'!Q:Q,'WORKING SCHEDULE'!A54,'BKG FORMULAS'!J:J,"C",'BKG FORMULAS'!S:S,'WORKING SCHEDULE'!C54),SUMIFS('BKG FORMULAS'!H:H,'BKG FORMULAS'!Q:Q,'WORKING SCHEDULE'!A54,'BKG FORMULAS'!J:J,"C"))</f>
        <v>0</v>
      </c>
      <c r="M56" s="178">
        <f ca="1">IF(LEN(C54)=2,SUMIFS('BKG FORMULAS'!P:P,'BKG FORMULAS'!Q:Q,'WORKING SCHEDULE'!A54,'BKG FORMULAS'!J:J,"C",'BKG FORMULAS'!S:S,'WORKING SCHEDULE'!C54),SUMIFS('BKG FORMULAS'!P:P,'BKG FORMULAS'!Q:Q,'WORKING SCHEDULE'!A54,'BKG FORMULAS'!J:J,"C"))</f>
        <v>0</v>
      </c>
      <c r="N56" s="378"/>
      <c r="O56" s="381"/>
      <c r="P56" s="387"/>
      <c r="Q56" s="387"/>
      <c r="R56" s="287" t="str">
        <f t="shared" si="2"/>
        <v>Off</v>
      </c>
    </row>
    <row r="57" spans="1:18" ht="12.75" customHeight="1" x14ac:dyDescent="0.2">
      <c r="A57" s="374"/>
      <c r="B57" s="175" t="str">
        <f t="shared" si="19"/>
        <v>Omit</v>
      </c>
      <c r="C57" s="376"/>
      <c r="D57" s="176" t="str">
        <f>IF('VOY Params'!P46="",'VOY Params'!$I$36,'VOY Params'!$P$36)</f>
        <v>ETC</v>
      </c>
      <c r="E57" s="177">
        <f ca="1">'VOY Params'!X46</f>
        <v>45664.15946969697</v>
      </c>
      <c r="F57" s="178"/>
      <c r="G57" s="179"/>
      <c r="H57" s="179"/>
      <c r="I57" s="176" t="s">
        <v>7</v>
      </c>
      <c r="J57" s="180">
        <f ca="1">IF(LEN(C54)=2,SUMIFS('BKG FORMULAS'!H:H,'BKG FORMULAS'!R:R,'WORKING SCHEDULE'!A54,'BKG FORMULAS'!J:J,"H",'BKG FORMULAS'!T:T,'WORKING SCHEDULE'!C54),SUMIFS('BKG FORMULAS'!H:H,'BKG FORMULAS'!R:R,'WORKING SCHEDULE'!A54,'BKG FORMULAS'!J:J,"H"))</f>
        <v>0</v>
      </c>
      <c r="K57" s="178">
        <f ca="1">IF(LEN(C54)=2,SUMIFS('BKG FORMULAS'!P:P,'BKG FORMULAS'!R:R,'WORKING SCHEDULE'!A54,'BKG FORMULAS'!J:J,"H",'BKG FORMULAS'!T:T,'WORKING SCHEDULE'!C54),SUMIFS('BKG FORMULAS'!P:P,'BKG FORMULAS'!R:R,'WORKING SCHEDULE'!A54,'BKG FORMULAS'!J:J,"H"))</f>
        <v>0</v>
      </c>
      <c r="L57" s="180">
        <f ca="1">IF(LEN(C54)=2,SUMIFS('BKG FORMULAS'!H:H,'BKG FORMULAS'!Q:Q,'WORKING SCHEDULE'!A54,'BKG FORMULAS'!J:J,"H",'BKG FORMULAS'!S:S,'WORKING SCHEDULE'!C54),SUMIFS('BKG FORMULAS'!H:H,'BKG FORMULAS'!Q:Q,'WORKING SCHEDULE'!A54,'BKG FORMULAS'!J:J,"H"))</f>
        <v>0</v>
      </c>
      <c r="M57" s="178">
        <f ca="1">IF(LEN(C54)=2,SUMIFS('BKG FORMULAS'!P:P,'BKG FORMULAS'!Q:Q,'WORKING SCHEDULE'!A54,'BKG FORMULAS'!J:J,"H",'BKG FORMULAS'!S:S,'WORKING SCHEDULE'!C54),SUMIFS('BKG FORMULAS'!P:P,'BKG FORMULAS'!Q:Q,'WORKING SCHEDULE'!A54,'BKG FORMULAS'!J:J,"H"))</f>
        <v>0</v>
      </c>
      <c r="N57" s="378"/>
      <c r="O57" s="381"/>
      <c r="P57" s="387"/>
      <c r="Q57" s="387"/>
      <c r="R57" s="287" t="str">
        <f t="shared" si="2"/>
        <v>Off</v>
      </c>
    </row>
    <row r="58" spans="1:18" ht="13.5" customHeight="1" x14ac:dyDescent="0.2">
      <c r="A58" s="374"/>
      <c r="B58" s="175" t="str">
        <f>IF(B57="Omit",B53,B57)</f>
        <v>SUA</v>
      </c>
      <c r="C58" s="376"/>
      <c r="D58" s="176" t="str">
        <f>IF('VOY Params'!R46="",'VOY Params'!$K$36,'VOY Params'!$R$36)</f>
        <v>ETD</v>
      </c>
      <c r="E58" s="177">
        <f ca="1">'VOY Params'!Z46</f>
        <v>45664.15946969697</v>
      </c>
      <c r="F58" s="178"/>
      <c r="G58" s="179"/>
      <c r="H58" s="179"/>
      <c r="I58" s="176"/>
      <c r="J58" s="180"/>
      <c r="K58" s="178"/>
      <c r="L58" s="180"/>
      <c r="M58" s="178"/>
      <c r="N58" s="378"/>
      <c r="O58" s="381"/>
      <c r="P58" s="387"/>
      <c r="Q58" s="387"/>
      <c r="R58" s="287" t="str">
        <f t="shared" si="2"/>
        <v>Off</v>
      </c>
    </row>
    <row r="59" spans="1:18" ht="18" customHeight="1" thickBot="1" x14ac:dyDescent="0.25">
      <c r="A59" s="62" t="str">
        <f>'VOY Params'!G12</f>
        <v>RECALADA</v>
      </c>
      <c r="B59" s="136" t="str">
        <f>A59</f>
        <v>RECALADA</v>
      </c>
      <c r="C59" s="81"/>
      <c r="D59" s="83" t="str">
        <f>IF('VOY Params'!M48="",'VOY Params'!F36,'VOY Params'!M36)</f>
        <v>ETA</v>
      </c>
      <c r="E59" s="89">
        <f ca="1">'VOY Params'!U48</f>
        <v>45664.826136363634</v>
      </c>
      <c r="F59" s="90"/>
      <c r="G59" s="91"/>
      <c r="H59" s="91"/>
      <c r="I59" s="83"/>
      <c r="J59" s="142"/>
      <c r="K59" s="90"/>
      <c r="L59" s="142"/>
      <c r="M59" s="90"/>
      <c r="N59" s="235" t="s">
        <v>296</v>
      </c>
      <c r="O59" s="235">
        <v>16</v>
      </c>
      <c r="P59" s="196">
        <f>IFERROR(SUMIFS(Registry!P:P,Registry!N:N,B58,Registry!O:O,B59)/VLOOKUP(O59,Registry!$K:$L,2,0)/24,"Couldn't find speed")</f>
        <v>0</v>
      </c>
      <c r="Q59" s="196">
        <f>SUMIFS(Registry!P:P,Registry!N:N,B58,Registry!O:O,B59)/VLOOKUP(O59,Registry!$K:$L,2,0)/24</f>
        <v>0</v>
      </c>
      <c r="R59" s="287" t="str">
        <f>IF(A59="Omit","Off","On")</f>
        <v>On</v>
      </c>
    </row>
    <row r="60" spans="1:18" ht="12.75" customHeight="1" thickTop="1" x14ac:dyDescent="0.2">
      <c r="A60" s="370" t="str">
        <f>IF('VOY Params'!I20&lt;&gt;"",'VOY Params'!I20,"Omit")</f>
        <v>ZAR</v>
      </c>
      <c r="B60" s="135" t="str">
        <f>A60</f>
        <v>ZAR</v>
      </c>
      <c r="C60" s="368" t="str">
        <f>IF('VOY Params'!$P$6="MSX","MSX Voy",'VOY Params'!K20)</f>
        <v>NB</v>
      </c>
      <c r="D60" s="137" t="str">
        <f>IF('VOY Params'!M50="",'VOY Params'!$F$36,'VOY Params'!$M$36)</f>
        <v>ETA</v>
      </c>
      <c r="E60" s="138">
        <f ca="1">'VOY Params'!U50</f>
        <v>45665.492803030298</v>
      </c>
      <c r="F60" s="144"/>
      <c r="G60" s="140"/>
      <c r="H60" s="140"/>
      <c r="I60" s="137"/>
      <c r="J60" s="141"/>
      <c r="K60" s="139"/>
      <c r="L60" s="141"/>
      <c r="M60" s="139"/>
      <c r="N60" s="379"/>
      <c r="O60" s="382">
        <v>16</v>
      </c>
      <c r="P60" s="384">
        <f>IFERROR(SUMIFS(Registry!P:P,Registry!N:N,B59,Registry!O:O,B60)/VLOOKUP(O60,Registry!$K:$L,2,0)/24,"Couldn't find speed")</f>
        <v>0</v>
      </c>
      <c r="Q60" s="384">
        <f>SUMIFS(Registry!P:P,Registry!N:N,B59,Registry!O:O,B60)/VLOOKUP(O60,Registry!$K:$L,2,0)/24</f>
        <v>0</v>
      </c>
      <c r="R60" s="287" t="str">
        <f>IF(A60="Omit","Off","On")</f>
        <v>On</v>
      </c>
    </row>
    <row r="61" spans="1:18" ht="13.5" customHeight="1" x14ac:dyDescent="0.2">
      <c r="A61" s="371"/>
      <c r="B61" s="109" t="str">
        <f>B60</f>
        <v>ZAR</v>
      </c>
      <c r="C61" s="369"/>
      <c r="D61" s="82" t="str">
        <f>IF('VOY Params'!N50="",'VOY Params'!$G$36,'VOY Params'!$N$36)</f>
        <v>ETB</v>
      </c>
      <c r="E61" s="85">
        <f ca="1">'VOY Params'!V50</f>
        <v>45665.576136363634</v>
      </c>
      <c r="F61" s="86"/>
      <c r="G61" s="88"/>
      <c r="H61" s="88"/>
      <c r="I61" s="82"/>
      <c r="J61" s="134"/>
      <c r="K61" s="86"/>
      <c r="L61" s="134"/>
      <c r="M61" s="86"/>
      <c r="N61" s="372"/>
      <c r="O61" s="383"/>
      <c r="P61" s="385"/>
      <c r="Q61" s="385"/>
      <c r="R61" s="287" t="str">
        <f t="shared" ref="R61:R64" si="20">R60</f>
        <v>On</v>
      </c>
    </row>
    <row r="62" spans="1:18" ht="14.25" customHeight="1" x14ac:dyDescent="0.2">
      <c r="A62" s="371"/>
      <c r="B62" s="109" t="str">
        <f t="shared" ref="B62:B63" si="21">B61</f>
        <v>ZAR</v>
      </c>
      <c r="C62" s="369"/>
      <c r="D62" s="82" t="str">
        <f>IF('VOY Params'!O50="",'VOY Params'!$H$36,'VOY Params'!$O$36)</f>
        <v>E-Start OPNS</v>
      </c>
      <c r="E62" s="85">
        <f ca="1">'VOY Params'!W50</f>
        <v>45661.041666666664</v>
      </c>
      <c r="F62" s="87">
        <f ca="1">E62</f>
        <v>45661.041666666664</v>
      </c>
      <c r="G62" s="213">
        <f ca="1">WEEKDAY(F62,2)</f>
        <v>6</v>
      </c>
      <c r="H62" s="213">
        <f ca="1">WEEKDAY(F62,2)</f>
        <v>6</v>
      </c>
      <c r="I62" s="82" t="s">
        <v>5</v>
      </c>
      <c r="J62" s="134">
        <f ca="1">IF(LEN(C60)=2,SUMIFS('BKG FORMULAS'!H:H,'BKG FORMULAS'!R:R,'WORKING SCHEDULE'!A60,'BKG FORMULAS'!J:J,"C",'BKG FORMULAS'!T:T,'WORKING SCHEDULE'!C60),SUMIFS('BKG FORMULAS'!H:H,'BKG FORMULAS'!R:R,'WORKING SCHEDULE'!A60,'BKG FORMULAS'!J:J,"C"))</f>
        <v>0</v>
      </c>
      <c r="K62" s="86">
        <f ca="1">IF(LEN(C60)=2,SUMIFS('BKG FORMULAS'!P:P,'BKG FORMULAS'!R:R,'WORKING SCHEDULE'!A60,'BKG FORMULAS'!J:J,"C",'BKG FORMULAS'!T:T,'WORKING SCHEDULE'!C60),SUMIFS('BKG FORMULAS'!P:P,'BKG FORMULAS'!R:R,'WORKING SCHEDULE'!A60,'BKG FORMULAS'!J:J,"C"))</f>
        <v>0</v>
      </c>
      <c r="L62" s="134">
        <f ca="1">IF(LEN(C60)=2,SUMIFS('BKG FORMULAS'!H:H,'BKG FORMULAS'!Q:Q,'WORKING SCHEDULE'!A60,'BKG FORMULAS'!J:J,"C",'BKG FORMULAS'!S:S,'WORKING SCHEDULE'!C60),SUMIFS('BKG FORMULAS'!H:H,'BKG FORMULAS'!Q:Q,'WORKING SCHEDULE'!A60,'BKG FORMULAS'!J:J,"C"))</f>
        <v>2614</v>
      </c>
      <c r="M62" s="86">
        <f ca="1">IF(LEN(C60)=2,SUMIFS('BKG FORMULAS'!P:P,'BKG FORMULAS'!Q:Q,'WORKING SCHEDULE'!A60,'BKG FORMULAS'!J:J,"C",'BKG FORMULAS'!S:S,'WORKING SCHEDULE'!C60),SUMIFS('BKG FORMULAS'!P:P,'BKG FORMULAS'!Q:Q,'WORKING SCHEDULE'!A60,'BKG FORMULAS'!J:J,"C"))</f>
        <v>3488.6619999999998</v>
      </c>
      <c r="N62" s="372"/>
      <c r="O62" s="383"/>
      <c r="P62" s="385"/>
      <c r="Q62" s="385"/>
      <c r="R62" s="287" t="str">
        <f t="shared" si="20"/>
        <v>On</v>
      </c>
    </row>
    <row r="63" spans="1:18" ht="13.5" customHeight="1" x14ac:dyDescent="0.2">
      <c r="A63" s="371"/>
      <c r="B63" s="109" t="str">
        <f t="shared" si="21"/>
        <v>ZAR</v>
      </c>
      <c r="C63" s="369"/>
      <c r="D63" s="82" t="str">
        <f>IF('VOY Params'!P50="",'VOY Params'!$I$36,'VOY Params'!$P$36)</f>
        <v>ETC</v>
      </c>
      <c r="E63" s="85">
        <f ca="1">'VOY Params'!X50</f>
        <v>45662.642857142855</v>
      </c>
      <c r="F63" s="86"/>
      <c r="G63" s="88"/>
      <c r="H63" s="88"/>
      <c r="I63" s="82" t="s">
        <v>7</v>
      </c>
      <c r="J63" s="134">
        <f ca="1">IF(LEN(C60)=2,SUMIFS('BKG FORMULAS'!H:H,'BKG FORMULAS'!R:R,'WORKING SCHEDULE'!A60,'BKG FORMULAS'!J:J,"H",'BKG FORMULAS'!T:T,'WORKING SCHEDULE'!C60),SUMIFS('BKG FORMULAS'!H:H,'BKG FORMULAS'!R:R,'WORKING SCHEDULE'!A60,'BKG FORMULAS'!J:J,"H"))</f>
        <v>0</v>
      </c>
      <c r="K63" s="86">
        <f ca="1">IF(LEN(C60)=2,SUMIFS('BKG FORMULAS'!P:P,'BKG FORMULAS'!R:R,'WORKING SCHEDULE'!A60,'BKG FORMULAS'!J:J,"H",'BKG FORMULAS'!T:T,'WORKING SCHEDULE'!C60),SUMIFS('BKG FORMULAS'!P:P,'BKG FORMULAS'!R:R,'WORKING SCHEDULE'!A60,'BKG FORMULAS'!J:J,"H"))</f>
        <v>0</v>
      </c>
      <c r="L63" s="134">
        <f ca="1">IF(LEN(C60)=2,SUMIFS('BKG FORMULAS'!H:H,'BKG FORMULAS'!Q:Q,'WORKING SCHEDULE'!A60,'BKG FORMULAS'!J:J,"H",'BKG FORMULAS'!S:S,'WORKING SCHEDULE'!C60),SUMIFS('BKG FORMULAS'!H:H,'BKG FORMULAS'!Q:Q,'WORKING SCHEDULE'!A60,'BKG FORMULAS'!J:J,"H"))</f>
        <v>6</v>
      </c>
      <c r="M63" s="86">
        <f ca="1">IF(LEN(C60)=2,SUMIFS('BKG FORMULAS'!P:P,'BKG FORMULAS'!Q:Q,'WORKING SCHEDULE'!A60,'BKG FORMULAS'!J:J,"H",'BKG FORMULAS'!S:S,'WORKING SCHEDULE'!C60),SUMIFS('BKG FORMULAS'!P:P,'BKG FORMULAS'!Q:Q,'WORKING SCHEDULE'!A60,'BKG FORMULAS'!J:J,"H"))</f>
        <v>25.3</v>
      </c>
      <c r="N63" s="372"/>
      <c r="O63" s="383"/>
      <c r="P63" s="385"/>
      <c r="Q63" s="385"/>
      <c r="R63" s="287" t="str">
        <f t="shared" si="20"/>
        <v>On</v>
      </c>
    </row>
    <row r="64" spans="1:18" ht="12.75" customHeight="1" x14ac:dyDescent="0.2">
      <c r="A64" s="371"/>
      <c r="B64" s="109" t="str">
        <f>IF(B63="Omit",B59,B63)</f>
        <v>ZAR</v>
      </c>
      <c r="C64" s="369"/>
      <c r="D64" s="82" t="str">
        <f>IF('VOY Params'!R50="",'VOY Params'!$K$36,'VOY Params'!$R$36)</f>
        <v>ETD</v>
      </c>
      <c r="E64" s="85">
        <f ca="1">'VOY Params'!Z50</f>
        <v>45662.726190476191</v>
      </c>
      <c r="F64" s="86"/>
      <c r="G64" s="88"/>
      <c r="H64" s="88"/>
      <c r="I64" s="82"/>
      <c r="J64" s="134"/>
      <c r="K64" s="86"/>
      <c r="L64" s="134"/>
      <c r="M64" s="86"/>
      <c r="N64" s="372"/>
      <c r="O64" s="383"/>
      <c r="P64" s="385"/>
      <c r="Q64" s="385"/>
      <c r="R64" s="287" t="str">
        <f t="shared" si="20"/>
        <v>On</v>
      </c>
    </row>
    <row r="65" spans="1:18" ht="13.5" thickBot="1" x14ac:dyDescent="0.25">
      <c r="A65" s="62" t="str">
        <f>'VOY Params'!N12</f>
        <v>RECALADA</v>
      </c>
      <c r="B65" s="136" t="str">
        <f>A65</f>
        <v>RECALADA</v>
      </c>
      <c r="C65" s="81"/>
      <c r="D65" s="84" t="str">
        <f>IF('VOY Params'!M52="",'VOY Params'!F36,'VOY Params'!M36)</f>
        <v>ETA</v>
      </c>
      <c r="E65" s="89">
        <f ca="1">'VOY Params'!U52</f>
        <v>45663.392857142855</v>
      </c>
      <c r="F65" s="90"/>
      <c r="G65" s="91"/>
      <c r="H65" s="91"/>
      <c r="I65" s="83"/>
      <c r="J65" s="142"/>
      <c r="K65" s="90"/>
      <c r="L65" s="142"/>
      <c r="M65" s="90"/>
      <c r="N65" s="235"/>
      <c r="O65" s="235"/>
      <c r="P65" s="143"/>
      <c r="Q65" s="196"/>
      <c r="R65" s="287" t="str">
        <f>IF(A65="Omit","Off","On")</f>
        <v>On</v>
      </c>
    </row>
    <row r="66" spans="1:18" ht="12.75" customHeight="1" thickTop="1" x14ac:dyDescent="0.2">
      <c r="A66" s="373" t="str">
        <f>IF('VOY Params'!P12&lt;&gt;"",'VOY Params'!P12,"Omit")</f>
        <v>Omit</v>
      </c>
      <c r="B66" s="169" t="str">
        <f>A66</f>
        <v>Omit</v>
      </c>
      <c r="C66" s="375">
        <f>IF('VOY Params'!$P$6="MSX","MSX Voy",'VOY Params'!R12)</f>
        <v>0</v>
      </c>
      <c r="D66" s="170" t="str">
        <f>IF('VOY Params'!M54="",'VOY Params'!$F$36,'VOY Params'!$M$36)</f>
        <v>ETA</v>
      </c>
      <c r="E66" s="171">
        <f ca="1">'VOY Params'!U54</f>
        <v>45663.392857142855</v>
      </c>
      <c r="F66" s="172"/>
      <c r="G66" s="173"/>
      <c r="H66" s="173"/>
      <c r="I66" s="170"/>
      <c r="J66" s="174"/>
      <c r="K66" s="172"/>
      <c r="L66" s="174"/>
      <c r="M66" s="172"/>
      <c r="N66" s="377"/>
      <c r="O66" s="380">
        <v>16</v>
      </c>
      <c r="P66" s="386">
        <f>IFERROR(SUMIFS(Registry!P:P,Registry!N:N,B65,Registry!O:O,B66)/VLOOKUP(O66,Registry!$K:$L,2,0)/24,"Couldn't find speed")</f>
        <v>0</v>
      </c>
      <c r="Q66" s="386">
        <f>SUMIFS(Registry!P:P,Registry!N:N,B65,Registry!O:O,B66)/VLOOKUP(16,Registry!$K:$L,2,0)/24</f>
        <v>0</v>
      </c>
      <c r="R66" s="287" t="str">
        <f>IF(A66="Omit","Off","On")</f>
        <v>Off</v>
      </c>
    </row>
    <row r="67" spans="1:18" ht="12.75" customHeight="1" x14ac:dyDescent="0.2">
      <c r="A67" s="374"/>
      <c r="B67" s="175" t="str">
        <f>B66</f>
        <v>Omit</v>
      </c>
      <c r="C67" s="376"/>
      <c r="D67" s="176" t="str">
        <f>IF('VOY Params'!N54="",'VOY Params'!$G$36,'VOY Params'!$N$36)</f>
        <v>ETB</v>
      </c>
      <c r="E67" s="177">
        <f ca="1">'VOY Params'!V54</f>
        <v>45663.392857142855</v>
      </c>
      <c r="F67" s="178"/>
      <c r="G67" s="179"/>
      <c r="H67" s="179"/>
      <c r="I67" s="176"/>
      <c r="J67" s="180"/>
      <c r="K67" s="178"/>
      <c r="L67" s="180"/>
      <c r="M67" s="178"/>
      <c r="N67" s="378"/>
      <c r="O67" s="381"/>
      <c r="P67" s="387"/>
      <c r="Q67" s="387"/>
      <c r="R67" s="287" t="str">
        <f>R66</f>
        <v>Off</v>
      </c>
    </row>
    <row r="68" spans="1:18" ht="12.75" customHeight="1" x14ac:dyDescent="0.2">
      <c r="A68" s="374"/>
      <c r="B68" s="175" t="str">
        <f t="shared" ref="B68:B69" si="22">B67</f>
        <v>Omit</v>
      </c>
      <c r="C68" s="376"/>
      <c r="D68" s="176" t="str">
        <f>IF('VOY Params'!O54="",'VOY Params'!$H$36,'VOY Params'!$O$36)</f>
        <v>E-Start OPNS</v>
      </c>
      <c r="E68" s="177" t="str">
        <f ca="1">'VOY Params'!W54</f>
        <v>couldn't fetch data</v>
      </c>
      <c r="F68" s="181" t="str">
        <f ca="1">E68</f>
        <v>couldn't fetch data</v>
      </c>
      <c r="G68" s="212" t="e">
        <f ca="1">WEEKDAY(F68,2)</f>
        <v>#VALUE!</v>
      </c>
      <c r="H68" s="212" t="e">
        <f ca="1">WEEKDAY(F68,2)</f>
        <v>#VALUE!</v>
      </c>
      <c r="I68" s="176" t="s">
        <v>5</v>
      </c>
      <c r="J68" s="180">
        <f ca="1">IF(LEN(C66)=2,SUMIFS('BKG FORMULAS'!H:H,'BKG FORMULAS'!R:R,'WORKING SCHEDULE'!A66,'BKG FORMULAS'!J:J,"C",'BKG FORMULAS'!T:T,'WORKING SCHEDULE'!C66),SUMIFS('BKG FORMULAS'!H:H,'BKG FORMULAS'!R:R,'WORKING SCHEDULE'!A66,'BKG FORMULAS'!J:J,"C"))</f>
        <v>0</v>
      </c>
      <c r="K68" s="178">
        <f ca="1">IF(LEN(C66)=2,SUMIFS('BKG FORMULAS'!P:P,'BKG FORMULAS'!R:R,'WORKING SCHEDULE'!A66,'BKG FORMULAS'!J:J,"C",'BKG FORMULAS'!T:T,'WORKING SCHEDULE'!C66),SUMIFS('BKG FORMULAS'!P:P,'BKG FORMULAS'!R:R,'WORKING SCHEDULE'!A66,'BKG FORMULAS'!J:J,"C"))</f>
        <v>0</v>
      </c>
      <c r="L68" s="180">
        <f ca="1">IF(LEN(C66)=2,SUMIFS('BKG FORMULAS'!H:H,'BKG FORMULAS'!Q:Q,'WORKING SCHEDULE'!A66,'BKG FORMULAS'!J:J,"C",'BKG FORMULAS'!S:S,'WORKING SCHEDULE'!C66),SUMIFS('BKG FORMULAS'!H:H,'BKG FORMULAS'!Q:Q,'WORKING SCHEDULE'!A66,'BKG FORMULAS'!J:J,"C"))</f>
        <v>0</v>
      </c>
      <c r="M68" s="178">
        <f ca="1">IF(LEN(C66)=2,SUMIFS('BKG FORMULAS'!P:P,'BKG FORMULAS'!Q:Q,'WORKING SCHEDULE'!A66,'BKG FORMULAS'!J:J,"C",'BKG FORMULAS'!S:S,'WORKING SCHEDULE'!C66),SUMIFS('BKG FORMULAS'!P:P,'BKG FORMULAS'!Q:Q,'WORKING SCHEDULE'!A66,'BKG FORMULAS'!J:J,"C"))</f>
        <v>0</v>
      </c>
      <c r="N68" s="378"/>
      <c r="O68" s="381"/>
      <c r="P68" s="387"/>
      <c r="Q68" s="387"/>
      <c r="R68" s="287" t="str">
        <f t="shared" ref="R68:R70" si="23">R67</f>
        <v>Off</v>
      </c>
    </row>
    <row r="69" spans="1:18" ht="12.75" customHeight="1" x14ac:dyDescent="0.2">
      <c r="A69" s="374"/>
      <c r="B69" s="175" t="str">
        <f t="shared" si="22"/>
        <v>Omit</v>
      </c>
      <c r="C69" s="376"/>
      <c r="D69" s="176" t="str">
        <f>IF('VOY Params'!P54="",'VOY Params'!$I$36,'VOY Params'!$P$36)</f>
        <v>ETC</v>
      </c>
      <c r="E69" s="177" t="str">
        <f ca="1">'VOY Params'!X54</f>
        <v>couldn't fetch data</v>
      </c>
      <c r="F69" s="178"/>
      <c r="G69" s="179"/>
      <c r="H69" s="179"/>
      <c r="I69" s="176" t="s">
        <v>7</v>
      </c>
      <c r="J69" s="180">
        <f ca="1">IF(LEN(C66)=2,SUMIFS('BKG FORMULAS'!H:H,'BKG FORMULAS'!R:R,'WORKING SCHEDULE'!A66,'BKG FORMULAS'!J:J,"H",'BKG FORMULAS'!T:T,'WORKING SCHEDULE'!C66),SUMIFS('BKG FORMULAS'!H:H,'BKG FORMULAS'!R:R,'WORKING SCHEDULE'!A66,'BKG FORMULAS'!J:J,"H"))</f>
        <v>0</v>
      </c>
      <c r="K69" s="178">
        <f ca="1">IF(LEN(C66)=2,SUMIFS('BKG FORMULAS'!P:P,'BKG FORMULAS'!R:R,'WORKING SCHEDULE'!A66,'BKG FORMULAS'!J:J,"H",'BKG FORMULAS'!T:T,'WORKING SCHEDULE'!C66),SUMIFS('BKG FORMULAS'!P:P,'BKG FORMULAS'!R:R,'WORKING SCHEDULE'!A66,'BKG FORMULAS'!J:J,"H"))</f>
        <v>0</v>
      </c>
      <c r="L69" s="180">
        <f ca="1">IF(LEN(C66)=2,SUMIFS('BKG FORMULAS'!H:H,'BKG FORMULAS'!Q:Q,'WORKING SCHEDULE'!A66,'BKG FORMULAS'!J:J,"H",'BKG FORMULAS'!S:S,'WORKING SCHEDULE'!C66),SUMIFS('BKG FORMULAS'!H:H,'BKG FORMULAS'!Q:Q,'WORKING SCHEDULE'!A66,'BKG FORMULAS'!J:J,"H"))</f>
        <v>0</v>
      </c>
      <c r="M69" s="178">
        <f ca="1">IF(LEN(C66)=2,SUMIFS('BKG FORMULAS'!P:P,'BKG FORMULAS'!Q:Q,'WORKING SCHEDULE'!A66,'BKG FORMULAS'!J:J,"H",'BKG FORMULAS'!S:S,'WORKING SCHEDULE'!C66),SUMIFS('BKG FORMULAS'!P:P,'BKG FORMULAS'!Q:Q,'WORKING SCHEDULE'!A66,'BKG FORMULAS'!J:J,"H"))</f>
        <v>0</v>
      </c>
      <c r="N69" s="378"/>
      <c r="O69" s="381"/>
      <c r="P69" s="387"/>
      <c r="Q69" s="387"/>
      <c r="R69" s="287" t="str">
        <f t="shared" si="23"/>
        <v>Off</v>
      </c>
    </row>
    <row r="70" spans="1:18" ht="13.5" customHeight="1" thickBot="1" x14ac:dyDescent="0.25">
      <c r="A70" s="374"/>
      <c r="B70" s="175" t="str">
        <f>IF(B69="Omit",B65,B69)</f>
        <v>RECALADA</v>
      </c>
      <c r="C70" s="376"/>
      <c r="D70" s="176" t="str">
        <f>IF('VOY Params'!R54="",'VOY Params'!$K$36,'VOY Params'!$R$36)</f>
        <v>ETD</v>
      </c>
      <c r="E70" s="177" t="str">
        <f ca="1">'VOY Params'!Z54</f>
        <v>couldn't fetch data</v>
      </c>
      <c r="F70" s="178"/>
      <c r="G70" s="179"/>
      <c r="H70" s="179"/>
      <c r="I70" s="176"/>
      <c r="J70" s="180"/>
      <c r="K70" s="178"/>
      <c r="L70" s="180"/>
      <c r="M70" s="178"/>
      <c r="N70" s="378"/>
      <c r="O70" s="381"/>
      <c r="P70" s="387"/>
      <c r="Q70" s="387"/>
      <c r="R70" s="287" t="str">
        <f t="shared" si="23"/>
        <v>Off</v>
      </c>
    </row>
    <row r="71" spans="1:18" ht="12.75" customHeight="1" thickTop="1" x14ac:dyDescent="0.2">
      <c r="A71" s="370" t="str">
        <f>IF('VOY Params'!P14&lt;&gt;"",'VOY Params'!P14,"Omit")</f>
        <v>Omit</v>
      </c>
      <c r="B71" s="135" t="str">
        <f>A71</f>
        <v>Omit</v>
      </c>
      <c r="C71" s="368">
        <f>IF('VOY Params'!$P$6="MSX","MSX Voy",'VOY Params'!R14)</f>
        <v>0</v>
      </c>
      <c r="D71" s="137" t="str">
        <f>IF('VOY Params'!M55="",'VOY Params'!$F$36,'VOY Params'!$M$36)</f>
        <v>ETA</v>
      </c>
      <c r="E71" s="138" t="str">
        <f ca="1">'VOY Params'!U55</f>
        <v>couldn't fetch data</v>
      </c>
      <c r="F71" s="139"/>
      <c r="G71" s="140"/>
      <c r="H71" s="140"/>
      <c r="I71" s="137"/>
      <c r="J71" s="141"/>
      <c r="K71" s="139"/>
      <c r="L71" s="141"/>
      <c r="M71" s="139"/>
      <c r="N71" s="379"/>
      <c r="O71" s="382">
        <v>16</v>
      </c>
      <c r="P71" s="384">
        <f>IFERROR(SUMIFS(Registry!P:P,Registry!N:N,B70,Registry!O:O,B71)/VLOOKUP(O71,Registry!$K:$L,2,0)/24,"Couldn't find speed")</f>
        <v>0</v>
      </c>
      <c r="Q71" s="384">
        <f>SUMIFS(Registry!P:P,Registry!N:N,B70,Registry!O:O,B71)/VLOOKUP(16,Registry!$K:$L,2,0)/24</f>
        <v>0</v>
      </c>
      <c r="R71" s="287" t="str">
        <f>IF(A71="Omit","Off","On")</f>
        <v>Off</v>
      </c>
    </row>
    <row r="72" spans="1:18" ht="12.75" customHeight="1" x14ac:dyDescent="0.2">
      <c r="A72" s="371"/>
      <c r="B72" s="109" t="str">
        <f>B71</f>
        <v>Omit</v>
      </c>
      <c r="C72" s="369"/>
      <c r="D72" s="82" t="str">
        <f>IF('VOY Params'!N55="",'VOY Params'!$G$36,'VOY Params'!$N$36)</f>
        <v>ETB</v>
      </c>
      <c r="E72" s="85" t="str">
        <f ca="1">'VOY Params'!V55</f>
        <v>couldn't fetch data</v>
      </c>
      <c r="F72" s="86"/>
      <c r="G72" s="88"/>
      <c r="H72" s="88"/>
      <c r="I72" s="82"/>
      <c r="J72" s="134"/>
      <c r="K72" s="86"/>
      <c r="L72" s="134"/>
      <c r="M72" s="86"/>
      <c r="N72" s="372"/>
      <c r="O72" s="383"/>
      <c r="P72" s="385"/>
      <c r="Q72" s="385"/>
      <c r="R72" s="287" t="str">
        <f t="shared" ref="R72:R115" si="24">R71</f>
        <v>Off</v>
      </c>
    </row>
    <row r="73" spans="1:18" ht="12.75" customHeight="1" x14ac:dyDescent="0.2">
      <c r="A73" s="371"/>
      <c r="B73" s="109" t="str">
        <f t="shared" ref="B73:B74" si="25">B72</f>
        <v>Omit</v>
      </c>
      <c r="C73" s="369"/>
      <c r="D73" s="82" t="str">
        <f>IF('VOY Params'!O55="",'VOY Params'!$H$36,'VOY Params'!$O$36)</f>
        <v>E-Start OPNS</v>
      </c>
      <c r="E73" s="85" t="str">
        <f ca="1">'VOY Params'!W55</f>
        <v>couldn't fetch data</v>
      </c>
      <c r="F73" s="87" t="str">
        <f ca="1">E73</f>
        <v>couldn't fetch data</v>
      </c>
      <c r="G73" s="213" t="e">
        <f ca="1">WEEKDAY(F73,2)</f>
        <v>#VALUE!</v>
      </c>
      <c r="H73" s="213" t="e">
        <f ca="1">WEEKDAY(F73,2)</f>
        <v>#VALUE!</v>
      </c>
      <c r="I73" s="82" t="s">
        <v>5</v>
      </c>
      <c r="J73" s="134">
        <f ca="1">IF(LEN(C71)=2,SUMIFS('BKG FORMULAS'!H:H,'BKG FORMULAS'!R:R,'WORKING SCHEDULE'!A71,'BKG FORMULAS'!J:J,"C",'BKG FORMULAS'!T:T,'WORKING SCHEDULE'!C71),SUMIFS('BKG FORMULAS'!H:H,'BKG FORMULAS'!R:R,'WORKING SCHEDULE'!A71,'BKG FORMULAS'!J:J,"C"))</f>
        <v>0</v>
      </c>
      <c r="K73" s="86">
        <f ca="1">IF(LEN(C71)=2,SUMIFS('BKG FORMULAS'!P:P,'BKG FORMULAS'!R:R,'WORKING SCHEDULE'!A71,'BKG FORMULAS'!J:J,"C",'BKG FORMULAS'!T:T,'WORKING SCHEDULE'!C71),SUMIFS('BKG FORMULAS'!P:P,'BKG FORMULAS'!R:R,'WORKING SCHEDULE'!A71,'BKG FORMULAS'!J:J,"C"))</f>
        <v>0</v>
      </c>
      <c r="L73" s="134">
        <f ca="1">IF(LEN(C71)=2,SUMIFS('BKG FORMULAS'!H:H,'BKG FORMULAS'!Q:Q,'WORKING SCHEDULE'!A71,'BKG FORMULAS'!J:J,"C",'BKG FORMULAS'!S:S,'WORKING SCHEDULE'!C71),SUMIFS('BKG FORMULAS'!H:H,'BKG FORMULAS'!Q:Q,'WORKING SCHEDULE'!A71,'BKG FORMULAS'!J:J,"C"))</f>
        <v>0</v>
      </c>
      <c r="M73" s="86">
        <f ca="1">IF(LEN(C71)=2,SUMIFS('BKG FORMULAS'!P:P,'BKG FORMULAS'!Q:Q,'WORKING SCHEDULE'!A71,'BKG FORMULAS'!J:J,"C",'BKG FORMULAS'!S:S,'WORKING SCHEDULE'!C71),SUMIFS('BKG FORMULAS'!P:P,'BKG FORMULAS'!Q:Q,'WORKING SCHEDULE'!A71,'BKG FORMULAS'!J:J,"C"))</f>
        <v>0</v>
      </c>
      <c r="N73" s="372"/>
      <c r="O73" s="383"/>
      <c r="P73" s="385"/>
      <c r="Q73" s="385"/>
      <c r="R73" s="287" t="str">
        <f t="shared" si="24"/>
        <v>Off</v>
      </c>
    </row>
    <row r="74" spans="1:18" ht="12.75" customHeight="1" x14ac:dyDescent="0.2">
      <c r="A74" s="371"/>
      <c r="B74" s="109" t="str">
        <f t="shared" si="25"/>
        <v>Omit</v>
      </c>
      <c r="C74" s="369"/>
      <c r="D74" s="82" t="str">
        <f>IF('VOY Params'!P55="",'VOY Params'!$I$36,'VOY Params'!$P$36)</f>
        <v>ETC</v>
      </c>
      <c r="E74" s="85" t="str">
        <f ca="1">'VOY Params'!X55</f>
        <v>couldn't fetch data</v>
      </c>
      <c r="F74" s="86"/>
      <c r="G74" s="88"/>
      <c r="H74" s="88"/>
      <c r="I74" s="82" t="s">
        <v>7</v>
      </c>
      <c r="J74" s="134">
        <f ca="1">IF(LEN(C71)=2,SUMIFS('BKG FORMULAS'!H:H,'BKG FORMULAS'!R:R,'WORKING SCHEDULE'!A71,'BKG FORMULAS'!J:J,"H",'BKG FORMULAS'!T:T,'WORKING SCHEDULE'!C71),SUMIFS('BKG FORMULAS'!H:H,'BKG FORMULAS'!R:R,'WORKING SCHEDULE'!A71,'BKG FORMULAS'!J:J,"H"))</f>
        <v>0</v>
      </c>
      <c r="K74" s="86">
        <f ca="1">IF(LEN(C71)=2,SUMIFS('BKG FORMULAS'!P:P,'BKG FORMULAS'!R:R,'WORKING SCHEDULE'!A71,'BKG FORMULAS'!J:J,"H",'BKG FORMULAS'!T:T,'WORKING SCHEDULE'!C71),SUMIFS('BKG FORMULAS'!P:P,'BKG FORMULAS'!R:R,'WORKING SCHEDULE'!A71,'BKG FORMULAS'!J:J,"H"))</f>
        <v>0</v>
      </c>
      <c r="L74" s="134">
        <f ca="1">IF(LEN(C71)=2,SUMIFS('BKG FORMULAS'!H:H,'BKG FORMULAS'!Q:Q,'WORKING SCHEDULE'!A71,'BKG FORMULAS'!J:J,"H",'BKG FORMULAS'!S:S,'WORKING SCHEDULE'!C71),SUMIFS('BKG FORMULAS'!H:H,'BKG FORMULAS'!Q:Q,'WORKING SCHEDULE'!A71,'BKG FORMULAS'!J:J,"H"))</f>
        <v>0</v>
      </c>
      <c r="M74" s="86">
        <f ca="1">IF(LEN(C71)=2,SUMIFS('BKG FORMULAS'!P:P,'BKG FORMULAS'!Q:Q,'WORKING SCHEDULE'!A71,'BKG FORMULAS'!J:J,"H",'BKG FORMULAS'!S:S,'WORKING SCHEDULE'!C71),SUMIFS('BKG FORMULAS'!P:P,'BKG FORMULAS'!Q:Q,'WORKING SCHEDULE'!A71,'BKG FORMULAS'!J:J,"H"))</f>
        <v>0</v>
      </c>
      <c r="N74" s="372"/>
      <c r="O74" s="383"/>
      <c r="P74" s="385"/>
      <c r="Q74" s="385"/>
      <c r="R74" s="287" t="str">
        <f t="shared" si="24"/>
        <v>Off</v>
      </c>
    </row>
    <row r="75" spans="1:18" ht="13.5" customHeight="1" thickBot="1" x14ac:dyDescent="0.25">
      <c r="A75" s="371"/>
      <c r="B75" s="109" t="str">
        <f>IF(B74="Omit",B70,B74)</f>
        <v>RECALADA</v>
      </c>
      <c r="C75" s="369"/>
      <c r="D75" s="82" t="str">
        <f>IF('VOY Params'!R55="",'VOY Params'!$K$36,'VOY Params'!$R$36)</f>
        <v>ETD</v>
      </c>
      <c r="E75" s="85" t="str">
        <f ca="1">'VOY Params'!Z55</f>
        <v>couldn't fetch data</v>
      </c>
      <c r="F75" s="86"/>
      <c r="G75" s="88"/>
      <c r="H75" s="88"/>
      <c r="I75" s="82"/>
      <c r="J75" s="134"/>
      <c r="K75" s="86"/>
      <c r="L75" s="134"/>
      <c r="M75" s="86"/>
      <c r="N75" s="372"/>
      <c r="O75" s="383"/>
      <c r="P75" s="385"/>
      <c r="Q75" s="385"/>
      <c r="R75" s="287" t="str">
        <f t="shared" si="24"/>
        <v>Off</v>
      </c>
    </row>
    <row r="76" spans="1:18" ht="12.75" customHeight="1" thickTop="1" x14ac:dyDescent="0.2">
      <c r="A76" s="373" t="str">
        <f>IF('VOY Params'!P16&lt;&gt;"",'VOY Params'!P16,"Omit")</f>
        <v>Omit</v>
      </c>
      <c r="B76" s="169" t="str">
        <f>A76</f>
        <v>Omit</v>
      </c>
      <c r="C76" s="375">
        <f>IF('VOY Params'!$P$6="MSX","MSX Voy",'VOY Params'!R16)</f>
        <v>0</v>
      </c>
      <c r="D76" s="170" t="str">
        <f>IF('VOY Params'!M56="",'VOY Params'!$F$36,'VOY Params'!$M$36)</f>
        <v>ETA</v>
      </c>
      <c r="E76" s="171" t="str">
        <f ca="1">'VOY Params'!U56</f>
        <v>couldn't fetch data</v>
      </c>
      <c r="F76" s="172"/>
      <c r="G76" s="173"/>
      <c r="H76" s="173"/>
      <c r="I76" s="170"/>
      <c r="J76" s="174"/>
      <c r="K76" s="172"/>
      <c r="L76" s="174"/>
      <c r="M76" s="172"/>
      <c r="N76" s="377"/>
      <c r="O76" s="380">
        <v>16</v>
      </c>
      <c r="P76" s="386">
        <f>IFERROR(SUMIFS(Registry!P:P,Registry!N:N,B75,Registry!O:O,B76)/VLOOKUP(O76,Registry!$K:$L,2,0)/24,"Couldn't find speed")</f>
        <v>0</v>
      </c>
      <c r="Q76" s="386">
        <f>SUMIFS(Registry!P:P,Registry!N:N,B75,Registry!O:O,B76)/VLOOKUP(16,Registry!$K:$L,2,0)/24</f>
        <v>0</v>
      </c>
      <c r="R76" s="287" t="str">
        <f>IF(A76="Omit","Off","On")</f>
        <v>Off</v>
      </c>
    </row>
    <row r="77" spans="1:18" ht="12.75" customHeight="1" x14ac:dyDescent="0.2">
      <c r="A77" s="374"/>
      <c r="B77" s="175" t="str">
        <f>B76</f>
        <v>Omit</v>
      </c>
      <c r="C77" s="376"/>
      <c r="D77" s="176" t="str">
        <f>IF('VOY Params'!N56="",'VOY Params'!$G$36,'VOY Params'!$N$36)</f>
        <v>ETB</v>
      </c>
      <c r="E77" s="177" t="str">
        <f ca="1">'VOY Params'!V56</f>
        <v>couldn't fetch data</v>
      </c>
      <c r="F77" s="178"/>
      <c r="G77" s="179"/>
      <c r="H77" s="179"/>
      <c r="I77" s="176"/>
      <c r="J77" s="180"/>
      <c r="K77" s="178"/>
      <c r="L77" s="180"/>
      <c r="M77" s="178"/>
      <c r="N77" s="378"/>
      <c r="O77" s="381"/>
      <c r="P77" s="387"/>
      <c r="Q77" s="387"/>
      <c r="R77" s="287" t="str">
        <f t="shared" ref="R77" si="26">R76</f>
        <v>Off</v>
      </c>
    </row>
    <row r="78" spans="1:18" ht="12.75" customHeight="1" x14ac:dyDescent="0.2">
      <c r="A78" s="374"/>
      <c r="B78" s="175" t="str">
        <f t="shared" ref="B78:B79" si="27">B77</f>
        <v>Omit</v>
      </c>
      <c r="C78" s="376"/>
      <c r="D78" s="176" t="str">
        <f>IF('VOY Params'!O56="",'VOY Params'!$H$36,'VOY Params'!$O$36)</f>
        <v>E-Start OPNS</v>
      </c>
      <c r="E78" s="177" t="str">
        <f ca="1">'VOY Params'!W56</f>
        <v>couldn't fetch data</v>
      </c>
      <c r="F78" s="181" t="str">
        <f ca="1">E78</f>
        <v>couldn't fetch data</v>
      </c>
      <c r="G78" s="212" t="e">
        <f ca="1">WEEKDAY(F78,2)</f>
        <v>#VALUE!</v>
      </c>
      <c r="H78" s="212" t="e">
        <f ca="1">WEEKDAY(F78,2)</f>
        <v>#VALUE!</v>
      </c>
      <c r="I78" s="176" t="s">
        <v>5</v>
      </c>
      <c r="J78" s="180">
        <f ca="1">IF(LEN(C76)=2,SUMIFS('BKG FORMULAS'!H:H,'BKG FORMULAS'!R:R,'WORKING SCHEDULE'!A76,'BKG FORMULAS'!J:J,"C",'BKG FORMULAS'!T:T,'WORKING SCHEDULE'!C76),SUMIFS('BKG FORMULAS'!H:H,'BKG FORMULAS'!R:R,'WORKING SCHEDULE'!A76,'BKG FORMULAS'!J:J,"C"))</f>
        <v>0</v>
      </c>
      <c r="K78" s="178">
        <f ca="1">IF(LEN(C76)=2,SUMIFS('BKG FORMULAS'!P:P,'BKG FORMULAS'!R:R,'WORKING SCHEDULE'!A76,'BKG FORMULAS'!J:J,"C",'BKG FORMULAS'!T:T,'WORKING SCHEDULE'!C76),SUMIFS('BKG FORMULAS'!P:P,'BKG FORMULAS'!R:R,'WORKING SCHEDULE'!A76,'BKG FORMULAS'!J:J,"C"))</f>
        <v>0</v>
      </c>
      <c r="L78" s="180">
        <f ca="1">IF(LEN(C76)=2,SUMIFS('BKG FORMULAS'!H:H,'BKG FORMULAS'!Q:Q,'WORKING SCHEDULE'!A76,'BKG FORMULAS'!J:J,"C",'BKG FORMULAS'!S:S,'WORKING SCHEDULE'!C76),SUMIFS('BKG FORMULAS'!H:H,'BKG FORMULAS'!Q:Q,'WORKING SCHEDULE'!A76,'BKG FORMULAS'!J:J,"C"))</f>
        <v>0</v>
      </c>
      <c r="M78" s="178">
        <f ca="1">IF(LEN(C76)=2,SUMIFS('BKG FORMULAS'!P:P,'BKG FORMULAS'!Q:Q,'WORKING SCHEDULE'!A76,'BKG FORMULAS'!J:J,"C",'BKG FORMULAS'!S:S,'WORKING SCHEDULE'!C76),SUMIFS('BKG FORMULAS'!P:P,'BKG FORMULAS'!Q:Q,'WORKING SCHEDULE'!A76,'BKG FORMULAS'!J:J,"C"))</f>
        <v>0</v>
      </c>
      <c r="N78" s="378"/>
      <c r="O78" s="381"/>
      <c r="P78" s="387"/>
      <c r="Q78" s="387"/>
      <c r="R78" s="287" t="str">
        <f t="shared" si="24"/>
        <v>Off</v>
      </c>
    </row>
    <row r="79" spans="1:18" ht="12.75" customHeight="1" x14ac:dyDescent="0.2">
      <c r="A79" s="374"/>
      <c r="B79" s="175" t="str">
        <f t="shared" si="27"/>
        <v>Omit</v>
      </c>
      <c r="C79" s="376"/>
      <c r="D79" s="176" t="str">
        <f>IF('VOY Params'!P56="",'VOY Params'!$I$36,'VOY Params'!$P$36)</f>
        <v>ETC</v>
      </c>
      <c r="E79" s="177" t="str">
        <f ca="1">'VOY Params'!X56</f>
        <v>couldn't fetch data</v>
      </c>
      <c r="F79" s="178"/>
      <c r="G79" s="179"/>
      <c r="H79" s="179"/>
      <c r="I79" s="176" t="s">
        <v>7</v>
      </c>
      <c r="J79" s="180">
        <f ca="1">IF(LEN(C76)=2,SUMIFS('BKG FORMULAS'!H:H,'BKG FORMULAS'!R:R,'WORKING SCHEDULE'!A76,'BKG FORMULAS'!J:J,"H",'BKG FORMULAS'!T:T,'WORKING SCHEDULE'!C76),SUMIFS('BKG FORMULAS'!H:H,'BKG FORMULAS'!R:R,'WORKING SCHEDULE'!A76,'BKG FORMULAS'!J:J,"H"))</f>
        <v>0</v>
      </c>
      <c r="K79" s="178">
        <f ca="1">IF(LEN(C76)=2,SUMIFS('BKG FORMULAS'!P:P,'BKG FORMULAS'!R:R,'WORKING SCHEDULE'!A76,'BKG FORMULAS'!J:J,"H",'BKG FORMULAS'!T:T,'WORKING SCHEDULE'!C76),SUMIFS('BKG FORMULAS'!P:P,'BKG FORMULAS'!R:R,'WORKING SCHEDULE'!A76,'BKG FORMULAS'!J:J,"H"))</f>
        <v>0</v>
      </c>
      <c r="L79" s="180">
        <f ca="1">IF(LEN(C76)=2,SUMIFS('BKG FORMULAS'!H:H,'BKG FORMULAS'!Q:Q,'WORKING SCHEDULE'!A76,'BKG FORMULAS'!J:J,"H",'BKG FORMULAS'!S:S,'WORKING SCHEDULE'!C76),SUMIFS('BKG FORMULAS'!H:H,'BKG FORMULAS'!Q:Q,'WORKING SCHEDULE'!A76,'BKG FORMULAS'!J:J,"H"))</f>
        <v>0</v>
      </c>
      <c r="M79" s="178">
        <f ca="1">IF(LEN(C76)=2,SUMIFS('BKG FORMULAS'!P:P,'BKG FORMULAS'!Q:Q,'WORKING SCHEDULE'!A76,'BKG FORMULAS'!J:J,"H",'BKG FORMULAS'!S:S,'WORKING SCHEDULE'!C76),SUMIFS('BKG FORMULAS'!P:P,'BKG FORMULAS'!Q:Q,'WORKING SCHEDULE'!A76,'BKG FORMULAS'!J:J,"H"))</f>
        <v>0</v>
      </c>
      <c r="N79" s="378"/>
      <c r="O79" s="381"/>
      <c r="P79" s="387"/>
      <c r="Q79" s="387"/>
      <c r="R79" s="287" t="str">
        <f t="shared" si="24"/>
        <v>Off</v>
      </c>
    </row>
    <row r="80" spans="1:18" ht="13.5" customHeight="1" thickBot="1" x14ac:dyDescent="0.25">
      <c r="A80" s="374"/>
      <c r="B80" s="175" t="str">
        <f>IF(B79="Omit",B75,B79)</f>
        <v>RECALADA</v>
      </c>
      <c r="C80" s="376"/>
      <c r="D80" s="176" t="str">
        <f>IF('VOY Params'!R56="",'VOY Params'!$K$36,'VOY Params'!$R$36)</f>
        <v>ETD</v>
      </c>
      <c r="E80" s="177" t="str">
        <f ca="1">'VOY Params'!Z56</f>
        <v>couldn't fetch data</v>
      </c>
      <c r="F80" s="178"/>
      <c r="G80" s="179"/>
      <c r="H80" s="179"/>
      <c r="I80" s="176"/>
      <c r="J80" s="180"/>
      <c r="K80" s="178"/>
      <c r="L80" s="180"/>
      <c r="M80" s="178"/>
      <c r="N80" s="378"/>
      <c r="O80" s="381"/>
      <c r="P80" s="387"/>
      <c r="Q80" s="387"/>
      <c r="R80" s="287" t="str">
        <f t="shared" si="24"/>
        <v>Off</v>
      </c>
    </row>
    <row r="81" spans="1:18" ht="12.75" customHeight="1" thickTop="1" x14ac:dyDescent="0.2">
      <c r="A81" s="370" t="str">
        <f>IF('VOY Params'!P18&lt;&gt;"",'VOY Params'!P18,"Omit")</f>
        <v>Omit</v>
      </c>
      <c r="B81" s="135" t="str">
        <f>A81</f>
        <v>Omit</v>
      </c>
      <c r="C81" s="368">
        <f>IF('VOY Params'!$P$6="MSX","MSX Voy",'VOY Params'!R18)</f>
        <v>0</v>
      </c>
      <c r="D81" s="137" t="str">
        <f>IF('VOY Params'!M57="",'VOY Params'!$F$36,'VOY Params'!$M$36)</f>
        <v>ETA</v>
      </c>
      <c r="E81" s="138" t="str">
        <f ca="1">'VOY Params'!U57</f>
        <v>couldn't fetch data</v>
      </c>
      <c r="F81" s="139"/>
      <c r="G81" s="140"/>
      <c r="H81" s="140"/>
      <c r="I81" s="137"/>
      <c r="J81" s="141"/>
      <c r="K81" s="139"/>
      <c r="L81" s="141"/>
      <c r="M81" s="139"/>
      <c r="N81" s="379"/>
      <c r="O81" s="382">
        <v>16</v>
      </c>
      <c r="P81" s="384">
        <f>IFERROR(SUMIFS(Registry!P:P,Registry!N:N,B80,Registry!O:O,B81)/VLOOKUP(O81,Registry!$K:$L,2,0)/24,"Couldn't find speed")</f>
        <v>0</v>
      </c>
      <c r="Q81" s="384">
        <f>SUMIFS(Registry!P:P,Registry!N:N,B80,Registry!O:O,B81)/VLOOKUP(16,Registry!$K:$L,2,0)/24</f>
        <v>0</v>
      </c>
      <c r="R81" s="287" t="str">
        <f>IF(A81="Omit","Off","On")</f>
        <v>Off</v>
      </c>
    </row>
    <row r="82" spans="1:18" ht="12.75" customHeight="1" x14ac:dyDescent="0.2">
      <c r="A82" s="371"/>
      <c r="B82" s="109" t="str">
        <f>B81</f>
        <v>Omit</v>
      </c>
      <c r="C82" s="369"/>
      <c r="D82" s="82" t="str">
        <f>IF('VOY Params'!N57="",'VOY Params'!$G$36,'VOY Params'!$N$36)</f>
        <v>ETB</v>
      </c>
      <c r="E82" s="85" t="str">
        <f ca="1">'VOY Params'!V57</f>
        <v>couldn't fetch data</v>
      </c>
      <c r="F82" s="86"/>
      <c r="G82" s="88"/>
      <c r="H82" s="88"/>
      <c r="I82" s="82"/>
      <c r="J82" s="134"/>
      <c r="K82" s="86"/>
      <c r="L82" s="134"/>
      <c r="M82" s="86"/>
      <c r="N82" s="372"/>
      <c r="O82" s="383"/>
      <c r="P82" s="385"/>
      <c r="Q82" s="385"/>
      <c r="R82" s="287" t="str">
        <f t="shared" ref="R82" si="28">R81</f>
        <v>Off</v>
      </c>
    </row>
    <row r="83" spans="1:18" ht="12.75" customHeight="1" x14ac:dyDescent="0.2">
      <c r="A83" s="371"/>
      <c r="B83" s="109" t="str">
        <f t="shared" ref="B83:B84" si="29">B82</f>
        <v>Omit</v>
      </c>
      <c r="C83" s="369"/>
      <c r="D83" s="82" t="str">
        <f>IF('VOY Params'!O57="",'VOY Params'!$H$36,'VOY Params'!$O$36)</f>
        <v>E-Start OPNS</v>
      </c>
      <c r="E83" s="85" t="str">
        <f ca="1">'VOY Params'!W57</f>
        <v>couldn't fetch data</v>
      </c>
      <c r="F83" s="87" t="str">
        <f ca="1">E83</f>
        <v>couldn't fetch data</v>
      </c>
      <c r="G83" s="213" t="e">
        <f ca="1">WEEKDAY(F83,2)</f>
        <v>#VALUE!</v>
      </c>
      <c r="H83" s="213" t="e">
        <f ca="1">WEEKDAY(F83,2)</f>
        <v>#VALUE!</v>
      </c>
      <c r="I83" s="82" t="s">
        <v>5</v>
      </c>
      <c r="J83" s="134">
        <f ca="1">IF(LEN(C81)=2,SUMIFS('BKG FORMULAS'!H:H,'BKG FORMULAS'!R:R,'WORKING SCHEDULE'!A81,'BKG FORMULAS'!J:J,"C",'BKG FORMULAS'!T:T,'WORKING SCHEDULE'!C81),SUMIFS('BKG FORMULAS'!H:H,'BKG FORMULAS'!R:R,'WORKING SCHEDULE'!A81,'BKG FORMULAS'!J:J,"C"))</f>
        <v>0</v>
      </c>
      <c r="K83" s="86">
        <f ca="1">IF(LEN(C81)=2,SUMIFS('BKG FORMULAS'!P:P,'BKG FORMULAS'!R:R,'WORKING SCHEDULE'!A81,'BKG FORMULAS'!J:J,"C",'BKG FORMULAS'!T:T,'WORKING SCHEDULE'!C81),SUMIFS('BKG FORMULAS'!P:P,'BKG FORMULAS'!R:R,'WORKING SCHEDULE'!A81,'BKG FORMULAS'!J:J,"C"))</f>
        <v>0</v>
      </c>
      <c r="L83" s="134">
        <f ca="1">IF(LEN(C81)=2,SUMIFS('BKG FORMULAS'!H:H,'BKG FORMULAS'!Q:Q,'WORKING SCHEDULE'!A81,'BKG FORMULAS'!J:J,"C",'BKG FORMULAS'!S:S,'WORKING SCHEDULE'!C81),SUMIFS('BKG FORMULAS'!H:H,'BKG FORMULAS'!Q:Q,'WORKING SCHEDULE'!A81,'BKG FORMULAS'!J:J,"C"))</f>
        <v>0</v>
      </c>
      <c r="M83" s="86">
        <f ca="1">IF(LEN(C81)=2,SUMIFS('BKG FORMULAS'!P:P,'BKG FORMULAS'!Q:Q,'WORKING SCHEDULE'!A81,'BKG FORMULAS'!J:J,"C",'BKG FORMULAS'!S:S,'WORKING SCHEDULE'!C81),SUMIFS('BKG FORMULAS'!P:P,'BKG FORMULAS'!Q:Q,'WORKING SCHEDULE'!A81,'BKG FORMULAS'!J:J,"C"))</f>
        <v>0</v>
      </c>
      <c r="N83" s="372"/>
      <c r="O83" s="383"/>
      <c r="P83" s="385"/>
      <c r="Q83" s="385"/>
      <c r="R83" s="287" t="str">
        <f t="shared" si="24"/>
        <v>Off</v>
      </c>
    </row>
    <row r="84" spans="1:18" ht="12.75" customHeight="1" x14ac:dyDescent="0.2">
      <c r="A84" s="371"/>
      <c r="B84" s="109" t="str">
        <f t="shared" si="29"/>
        <v>Omit</v>
      </c>
      <c r="C84" s="369"/>
      <c r="D84" s="82" t="str">
        <f>IF('VOY Params'!P57="",'VOY Params'!$I$36,'VOY Params'!$P$36)</f>
        <v>ETC</v>
      </c>
      <c r="E84" s="85" t="str">
        <f ca="1">'VOY Params'!X57</f>
        <v>couldn't fetch data</v>
      </c>
      <c r="F84" s="86"/>
      <c r="G84" s="88"/>
      <c r="H84" s="88"/>
      <c r="I84" s="82" t="s">
        <v>7</v>
      </c>
      <c r="J84" s="134">
        <f ca="1">IF(LEN(C81)=2,SUMIFS('BKG FORMULAS'!H:H,'BKG FORMULAS'!R:R,'WORKING SCHEDULE'!A81,'BKG FORMULAS'!J:J,"H",'BKG FORMULAS'!T:T,'WORKING SCHEDULE'!C81),SUMIFS('BKG FORMULAS'!H:H,'BKG FORMULAS'!R:R,'WORKING SCHEDULE'!A81,'BKG FORMULAS'!J:J,"H"))</f>
        <v>0</v>
      </c>
      <c r="K84" s="86">
        <f ca="1">IF(LEN(C81)=2,SUMIFS('BKG FORMULAS'!P:P,'BKG FORMULAS'!R:R,'WORKING SCHEDULE'!A81,'BKG FORMULAS'!J:J,"H",'BKG FORMULAS'!T:T,'WORKING SCHEDULE'!C81),SUMIFS('BKG FORMULAS'!P:P,'BKG FORMULAS'!R:R,'WORKING SCHEDULE'!A81,'BKG FORMULAS'!J:J,"H"))</f>
        <v>0</v>
      </c>
      <c r="L84" s="134">
        <f ca="1">IF(LEN(C81)=2,SUMIFS('BKG FORMULAS'!H:H,'BKG FORMULAS'!Q:Q,'WORKING SCHEDULE'!A81,'BKG FORMULAS'!J:J,"H",'BKG FORMULAS'!S:S,'WORKING SCHEDULE'!C81),SUMIFS('BKG FORMULAS'!H:H,'BKG FORMULAS'!Q:Q,'WORKING SCHEDULE'!A81,'BKG FORMULAS'!J:J,"H"))</f>
        <v>0</v>
      </c>
      <c r="M84" s="86">
        <f ca="1">IF(LEN(C81)=2,SUMIFS('BKG FORMULAS'!P:P,'BKG FORMULAS'!Q:Q,'WORKING SCHEDULE'!A81,'BKG FORMULAS'!J:J,"H",'BKG FORMULAS'!S:S,'WORKING SCHEDULE'!C81),SUMIFS('BKG FORMULAS'!P:P,'BKG FORMULAS'!Q:Q,'WORKING SCHEDULE'!A81,'BKG FORMULAS'!J:J,"H"))</f>
        <v>0</v>
      </c>
      <c r="N84" s="372"/>
      <c r="O84" s="383"/>
      <c r="P84" s="385"/>
      <c r="Q84" s="385"/>
      <c r="R84" s="287" t="str">
        <f t="shared" si="24"/>
        <v>Off</v>
      </c>
    </row>
    <row r="85" spans="1:18" ht="13.5" customHeight="1" thickBot="1" x14ac:dyDescent="0.25">
      <c r="A85" s="371"/>
      <c r="B85" s="109" t="str">
        <f>IF(B84="Omit",B80,B84)</f>
        <v>RECALADA</v>
      </c>
      <c r="C85" s="369"/>
      <c r="D85" s="82" t="str">
        <f>IF('VOY Params'!R57="",'VOY Params'!$K$36,'VOY Params'!$R$36)</f>
        <v>ETD</v>
      </c>
      <c r="E85" s="85" t="str">
        <f ca="1">'VOY Params'!Z57</f>
        <v>couldn't fetch data</v>
      </c>
      <c r="F85" s="86"/>
      <c r="G85" s="88"/>
      <c r="H85" s="88"/>
      <c r="I85" s="82"/>
      <c r="J85" s="134"/>
      <c r="K85" s="86"/>
      <c r="L85" s="134"/>
      <c r="M85" s="86"/>
      <c r="N85" s="372"/>
      <c r="O85" s="383"/>
      <c r="P85" s="385"/>
      <c r="Q85" s="385"/>
      <c r="R85" s="287" t="str">
        <f t="shared" si="24"/>
        <v>Off</v>
      </c>
    </row>
    <row r="86" spans="1:18" ht="12.75" customHeight="1" thickTop="1" x14ac:dyDescent="0.2">
      <c r="A86" s="373" t="str">
        <f>IF('VOY Params'!P20&lt;&gt;"",'VOY Params'!P20,"Omit")</f>
        <v>Omit</v>
      </c>
      <c r="B86" s="169" t="str">
        <f>A86</f>
        <v>Omit</v>
      </c>
      <c r="C86" s="375">
        <f>IF('VOY Params'!$P$6="MSX","MSX Voy",'VOY Params'!R20)</f>
        <v>0</v>
      </c>
      <c r="D86" s="170" t="str">
        <f>IF('VOY Params'!M58="",'VOY Params'!$F$36,'VOY Params'!$M$36)</f>
        <v>ETA</v>
      </c>
      <c r="E86" s="171" t="str">
        <f ca="1">'VOY Params'!U58</f>
        <v>couldn't fetch data</v>
      </c>
      <c r="F86" s="172"/>
      <c r="G86" s="173"/>
      <c r="H86" s="173"/>
      <c r="I86" s="170"/>
      <c r="J86" s="174"/>
      <c r="K86" s="172"/>
      <c r="L86" s="174"/>
      <c r="M86" s="172"/>
      <c r="N86" s="377"/>
      <c r="O86" s="380">
        <v>16</v>
      </c>
      <c r="P86" s="386">
        <f>IFERROR(SUMIFS(Registry!P:P,Registry!N:N,B85,Registry!O:O,B86)/VLOOKUP(O86,Registry!$K:$L,2,0)/24,"Couldn't find speed")</f>
        <v>0</v>
      </c>
      <c r="Q86" s="386">
        <f>SUMIFS(Registry!P:P,Registry!N:N,B85,Registry!O:O,B86)/VLOOKUP(16,Registry!$K:$L,2,0)/24</f>
        <v>0</v>
      </c>
      <c r="R86" s="287" t="str">
        <f>IF(A86="Omit","Off","On")</f>
        <v>Off</v>
      </c>
    </row>
    <row r="87" spans="1:18" ht="12.75" customHeight="1" x14ac:dyDescent="0.2">
      <c r="A87" s="374"/>
      <c r="B87" s="175" t="str">
        <f>B86</f>
        <v>Omit</v>
      </c>
      <c r="C87" s="376"/>
      <c r="D87" s="176" t="str">
        <f>IF('VOY Params'!N58="",'VOY Params'!$G$36,'VOY Params'!$N$36)</f>
        <v>ETB</v>
      </c>
      <c r="E87" s="177" t="str">
        <f ca="1">'VOY Params'!V58</f>
        <v>couldn't fetch data</v>
      </c>
      <c r="F87" s="178"/>
      <c r="G87" s="179"/>
      <c r="H87" s="179"/>
      <c r="I87" s="176"/>
      <c r="J87" s="180"/>
      <c r="K87" s="178"/>
      <c r="L87" s="180"/>
      <c r="M87" s="178"/>
      <c r="N87" s="378"/>
      <c r="O87" s="381"/>
      <c r="P87" s="387"/>
      <c r="Q87" s="387"/>
      <c r="R87" s="287" t="str">
        <f t="shared" ref="R87" si="30">R86</f>
        <v>Off</v>
      </c>
    </row>
    <row r="88" spans="1:18" ht="12.75" customHeight="1" x14ac:dyDescent="0.2">
      <c r="A88" s="374"/>
      <c r="B88" s="175" t="str">
        <f t="shared" ref="B88:B89" si="31">B87</f>
        <v>Omit</v>
      </c>
      <c r="C88" s="376"/>
      <c r="D88" s="176" t="str">
        <f>IF('VOY Params'!O58="",'VOY Params'!$H$36,'VOY Params'!$O$36)</f>
        <v>E-Start OPNS</v>
      </c>
      <c r="E88" s="177" t="str">
        <f ca="1">'VOY Params'!W58</f>
        <v>couldn't fetch data</v>
      </c>
      <c r="F88" s="181" t="str">
        <f ca="1">E88</f>
        <v>couldn't fetch data</v>
      </c>
      <c r="G88" s="212" t="e">
        <f ca="1">WEEKDAY(F88,2)</f>
        <v>#VALUE!</v>
      </c>
      <c r="H88" s="212" t="e">
        <f ca="1">WEEKDAY(F88,2)</f>
        <v>#VALUE!</v>
      </c>
      <c r="I88" s="176" t="s">
        <v>5</v>
      </c>
      <c r="J88" s="180">
        <f ca="1">IF(LEN(C86)=2,SUMIFS('BKG FORMULAS'!H:H,'BKG FORMULAS'!R:R,'WORKING SCHEDULE'!A86,'BKG FORMULAS'!J:J,"C",'BKG FORMULAS'!T:T,'WORKING SCHEDULE'!C86),SUMIFS('BKG FORMULAS'!H:H,'BKG FORMULAS'!R:R,'WORKING SCHEDULE'!A86,'BKG FORMULAS'!J:J,"C"))</f>
        <v>0</v>
      </c>
      <c r="K88" s="178">
        <f ca="1">IF(LEN(C86)=2,SUMIFS('BKG FORMULAS'!P:P,'BKG FORMULAS'!R:R,'WORKING SCHEDULE'!A86,'BKG FORMULAS'!J:J,"C",'BKG FORMULAS'!T:T,'WORKING SCHEDULE'!C86),SUMIFS('BKG FORMULAS'!P:P,'BKG FORMULAS'!R:R,'WORKING SCHEDULE'!A86,'BKG FORMULAS'!J:J,"C"))</f>
        <v>0</v>
      </c>
      <c r="L88" s="180">
        <f ca="1">IF(LEN(C86)=2,SUMIFS('BKG FORMULAS'!H:H,'BKG FORMULAS'!Q:Q,'WORKING SCHEDULE'!A86,'BKG FORMULAS'!J:J,"C",'BKG FORMULAS'!S:S,'WORKING SCHEDULE'!C86),SUMIFS('BKG FORMULAS'!H:H,'BKG FORMULAS'!Q:Q,'WORKING SCHEDULE'!A86,'BKG FORMULAS'!J:J,"C"))</f>
        <v>0</v>
      </c>
      <c r="M88" s="178">
        <f ca="1">IF(LEN(C86)=2,SUMIFS('BKG FORMULAS'!P:P,'BKG FORMULAS'!Q:Q,'WORKING SCHEDULE'!A86,'BKG FORMULAS'!J:J,"C",'BKG FORMULAS'!S:S,'WORKING SCHEDULE'!C86),SUMIFS('BKG FORMULAS'!P:P,'BKG FORMULAS'!Q:Q,'WORKING SCHEDULE'!A86,'BKG FORMULAS'!J:J,"C"))</f>
        <v>0</v>
      </c>
      <c r="N88" s="378"/>
      <c r="O88" s="381"/>
      <c r="P88" s="387"/>
      <c r="Q88" s="387"/>
      <c r="R88" s="287" t="str">
        <f t="shared" si="24"/>
        <v>Off</v>
      </c>
    </row>
    <row r="89" spans="1:18" ht="12.75" customHeight="1" x14ac:dyDescent="0.2">
      <c r="A89" s="374"/>
      <c r="B89" s="175" t="str">
        <f t="shared" si="31"/>
        <v>Omit</v>
      </c>
      <c r="C89" s="376"/>
      <c r="D89" s="176" t="str">
        <f>IF('VOY Params'!P58="",'VOY Params'!$I$36,'VOY Params'!$P$36)</f>
        <v>ETC</v>
      </c>
      <c r="E89" s="177" t="str">
        <f ca="1">'VOY Params'!X58</f>
        <v>couldn't fetch data</v>
      </c>
      <c r="F89" s="178"/>
      <c r="G89" s="179"/>
      <c r="H89" s="179"/>
      <c r="I89" s="176" t="s">
        <v>7</v>
      </c>
      <c r="J89" s="180">
        <f ca="1">IF(LEN(C86)=2,SUMIFS('BKG FORMULAS'!H:H,'BKG FORMULAS'!R:R,'WORKING SCHEDULE'!A86,'BKG FORMULAS'!J:J,"H",'BKG FORMULAS'!T:T,'WORKING SCHEDULE'!C86),SUMIFS('BKG FORMULAS'!H:H,'BKG FORMULAS'!R:R,'WORKING SCHEDULE'!A86,'BKG FORMULAS'!J:J,"H"))</f>
        <v>0</v>
      </c>
      <c r="K89" s="178">
        <f ca="1">IF(LEN(C86)=2,SUMIFS('BKG FORMULAS'!P:P,'BKG FORMULAS'!R:R,'WORKING SCHEDULE'!A86,'BKG FORMULAS'!J:J,"H",'BKG FORMULAS'!T:T,'WORKING SCHEDULE'!C86),SUMIFS('BKG FORMULAS'!P:P,'BKG FORMULAS'!R:R,'WORKING SCHEDULE'!A86,'BKG FORMULAS'!J:J,"H"))</f>
        <v>0</v>
      </c>
      <c r="L89" s="180">
        <f ca="1">IF(LEN(C86)=2,SUMIFS('BKG FORMULAS'!H:H,'BKG FORMULAS'!Q:Q,'WORKING SCHEDULE'!A86,'BKG FORMULAS'!J:J,"H",'BKG FORMULAS'!S:S,'WORKING SCHEDULE'!C86),SUMIFS('BKG FORMULAS'!H:H,'BKG FORMULAS'!Q:Q,'WORKING SCHEDULE'!A86,'BKG FORMULAS'!J:J,"H"))</f>
        <v>0</v>
      </c>
      <c r="M89" s="178">
        <f ca="1">IF(LEN(C86)=2,SUMIFS('BKG FORMULAS'!P:P,'BKG FORMULAS'!Q:Q,'WORKING SCHEDULE'!A86,'BKG FORMULAS'!J:J,"H",'BKG FORMULAS'!S:S,'WORKING SCHEDULE'!C86),SUMIFS('BKG FORMULAS'!P:P,'BKG FORMULAS'!Q:Q,'WORKING SCHEDULE'!A86,'BKG FORMULAS'!J:J,"H"))</f>
        <v>0</v>
      </c>
      <c r="N89" s="378"/>
      <c r="O89" s="381"/>
      <c r="P89" s="387"/>
      <c r="Q89" s="387"/>
      <c r="R89" s="287" t="str">
        <f t="shared" si="24"/>
        <v>Off</v>
      </c>
    </row>
    <row r="90" spans="1:18" ht="13.5" customHeight="1" thickBot="1" x14ac:dyDescent="0.25">
      <c r="A90" s="374"/>
      <c r="B90" s="175" t="str">
        <f>IF(B89="Omit",B85,B89)</f>
        <v>RECALADA</v>
      </c>
      <c r="C90" s="376"/>
      <c r="D90" s="176" t="str">
        <f>IF('VOY Params'!R58="",'VOY Params'!$K$36,'VOY Params'!$R$36)</f>
        <v>ETD</v>
      </c>
      <c r="E90" s="177" t="str">
        <f ca="1">'VOY Params'!Z58</f>
        <v>couldn't fetch data</v>
      </c>
      <c r="F90" s="178"/>
      <c r="G90" s="179"/>
      <c r="H90" s="179"/>
      <c r="I90" s="176"/>
      <c r="J90" s="180"/>
      <c r="K90" s="178"/>
      <c r="L90" s="180"/>
      <c r="M90" s="178"/>
      <c r="N90" s="378"/>
      <c r="O90" s="381"/>
      <c r="P90" s="387"/>
      <c r="Q90" s="387"/>
      <c r="R90" s="287" t="str">
        <f t="shared" si="24"/>
        <v>Off</v>
      </c>
    </row>
    <row r="91" spans="1:18" ht="12.75" customHeight="1" thickTop="1" x14ac:dyDescent="0.2">
      <c r="A91" s="370" t="str">
        <f>IF('VOY Params'!P22&lt;&gt;"",'VOY Params'!P22,"Omit")</f>
        <v>Omit</v>
      </c>
      <c r="B91" s="135" t="str">
        <f>A91</f>
        <v>Omit</v>
      </c>
      <c r="C91" s="368">
        <f>IF('VOY Params'!$P$6="MSX","MSX Voy",'VOY Params'!R22)</f>
        <v>0</v>
      </c>
      <c r="D91" s="137" t="str">
        <f>IF('VOY Params'!M59="",'VOY Params'!$F$36,'VOY Params'!$M$36)</f>
        <v>ETA</v>
      </c>
      <c r="E91" s="138" t="str">
        <f ca="1">'VOY Params'!U59</f>
        <v>couldn't fetch data</v>
      </c>
      <c r="F91" s="139"/>
      <c r="G91" s="140"/>
      <c r="H91" s="140"/>
      <c r="I91" s="137"/>
      <c r="J91" s="141"/>
      <c r="K91" s="139"/>
      <c r="L91" s="141"/>
      <c r="M91" s="139"/>
      <c r="N91" s="379"/>
      <c r="O91" s="382">
        <v>16</v>
      </c>
      <c r="P91" s="384">
        <f>IFERROR(SUMIFS(Registry!P:P,Registry!N:N,B90,Registry!O:O,B91)/VLOOKUP(O91,Registry!$K:$L,2,0)/24,"Couldn't find speed")</f>
        <v>0</v>
      </c>
      <c r="Q91" s="384">
        <f>SUMIFS(Registry!P:P,Registry!N:N,B90,Registry!O:O,B91)/VLOOKUP(16,Registry!$K:$L,2,0)/24</f>
        <v>0</v>
      </c>
      <c r="R91" s="287" t="str">
        <f>IF(A91="Omit","Off","On")</f>
        <v>Off</v>
      </c>
    </row>
    <row r="92" spans="1:18" ht="12.75" customHeight="1" x14ac:dyDescent="0.2">
      <c r="A92" s="371"/>
      <c r="B92" s="109" t="str">
        <f>B91</f>
        <v>Omit</v>
      </c>
      <c r="C92" s="369"/>
      <c r="D92" s="82" t="str">
        <f>IF('VOY Params'!N59="",'VOY Params'!$G$36,'VOY Params'!$N$36)</f>
        <v>ETB</v>
      </c>
      <c r="E92" s="85" t="str">
        <f ca="1">'VOY Params'!V59</f>
        <v>couldn't fetch data</v>
      </c>
      <c r="F92" s="86"/>
      <c r="G92" s="88"/>
      <c r="H92" s="88"/>
      <c r="I92" s="82"/>
      <c r="J92" s="134"/>
      <c r="K92" s="86"/>
      <c r="L92" s="134"/>
      <c r="M92" s="86"/>
      <c r="N92" s="372"/>
      <c r="O92" s="383"/>
      <c r="P92" s="385"/>
      <c r="Q92" s="385"/>
      <c r="R92" s="287" t="str">
        <f t="shared" ref="R92" si="32">R91</f>
        <v>Off</v>
      </c>
    </row>
    <row r="93" spans="1:18" ht="12.75" customHeight="1" x14ac:dyDescent="0.2">
      <c r="A93" s="371"/>
      <c r="B93" s="109" t="str">
        <f t="shared" ref="B93:B94" si="33">B92</f>
        <v>Omit</v>
      </c>
      <c r="C93" s="369"/>
      <c r="D93" s="82" t="str">
        <f>IF('VOY Params'!O59="",'VOY Params'!$H$36,'VOY Params'!$O$36)</f>
        <v>E-Start OPNS</v>
      </c>
      <c r="E93" s="85" t="str">
        <f ca="1">'VOY Params'!W59</f>
        <v>couldn't fetch data</v>
      </c>
      <c r="F93" s="87" t="str">
        <f ca="1">E93</f>
        <v>couldn't fetch data</v>
      </c>
      <c r="G93" s="213" t="e">
        <f ca="1">WEEKDAY(F93,2)</f>
        <v>#VALUE!</v>
      </c>
      <c r="H93" s="213" t="e">
        <f ca="1">WEEKDAY(F93,2)</f>
        <v>#VALUE!</v>
      </c>
      <c r="I93" s="82" t="s">
        <v>5</v>
      </c>
      <c r="J93" s="134">
        <f ca="1">IF(LEN(C91)=2,SUMIFS('BKG FORMULAS'!H:H,'BKG FORMULAS'!R:R,'WORKING SCHEDULE'!A91,'BKG FORMULAS'!J:J,"C",'BKG FORMULAS'!T:T,'WORKING SCHEDULE'!C91),SUMIFS('BKG FORMULAS'!H:H,'BKG FORMULAS'!R:R,'WORKING SCHEDULE'!A91,'BKG FORMULAS'!J:J,"C"))</f>
        <v>0</v>
      </c>
      <c r="K93" s="86">
        <f ca="1">IF(LEN(C91)=2,SUMIFS('BKG FORMULAS'!P:P,'BKG FORMULAS'!R:R,'WORKING SCHEDULE'!A91,'BKG FORMULAS'!J:J,"C",'BKG FORMULAS'!T:T,'WORKING SCHEDULE'!C91),SUMIFS('BKG FORMULAS'!P:P,'BKG FORMULAS'!R:R,'WORKING SCHEDULE'!A91,'BKG FORMULAS'!J:J,"C"))</f>
        <v>0</v>
      </c>
      <c r="L93" s="134">
        <f ca="1">IF(LEN(C91)=2,SUMIFS('BKG FORMULAS'!H:H,'BKG FORMULAS'!Q:Q,'WORKING SCHEDULE'!A91,'BKG FORMULAS'!J:J,"C",'BKG FORMULAS'!S:S,'WORKING SCHEDULE'!C91),SUMIFS('BKG FORMULAS'!H:H,'BKG FORMULAS'!Q:Q,'WORKING SCHEDULE'!A91,'BKG FORMULAS'!J:J,"C"))</f>
        <v>0</v>
      </c>
      <c r="M93" s="86">
        <f ca="1">IF(LEN(C91)=2,SUMIFS('BKG FORMULAS'!P:P,'BKG FORMULAS'!Q:Q,'WORKING SCHEDULE'!A91,'BKG FORMULAS'!J:J,"C",'BKG FORMULAS'!S:S,'WORKING SCHEDULE'!C91),SUMIFS('BKG FORMULAS'!P:P,'BKG FORMULAS'!Q:Q,'WORKING SCHEDULE'!A91,'BKG FORMULAS'!J:J,"C"))</f>
        <v>0</v>
      </c>
      <c r="N93" s="372"/>
      <c r="O93" s="383"/>
      <c r="P93" s="385"/>
      <c r="Q93" s="385"/>
      <c r="R93" s="287" t="str">
        <f t="shared" si="24"/>
        <v>Off</v>
      </c>
    </row>
    <row r="94" spans="1:18" ht="12.75" customHeight="1" x14ac:dyDescent="0.2">
      <c r="A94" s="371"/>
      <c r="B94" s="109" t="str">
        <f t="shared" si="33"/>
        <v>Omit</v>
      </c>
      <c r="C94" s="369"/>
      <c r="D94" s="82" t="str">
        <f>IF('VOY Params'!P59="",'VOY Params'!$I$36,'VOY Params'!$P$36)</f>
        <v>ETC</v>
      </c>
      <c r="E94" s="85" t="str">
        <f ca="1">'VOY Params'!X59</f>
        <v>couldn't fetch data</v>
      </c>
      <c r="F94" s="86"/>
      <c r="G94" s="88"/>
      <c r="H94" s="88"/>
      <c r="I94" s="82" t="s">
        <v>7</v>
      </c>
      <c r="J94" s="134">
        <f ca="1">IF(LEN(C91)=2,SUMIFS('BKG FORMULAS'!H:H,'BKG FORMULAS'!R:R,'WORKING SCHEDULE'!A91,'BKG FORMULAS'!J:J,"H",'BKG FORMULAS'!T:T,'WORKING SCHEDULE'!C91),SUMIFS('BKG FORMULAS'!H:H,'BKG FORMULAS'!R:R,'WORKING SCHEDULE'!A91,'BKG FORMULAS'!J:J,"H"))</f>
        <v>0</v>
      </c>
      <c r="K94" s="86">
        <f ca="1">IF(LEN(C91)=2,SUMIFS('BKG FORMULAS'!P:P,'BKG FORMULAS'!R:R,'WORKING SCHEDULE'!A91,'BKG FORMULAS'!J:J,"H",'BKG FORMULAS'!T:T,'WORKING SCHEDULE'!C91),SUMIFS('BKG FORMULAS'!P:P,'BKG FORMULAS'!R:R,'WORKING SCHEDULE'!A91,'BKG FORMULAS'!J:J,"H"))</f>
        <v>0</v>
      </c>
      <c r="L94" s="134">
        <f ca="1">IF(LEN(C91)=2,SUMIFS('BKG FORMULAS'!H:H,'BKG FORMULAS'!Q:Q,'WORKING SCHEDULE'!A91,'BKG FORMULAS'!J:J,"H",'BKG FORMULAS'!S:S,'WORKING SCHEDULE'!C91),SUMIFS('BKG FORMULAS'!H:H,'BKG FORMULAS'!Q:Q,'WORKING SCHEDULE'!A91,'BKG FORMULAS'!J:J,"H"))</f>
        <v>0</v>
      </c>
      <c r="M94" s="86">
        <f ca="1">IF(LEN(C91)=2,SUMIFS('BKG FORMULAS'!P:P,'BKG FORMULAS'!Q:Q,'WORKING SCHEDULE'!A91,'BKG FORMULAS'!J:J,"H",'BKG FORMULAS'!S:S,'WORKING SCHEDULE'!C91),SUMIFS('BKG FORMULAS'!P:P,'BKG FORMULAS'!Q:Q,'WORKING SCHEDULE'!A91,'BKG FORMULAS'!J:J,"H"))</f>
        <v>0</v>
      </c>
      <c r="N94" s="372"/>
      <c r="O94" s="383"/>
      <c r="P94" s="385"/>
      <c r="Q94" s="385"/>
      <c r="R94" s="287" t="str">
        <f t="shared" si="24"/>
        <v>Off</v>
      </c>
    </row>
    <row r="95" spans="1:18" ht="13.5" customHeight="1" thickBot="1" x14ac:dyDescent="0.25">
      <c r="A95" s="371"/>
      <c r="B95" s="109" t="str">
        <f>IF(B94="Omit",B90,B94)</f>
        <v>RECALADA</v>
      </c>
      <c r="C95" s="369"/>
      <c r="D95" s="82" t="str">
        <f>IF('VOY Params'!R59="",'VOY Params'!$K$36,'VOY Params'!$R$36)</f>
        <v>ETD</v>
      </c>
      <c r="E95" s="85" t="str">
        <f ca="1">'VOY Params'!Z59</f>
        <v>couldn't fetch data</v>
      </c>
      <c r="F95" s="86"/>
      <c r="G95" s="88"/>
      <c r="H95" s="88"/>
      <c r="I95" s="82"/>
      <c r="J95" s="134"/>
      <c r="K95" s="86"/>
      <c r="L95" s="134"/>
      <c r="M95" s="86"/>
      <c r="N95" s="372"/>
      <c r="O95" s="383"/>
      <c r="P95" s="385"/>
      <c r="Q95" s="385"/>
      <c r="R95" s="287" t="str">
        <f t="shared" si="24"/>
        <v>Off</v>
      </c>
    </row>
    <row r="96" spans="1:18" ht="12.75" customHeight="1" thickTop="1" x14ac:dyDescent="0.2">
      <c r="A96" s="373" t="str">
        <f>IF('VOY Params'!P24&lt;&gt;"",'VOY Params'!P24,"Omit")</f>
        <v>Omit</v>
      </c>
      <c r="B96" s="169" t="str">
        <f>A96</f>
        <v>Omit</v>
      </c>
      <c r="C96" s="375">
        <f>IF('VOY Params'!$P$6="MSX","MSX Voy",'VOY Params'!R24)</f>
        <v>0</v>
      </c>
      <c r="D96" s="170" t="str">
        <f>IF('VOY Params'!M60="",'VOY Params'!$F$36,'VOY Params'!$M$36)</f>
        <v>ETA</v>
      </c>
      <c r="E96" s="171" t="str">
        <f ca="1">'VOY Params'!U60</f>
        <v>couldn't fetch data</v>
      </c>
      <c r="F96" s="172"/>
      <c r="G96" s="173"/>
      <c r="H96" s="173"/>
      <c r="I96" s="170"/>
      <c r="J96" s="174"/>
      <c r="K96" s="172"/>
      <c r="L96" s="174"/>
      <c r="M96" s="172"/>
      <c r="N96" s="377"/>
      <c r="O96" s="380">
        <v>16</v>
      </c>
      <c r="P96" s="386">
        <f>IFERROR(SUMIFS(Registry!P:P,Registry!N:N,B95,Registry!O:O,B96)/VLOOKUP(O96,Registry!$K:$L,2,0)/24,"Couldn't find speed")</f>
        <v>0</v>
      </c>
      <c r="Q96" s="386">
        <f>SUMIFS(Registry!P:P,Registry!N:N,B95,Registry!O:O,B96)/VLOOKUP(16,Registry!$K:$L,2,0)/24</f>
        <v>0</v>
      </c>
      <c r="R96" s="287" t="str">
        <f>IF(A96="Omit","Off","On")</f>
        <v>Off</v>
      </c>
    </row>
    <row r="97" spans="1:18" ht="12.75" customHeight="1" x14ac:dyDescent="0.2">
      <c r="A97" s="374"/>
      <c r="B97" s="175" t="str">
        <f>B96</f>
        <v>Omit</v>
      </c>
      <c r="C97" s="376"/>
      <c r="D97" s="176" t="str">
        <f>IF('VOY Params'!N60="",'VOY Params'!$G$36,'VOY Params'!$N$36)</f>
        <v>ETB</v>
      </c>
      <c r="E97" s="177" t="str">
        <f ca="1">'VOY Params'!V60</f>
        <v>couldn't fetch data</v>
      </c>
      <c r="F97" s="178"/>
      <c r="G97" s="179"/>
      <c r="H97" s="179"/>
      <c r="I97" s="176"/>
      <c r="J97" s="180"/>
      <c r="K97" s="178"/>
      <c r="L97" s="180"/>
      <c r="M97" s="178"/>
      <c r="N97" s="378"/>
      <c r="O97" s="381"/>
      <c r="P97" s="387"/>
      <c r="Q97" s="387"/>
      <c r="R97" s="287" t="str">
        <f t="shared" ref="R97" si="34">R96</f>
        <v>Off</v>
      </c>
    </row>
    <row r="98" spans="1:18" ht="12.75" customHeight="1" x14ac:dyDescent="0.2">
      <c r="A98" s="374"/>
      <c r="B98" s="175" t="str">
        <f t="shared" ref="B98:B99" si="35">B97</f>
        <v>Omit</v>
      </c>
      <c r="C98" s="376"/>
      <c r="D98" s="176" t="str">
        <f>IF('VOY Params'!O60="",'VOY Params'!$H$36,'VOY Params'!$O$36)</f>
        <v>E-Start OPNS</v>
      </c>
      <c r="E98" s="177" t="str">
        <f ca="1">'VOY Params'!W60</f>
        <v>couldn't fetch data</v>
      </c>
      <c r="F98" s="181" t="str">
        <f ca="1">E98</f>
        <v>couldn't fetch data</v>
      </c>
      <c r="G98" s="212" t="e">
        <f ca="1">WEEKDAY(F98,2)</f>
        <v>#VALUE!</v>
      </c>
      <c r="H98" s="212" t="e">
        <f ca="1">WEEKDAY(F98,2)</f>
        <v>#VALUE!</v>
      </c>
      <c r="I98" s="176" t="s">
        <v>5</v>
      </c>
      <c r="J98" s="180">
        <f ca="1">IF(LEN(C96)=2,SUMIFS('BKG FORMULAS'!H:H,'BKG FORMULAS'!R:R,'WORKING SCHEDULE'!A96,'BKG FORMULAS'!J:J,"C",'BKG FORMULAS'!T:T,'WORKING SCHEDULE'!C96),SUMIFS('BKG FORMULAS'!H:H,'BKG FORMULAS'!R:R,'WORKING SCHEDULE'!A96,'BKG FORMULAS'!J:J,"C"))</f>
        <v>0</v>
      </c>
      <c r="K98" s="178">
        <f ca="1">IF(LEN(C96)=2,SUMIFS('BKG FORMULAS'!P:P,'BKG FORMULAS'!R:R,'WORKING SCHEDULE'!A96,'BKG FORMULAS'!J:J,"C",'BKG FORMULAS'!T:T,'WORKING SCHEDULE'!C96),SUMIFS('BKG FORMULAS'!P:P,'BKG FORMULAS'!R:R,'WORKING SCHEDULE'!A96,'BKG FORMULAS'!J:J,"C"))</f>
        <v>0</v>
      </c>
      <c r="L98" s="180">
        <f ca="1">IF(LEN(C96)=2,SUMIFS('BKG FORMULAS'!H:H,'BKG FORMULAS'!Q:Q,'WORKING SCHEDULE'!A96,'BKG FORMULAS'!J:J,"C",'BKG FORMULAS'!S:S,'WORKING SCHEDULE'!C96),SUMIFS('BKG FORMULAS'!H:H,'BKG FORMULAS'!Q:Q,'WORKING SCHEDULE'!A96,'BKG FORMULAS'!J:J,"C"))</f>
        <v>0</v>
      </c>
      <c r="M98" s="178">
        <f ca="1">IF(LEN(C96)=2,SUMIFS('BKG FORMULAS'!P:P,'BKG FORMULAS'!Q:Q,'WORKING SCHEDULE'!A96,'BKG FORMULAS'!J:J,"C",'BKG FORMULAS'!S:S,'WORKING SCHEDULE'!C96),SUMIFS('BKG FORMULAS'!P:P,'BKG FORMULAS'!Q:Q,'WORKING SCHEDULE'!A96,'BKG FORMULAS'!J:J,"C"))</f>
        <v>0</v>
      </c>
      <c r="N98" s="378"/>
      <c r="O98" s="381"/>
      <c r="P98" s="387"/>
      <c r="Q98" s="387"/>
      <c r="R98" s="287" t="str">
        <f t="shared" si="24"/>
        <v>Off</v>
      </c>
    </row>
    <row r="99" spans="1:18" ht="12.75" customHeight="1" x14ac:dyDescent="0.2">
      <c r="A99" s="374"/>
      <c r="B99" s="175" t="str">
        <f t="shared" si="35"/>
        <v>Omit</v>
      </c>
      <c r="C99" s="376"/>
      <c r="D99" s="176" t="str">
        <f>IF('VOY Params'!P60="",'VOY Params'!$I$36,'VOY Params'!$P$36)</f>
        <v>ETC</v>
      </c>
      <c r="E99" s="177" t="str">
        <f ca="1">'VOY Params'!X60</f>
        <v>couldn't fetch data</v>
      </c>
      <c r="F99" s="178"/>
      <c r="G99" s="179"/>
      <c r="H99" s="179"/>
      <c r="I99" s="176" t="s">
        <v>7</v>
      </c>
      <c r="J99" s="180">
        <f ca="1">IF(LEN(C96)=2,SUMIFS('BKG FORMULAS'!H:H,'BKG FORMULAS'!R:R,'WORKING SCHEDULE'!A96,'BKG FORMULAS'!J:J,"H",'BKG FORMULAS'!T:T,'WORKING SCHEDULE'!C96),SUMIFS('BKG FORMULAS'!H:H,'BKG FORMULAS'!R:R,'WORKING SCHEDULE'!A96,'BKG FORMULAS'!J:J,"H"))</f>
        <v>0</v>
      </c>
      <c r="K99" s="178">
        <f ca="1">IF(LEN(C96)=2,SUMIFS('BKG FORMULAS'!P:P,'BKG FORMULAS'!R:R,'WORKING SCHEDULE'!A96,'BKG FORMULAS'!J:J,"H",'BKG FORMULAS'!T:T,'WORKING SCHEDULE'!C96),SUMIFS('BKG FORMULAS'!P:P,'BKG FORMULAS'!R:R,'WORKING SCHEDULE'!A96,'BKG FORMULAS'!J:J,"H"))</f>
        <v>0</v>
      </c>
      <c r="L99" s="180">
        <f ca="1">IF(LEN(C96)=2,SUMIFS('BKG FORMULAS'!H:H,'BKG FORMULAS'!Q:Q,'WORKING SCHEDULE'!A96,'BKG FORMULAS'!J:J,"H",'BKG FORMULAS'!S:S,'WORKING SCHEDULE'!C96),SUMIFS('BKG FORMULAS'!H:H,'BKG FORMULAS'!Q:Q,'WORKING SCHEDULE'!A96,'BKG FORMULAS'!J:J,"H"))</f>
        <v>0</v>
      </c>
      <c r="M99" s="178">
        <f ca="1">IF(LEN(C96)=2,SUMIFS('BKG FORMULAS'!P:P,'BKG FORMULAS'!Q:Q,'WORKING SCHEDULE'!A96,'BKG FORMULAS'!J:J,"H",'BKG FORMULAS'!S:S,'WORKING SCHEDULE'!C96),SUMIFS('BKG FORMULAS'!P:P,'BKG FORMULAS'!Q:Q,'WORKING SCHEDULE'!A96,'BKG FORMULAS'!J:J,"H"))</f>
        <v>0</v>
      </c>
      <c r="N99" s="378"/>
      <c r="O99" s="381"/>
      <c r="P99" s="387"/>
      <c r="Q99" s="387"/>
      <c r="R99" s="287" t="str">
        <f t="shared" si="24"/>
        <v>Off</v>
      </c>
    </row>
    <row r="100" spans="1:18" ht="13.5" customHeight="1" thickBot="1" x14ac:dyDescent="0.25">
      <c r="A100" s="374"/>
      <c r="B100" s="175" t="str">
        <f>IF(B99="Omit",B95,B99)</f>
        <v>RECALADA</v>
      </c>
      <c r="C100" s="376"/>
      <c r="D100" s="176" t="str">
        <f>IF('VOY Params'!R60="",'VOY Params'!$K$36,'VOY Params'!$R$36)</f>
        <v>ETD</v>
      </c>
      <c r="E100" s="177" t="str">
        <f ca="1">'VOY Params'!Z60</f>
        <v>couldn't fetch data</v>
      </c>
      <c r="F100" s="178"/>
      <c r="G100" s="179"/>
      <c r="H100" s="179"/>
      <c r="I100" s="176"/>
      <c r="J100" s="180"/>
      <c r="K100" s="178"/>
      <c r="L100" s="180"/>
      <c r="M100" s="178"/>
      <c r="N100" s="378"/>
      <c r="O100" s="381"/>
      <c r="P100" s="387"/>
      <c r="Q100" s="387"/>
      <c r="R100" s="287" t="str">
        <f t="shared" si="24"/>
        <v>Off</v>
      </c>
    </row>
    <row r="101" spans="1:18" ht="12.75" customHeight="1" thickTop="1" x14ac:dyDescent="0.2">
      <c r="A101" s="370" t="str">
        <f>IF('VOY Params'!P26&lt;&gt;"",'VOY Params'!P26,"Omit")</f>
        <v>Omit</v>
      </c>
      <c r="B101" s="135" t="str">
        <f>A101</f>
        <v>Omit</v>
      </c>
      <c r="C101" s="368">
        <f>IF('VOY Params'!$P$6="MSX","MSX Voy",'VOY Params'!R26)</f>
        <v>0</v>
      </c>
      <c r="D101" s="137" t="str">
        <f>IF('VOY Params'!M61="",'VOY Params'!$F$36,'VOY Params'!$M$36)</f>
        <v>ETA</v>
      </c>
      <c r="E101" s="138" t="str">
        <f ca="1">'VOY Params'!U61</f>
        <v>couldn't fetch data</v>
      </c>
      <c r="F101" s="139"/>
      <c r="G101" s="140"/>
      <c r="H101" s="140"/>
      <c r="I101" s="137"/>
      <c r="J101" s="141"/>
      <c r="K101" s="139"/>
      <c r="L101" s="141"/>
      <c r="M101" s="139"/>
      <c r="N101" s="379"/>
      <c r="O101" s="382">
        <v>16</v>
      </c>
      <c r="P101" s="384">
        <f>IFERROR(SUMIFS(Registry!P:P,Registry!N:N,B100,Registry!O:O,B101)/VLOOKUP(O101,Registry!$K:$L,2,0)/24,"Couldn't find speed")</f>
        <v>0</v>
      </c>
      <c r="Q101" s="384">
        <f>SUMIFS(Registry!P:P,Registry!N:N,B100,Registry!O:O,B101)/VLOOKUP(16,Registry!$K:$L,2,0)/24</f>
        <v>0</v>
      </c>
      <c r="R101" s="287" t="str">
        <f>IF(A101="Omit","Off","On")</f>
        <v>Off</v>
      </c>
    </row>
    <row r="102" spans="1:18" ht="12.75" customHeight="1" x14ac:dyDescent="0.2">
      <c r="A102" s="371"/>
      <c r="B102" s="109" t="str">
        <f>B101</f>
        <v>Omit</v>
      </c>
      <c r="C102" s="369"/>
      <c r="D102" s="82" t="str">
        <f>IF('VOY Params'!N61="",'VOY Params'!$G$36,'VOY Params'!$N$36)</f>
        <v>ETB</v>
      </c>
      <c r="E102" s="85" t="str">
        <f ca="1">'VOY Params'!V61</f>
        <v>couldn't fetch data</v>
      </c>
      <c r="F102" s="86"/>
      <c r="G102" s="88"/>
      <c r="H102" s="88"/>
      <c r="I102" s="82"/>
      <c r="J102" s="134"/>
      <c r="K102" s="86"/>
      <c r="L102" s="134"/>
      <c r="M102" s="86"/>
      <c r="N102" s="372"/>
      <c r="O102" s="383"/>
      <c r="P102" s="385"/>
      <c r="Q102" s="385"/>
      <c r="R102" s="287" t="str">
        <f t="shared" ref="R102" si="36">R101</f>
        <v>Off</v>
      </c>
    </row>
    <row r="103" spans="1:18" ht="12.75" customHeight="1" x14ac:dyDescent="0.2">
      <c r="A103" s="371"/>
      <c r="B103" s="109" t="str">
        <f t="shared" ref="B103:B104" si="37">B102</f>
        <v>Omit</v>
      </c>
      <c r="C103" s="369"/>
      <c r="D103" s="82" t="str">
        <f>IF('VOY Params'!O61="",'VOY Params'!$H$36,'VOY Params'!$O$36)</f>
        <v>E-Start OPNS</v>
      </c>
      <c r="E103" s="85" t="str">
        <f ca="1">'VOY Params'!W61</f>
        <v>couldn't fetch data</v>
      </c>
      <c r="F103" s="87" t="str">
        <f ca="1">E103</f>
        <v>couldn't fetch data</v>
      </c>
      <c r="G103" s="213" t="e">
        <f ca="1">WEEKDAY(F103,2)</f>
        <v>#VALUE!</v>
      </c>
      <c r="H103" s="213" t="e">
        <f ca="1">WEEKDAY(F103,2)</f>
        <v>#VALUE!</v>
      </c>
      <c r="I103" s="82" t="s">
        <v>5</v>
      </c>
      <c r="J103" s="134">
        <f ca="1">IF(LEN(C101)=2,SUMIFS('BKG FORMULAS'!H:H,'BKG FORMULAS'!R:R,'WORKING SCHEDULE'!A101,'BKG FORMULAS'!J:J,"C",'BKG FORMULAS'!T:T,'WORKING SCHEDULE'!C101),SUMIFS('BKG FORMULAS'!H:H,'BKG FORMULAS'!R:R,'WORKING SCHEDULE'!A101,'BKG FORMULAS'!J:J,"C"))</f>
        <v>0</v>
      </c>
      <c r="K103" s="86">
        <f ca="1">IF(LEN(C101)=2,SUMIFS('BKG FORMULAS'!P:P,'BKG FORMULAS'!R:R,'WORKING SCHEDULE'!A101,'BKG FORMULAS'!J:J,"C",'BKG FORMULAS'!T:T,'WORKING SCHEDULE'!C101),SUMIFS('BKG FORMULAS'!P:P,'BKG FORMULAS'!R:R,'WORKING SCHEDULE'!A101,'BKG FORMULAS'!J:J,"C"))</f>
        <v>0</v>
      </c>
      <c r="L103" s="134">
        <f ca="1">IF(LEN(C101)=2,SUMIFS('BKG FORMULAS'!H:H,'BKG FORMULAS'!Q:Q,'WORKING SCHEDULE'!A101,'BKG FORMULAS'!J:J,"C",'BKG FORMULAS'!S:S,'WORKING SCHEDULE'!C101),SUMIFS('BKG FORMULAS'!H:H,'BKG FORMULAS'!Q:Q,'WORKING SCHEDULE'!A101,'BKG FORMULAS'!J:J,"C"))</f>
        <v>0</v>
      </c>
      <c r="M103" s="86">
        <f ca="1">IF(LEN(C101)=2,SUMIFS('BKG FORMULAS'!P:P,'BKG FORMULAS'!Q:Q,'WORKING SCHEDULE'!A101,'BKG FORMULAS'!J:J,"C",'BKG FORMULAS'!S:S,'WORKING SCHEDULE'!C101),SUMIFS('BKG FORMULAS'!P:P,'BKG FORMULAS'!Q:Q,'WORKING SCHEDULE'!A101,'BKG FORMULAS'!J:J,"C"))</f>
        <v>0</v>
      </c>
      <c r="N103" s="372"/>
      <c r="O103" s="383"/>
      <c r="P103" s="385"/>
      <c r="Q103" s="385"/>
      <c r="R103" s="287" t="str">
        <f t="shared" si="24"/>
        <v>Off</v>
      </c>
    </row>
    <row r="104" spans="1:18" ht="12.75" customHeight="1" x14ac:dyDescent="0.2">
      <c r="A104" s="371"/>
      <c r="B104" s="109" t="str">
        <f t="shared" si="37"/>
        <v>Omit</v>
      </c>
      <c r="C104" s="369"/>
      <c r="D104" s="82" t="str">
        <f>IF('VOY Params'!P61="",'VOY Params'!$I$36,'VOY Params'!$P$36)</f>
        <v>ETC</v>
      </c>
      <c r="E104" s="85" t="str">
        <f ca="1">'VOY Params'!X61</f>
        <v>couldn't fetch data</v>
      </c>
      <c r="F104" s="86"/>
      <c r="G104" s="88"/>
      <c r="H104" s="88"/>
      <c r="I104" s="82" t="s">
        <v>7</v>
      </c>
      <c r="J104" s="134">
        <f ca="1">IF(LEN(C101)=2,SUMIFS('BKG FORMULAS'!H:H,'BKG FORMULAS'!R:R,'WORKING SCHEDULE'!A101,'BKG FORMULAS'!J:J,"H",'BKG FORMULAS'!T:T,'WORKING SCHEDULE'!C101),SUMIFS('BKG FORMULAS'!H:H,'BKG FORMULAS'!R:R,'WORKING SCHEDULE'!A101,'BKG FORMULAS'!J:J,"H"))</f>
        <v>0</v>
      </c>
      <c r="K104" s="86">
        <f ca="1">IF(LEN(C101)=2,SUMIFS('BKG FORMULAS'!P:P,'BKG FORMULAS'!R:R,'WORKING SCHEDULE'!A101,'BKG FORMULAS'!J:J,"H",'BKG FORMULAS'!T:T,'WORKING SCHEDULE'!C101),SUMIFS('BKG FORMULAS'!P:P,'BKG FORMULAS'!R:R,'WORKING SCHEDULE'!A101,'BKG FORMULAS'!J:J,"H"))</f>
        <v>0</v>
      </c>
      <c r="L104" s="134">
        <f ca="1">IF(LEN(C101)=2,SUMIFS('BKG FORMULAS'!H:H,'BKG FORMULAS'!Q:Q,'WORKING SCHEDULE'!A101,'BKG FORMULAS'!J:J,"H",'BKG FORMULAS'!S:S,'WORKING SCHEDULE'!C101),SUMIFS('BKG FORMULAS'!H:H,'BKG FORMULAS'!Q:Q,'WORKING SCHEDULE'!A101,'BKG FORMULAS'!J:J,"H"))</f>
        <v>0</v>
      </c>
      <c r="M104" s="86">
        <f ca="1">IF(LEN(C101)=2,SUMIFS('BKG FORMULAS'!P:P,'BKG FORMULAS'!Q:Q,'WORKING SCHEDULE'!A101,'BKG FORMULAS'!J:J,"H",'BKG FORMULAS'!S:S,'WORKING SCHEDULE'!C101),SUMIFS('BKG FORMULAS'!P:P,'BKG FORMULAS'!Q:Q,'WORKING SCHEDULE'!A101,'BKG FORMULAS'!J:J,"H"))</f>
        <v>0</v>
      </c>
      <c r="N104" s="372"/>
      <c r="O104" s="383"/>
      <c r="P104" s="385"/>
      <c r="Q104" s="385"/>
      <c r="R104" s="287" t="str">
        <f t="shared" si="24"/>
        <v>Off</v>
      </c>
    </row>
    <row r="105" spans="1:18" ht="13.5" customHeight="1" thickBot="1" x14ac:dyDescent="0.25">
      <c r="A105" s="371"/>
      <c r="B105" s="109" t="str">
        <f>IF(B104="Omit",B100,B104)</f>
        <v>RECALADA</v>
      </c>
      <c r="C105" s="369"/>
      <c r="D105" s="82" t="str">
        <f>IF('VOY Params'!R61="",'VOY Params'!$K$36,'VOY Params'!$R$36)</f>
        <v>ETD</v>
      </c>
      <c r="E105" s="85" t="str">
        <f ca="1">'VOY Params'!Z61</f>
        <v>couldn't fetch data</v>
      </c>
      <c r="F105" s="86"/>
      <c r="G105" s="88"/>
      <c r="H105" s="88"/>
      <c r="I105" s="82"/>
      <c r="J105" s="134"/>
      <c r="K105" s="86"/>
      <c r="L105" s="134"/>
      <c r="M105" s="86"/>
      <c r="N105" s="372"/>
      <c r="O105" s="383"/>
      <c r="P105" s="385"/>
      <c r="Q105" s="385"/>
      <c r="R105" s="287" t="str">
        <f t="shared" si="24"/>
        <v>Off</v>
      </c>
    </row>
    <row r="106" spans="1:18" ht="12.75" customHeight="1" thickTop="1" x14ac:dyDescent="0.2">
      <c r="A106" s="373" t="str">
        <f>IF('VOY Params'!P28&lt;&gt;"",'VOY Params'!P28,"Omit")</f>
        <v>Omit</v>
      </c>
      <c r="B106" s="169" t="str">
        <f>A106</f>
        <v>Omit</v>
      </c>
      <c r="C106" s="375">
        <f>IF('VOY Params'!$P$6="MSX","MSX Voy",'VOY Params'!R28)</f>
        <v>0</v>
      </c>
      <c r="D106" s="170" t="str">
        <f>IF('VOY Params'!M62="",'VOY Params'!$F$36,'VOY Params'!$M$36)</f>
        <v>ETA</v>
      </c>
      <c r="E106" s="171" t="str">
        <f ca="1">'VOY Params'!U62</f>
        <v>couldn't fetch data</v>
      </c>
      <c r="F106" s="172"/>
      <c r="G106" s="173"/>
      <c r="H106" s="173"/>
      <c r="I106" s="170"/>
      <c r="J106" s="174"/>
      <c r="K106" s="172"/>
      <c r="L106" s="174"/>
      <c r="M106" s="172"/>
      <c r="N106" s="377"/>
      <c r="O106" s="380">
        <v>16</v>
      </c>
      <c r="P106" s="386">
        <f>IFERROR(SUMIFS(Registry!P:P,Registry!N:N,B105,Registry!O:O,B106)/VLOOKUP(O106,Registry!$K:$L,2,0)/24,"Couldn't find speed")</f>
        <v>0</v>
      </c>
      <c r="Q106" s="386">
        <f>SUMIFS(Registry!P:P,Registry!N:N,B105,Registry!O:O,B106)/VLOOKUP(16,Registry!$K:$L,2,0)/24</f>
        <v>0</v>
      </c>
      <c r="R106" s="287" t="str">
        <f>IF(A106="Omit","Off","On")</f>
        <v>Off</v>
      </c>
    </row>
    <row r="107" spans="1:18" ht="12.75" customHeight="1" x14ac:dyDescent="0.2">
      <c r="A107" s="374"/>
      <c r="B107" s="175" t="str">
        <f>B106</f>
        <v>Omit</v>
      </c>
      <c r="C107" s="376"/>
      <c r="D107" s="176" t="str">
        <f>IF('VOY Params'!N62="",'VOY Params'!$G$36,'VOY Params'!$N$36)</f>
        <v>ETB</v>
      </c>
      <c r="E107" s="177" t="str">
        <f ca="1">'VOY Params'!V62</f>
        <v>couldn't fetch data</v>
      </c>
      <c r="F107" s="178"/>
      <c r="G107" s="179"/>
      <c r="H107" s="179"/>
      <c r="I107" s="176"/>
      <c r="J107" s="180"/>
      <c r="K107" s="178"/>
      <c r="L107" s="180"/>
      <c r="M107" s="178"/>
      <c r="N107" s="378"/>
      <c r="O107" s="381"/>
      <c r="P107" s="387"/>
      <c r="Q107" s="387"/>
      <c r="R107" s="287" t="str">
        <f t="shared" ref="R107" si="38">R106</f>
        <v>Off</v>
      </c>
    </row>
    <row r="108" spans="1:18" ht="12.75" customHeight="1" x14ac:dyDescent="0.2">
      <c r="A108" s="374"/>
      <c r="B108" s="175" t="str">
        <f t="shared" ref="B108:B109" si="39">B107</f>
        <v>Omit</v>
      </c>
      <c r="C108" s="376"/>
      <c r="D108" s="176" t="str">
        <f>IF('VOY Params'!O62="",'VOY Params'!$H$36,'VOY Params'!$O$36)</f>
        <v>E-Start OPNS</v>
      </c>
      <c r="E108" s="177" t="str">
        <f ca="1">'VOY Params'!W62</f>
        <v>couldn't fetch data</v>
      </c>
      <c r="F108" s="181" t="str">
        <f ca="1">E108</f>
        <v>couldn't fetch data</v>
      </c>
      <c r="G108" s="212" t="e">
        <f ca="1">WEEKDAY(F108,2)</f>
        <v>#VALUE!</v>
      </c>
      <c r="H108" s="212" t="e">
        <f ca="1">WEEKDAY(F108,2)</f>
        <v>#VALUE!</v>
      </c>
      <c r="I108" s="176" t="s">
        <v>5</v>
      </c>
      <c r="J108" s="180">
        <f ca="1">IF(LEN(C106)=2,SUMIFS('BKG FORMULAS'!H:H,'BKG FORMULAS'!R:R,'WORKING SCHEDULE'!A106,'BKG FORMULAS'!J:J,"C",'BKG FORMULAS'!T:T,'WORKING SCHEDULE'!C106),SUMIFS('BKG FORMULAS'!H:H,'BKG FORMULAS'!R:R,'WORKING SCHEDULE'!A106,'BKG FORMULAS'!J:J,"C"))</f>
        <v>0</v>
      </c>
      <c r="K108" s="178">
        <f ca="1">IF(LEN(C106)=2,SUMIFS('BKG FORMULAS'!P:P,'BKG FORMULAS'!R:R,'WORKING SCHEDULE'!A106,'BKG FORMULAS'!J:J,"C",'BKG FORMULAS'!T:T,'WORKING SCHEDULE'!C106),SUMIFS('BKG FORMULAS'!P:P,'BKG FORMULAS'!R:R,'WORKING SCHEDULE'!A106,'BKG FORMULAS'!J:J,"C"))</f>
        <v>0</v>
      </c>
      <c r="L108" s="180">
        <f ca="1">IF(LEN(C106)=2,SUMIFS('BKG FORMULAS'!H:H,'BKG FORMULAS'!Q:Q,'WORKING SCHEDULE'!A106,'BKG FORMULAS'!J:J,"C",'BKG FORMULAS'!S:S,'WORKING SCHEDULE'!C106),SUMIFS('BKG FORMULAS'!H:H,'BKG FORMULAS'!Q:Q,'WORKING SCHEDULE'!A106,'BKG FORMULAS'!J:J,"C"))</f>
        <v>0</v>
      </c>
      <c r="M108" s="178">
        <f ca="1">IF(LEN(C106)=2,SUMIFS('BKG FORMULAS'!P:P,'BKG FORMULAS'!Q:Q,'WORKING SCHEDULE'!A106,'BKG FORMULAS'!J:J,"C",'BKG FORMULAS'!S:S,'WORKING SCHEDULE'!C106),SUMIFS('BKG FORMULAS'!P:P,'BKG FORMULAS'!Q:Q,'WORKING SCHEDULE'!A106,'BKG FORMULAS'!J:J,"C"))</f>
        <v>0</v>
      </c>
      <c r="N108" s="378"/>
      <c r="O108" s="381"/>
      <c r="P108" s="387"/>
      <c r="Q108" s="387"/>
      <c r="R108" s="287" t="str">
        <f t="shared" si="24"/>
        <v>Off</v>
      </c>
    </row>
    <row r="109" spans="1:18" ht="12.75" customHeight="1" x14ac:dyDescent="0.2">
      <c r="A109" s="374"/>
      <c r="B109" s="175" t="str">
        <f t="shared" si="39"/>
        <v>Omit</v>
      </c>
      <c r="C109" s="376"/>
      <c r="D109" s="176" t="str">
        <f>IF('VOY Params'!P62="",'VOY Params'!$I$36,'VOY Params'!$P$36)</f>
        <v>ETC</v>
      </c>
      <c r="E109" s="177" t="str">
        <f ca="1">'VOY Params'!X62</f>
        <v>couldn't fetch data</v>
      </c>
      <c r="F109" s="178"/>
      <c r="G109" s="179"/>
      <c r="H109" s="179"/>
      <c r="I109" s="176" t="s">
        <v>7</v>
      </c>
      <c r="J109" s="180">
        <f ca="1">IF(LEN(C106)=2,SUMIFS('BKG FORMULAS'!H:H,'BKG FORMULAS'!R:R,'WORKING SCHEDULE'!A106,'BKG FORMULAS'!J:J,"H",'BKG FORMULAS'!T:T,'WORKING SCHEDULE'!C106),SUMIFS('BKG FORMULAS'!H:H,'BKG FORMULAS'!R:R,'WORKING SCHEDULE'!A106,'BKG FORMULAS'!J:J,"H"))</f>
        <v>0</v>
      </c>
      <c r="K109" s="178">
        <f ca="1">IF(LEN(C106)=2,SUMIFS('BKG FORMULAS'!P:P,'BKG FORMULAS'!R:R,'WORKING SCHEDULE'!A106,'BKG FORMULAS'!J:J,"H",'BKG FORMULAS'!T:T,'WORKING SCHEDULE'!C106),SUMIFS('BKG FORMULAS'!P:P,'BKG FORMULAS'!R:R,'WORKING SCHEDULE'!A106,'BKG FORMULAS'!J:J,"H"))</f>
        <v>0</v>
      </c>
      <c r="L109" s="180">
        <f ca="1">IF(LEN(C106)=2,SUMIFS('BKG FORMULAS'!H:H,'BKG FORMULAS'!Q:Q,'WORKING SCHEDULE'!A106,'BKG FORMULAS'!J:J,"H",'BKG FORMULAS'!S:S,'WORKING SCHEDULE'!C106),SUMIFS('BKG FORMULAS'!H:H,'BKG FORMULAS'!Q:Q,'WORKING SCHEDULE'!A106,'BKG FORMULAS'!J:J,"H"))</f>
        <v>0</v>
      </c>
      <c r="M109" s="178">
        <f ca="1">IF(LEN(C106)=2,SUMIFS('BKG FORMULAS'!P:P,'BKG FORMULAS'!Q:Q,'WORKING SCHEDULE'!A106,'BKG FORMULAS'!J:J,"H",'BKG FORMULAS'!S:S,'WORKING SCHEDULE'!C106),SUMIFS('BKG FORMULAS'!P:P,'BKG FORMULAS'!Q:Q,'WORKING SCHEDULE'!A106,'BKG FORMULAS'!J:J,"H"))</f>
        <v>0</v>
      </c>
      <c r="N109" s="378"/>
      <c r="O109" s="381"/>
      <c r="P109" s="387"/>
      <c r="Q109" s="387"/>
      <c r="R109" s="287" t="str">
        <f t="shared" si="24"/>
        <v>Off</v>
      </c>
    </row>
    <row r="110" spans="1:18" ht="13.5" customHeight="1" thickBot="1" x14ac:dyDescent="0.25">
      <c r="A110" s="374"/>
      <c r="B110" s="175" t="str">
        <f>IF(B109="Omit",B105,B109)</f>
        <v>RECALADA</v>
      </c>
      <c r="C110" s="376"/>
      <c r="D110" s="176" t="str">
        <f>IF('VOY Params'!R62="",'VOY Params'!$K$36,'VOY Params'!$R$36)</f>
        <v>ETD</v>
      </c>
      <c r="E110" s="177" t="str">
        <f ca="1">'VOY Params'!Z62</f>
        <v>couldn't fetch data</v>
      </c>
      <c r="F110" s="178"/>
      <c r="G110" s="179"/>
      <c r="H110" s="179"/>
      <c r="I110" s="176"/>
      <c r="J110" s="180"/>
      <c r="K110" s="178"/>
      <c r="L110" s="180"/>
      <c r="M110" s="178"/>
      <c r="N110" s="378"/>
      <c r="O110" s="381"/>
      <c r="P110" s="387"/>
      <c r="Q110" s="387"/>
      <c r="R110" s="287" t="str">
        <f t="shared" si="24"/>
        <v>Off</v>
      </c>
    </row>
    <row r="111" spans="1:18" ht="12.75" customHeight="1" thickTop="1" x14ac:dyDescent="0.2">
      <c r="A111" s="370" t="str">
        <f>IF('VOY Params'!P30&lt;&gt;"",'VOY Params'!P30,"Omit")</f>
        <v>Omit</v>
      </c>
      <c r="B111" s="135" t="str">
        <f>A111</f>
        <v>Omit</v>
      </c>
      <c r="C111" s="368">
        <f>IF('VOY Params'!$P$6="MSX","MSX Voy",'VOY Params'!R30)</f>
        <v>0</v>
      </c>
      <c r="D111" s="137" t="str">
        <f>IF('VOY Params'!M63="",'VOY Params'!$F$36,'VOY Params'!$M$36)</f>
        <v>ETA</v>
      </c>
      <c r="E111" s="138" t="str">
        <f ca="1">'VOY Params'!U63</f>
        <v>couldn't fetch data</v>
      </c>
      <c r="F111" s="139"/>
      <c r="G111" s="140"/>
      <c r="H111" s="140"/>
      <c r="I111" s="137"/>
      <c r="J111" s="141"/>
      <c r="K111" s="139"/>
      <c r="L111" s="141"/>
      <c r="M111" s="139"/>
      <c r="N111" s="379"/>
      <c r="O111" s="382">
        <v>16</v>
      </c>
      <c r="P111" s="384">
        <f>IFERROR(SUMIFS(Registry!P:P,Registry!N:N,B110,Registry!O:O,B111)/VLOOKUP(O111,Registry!$K:$L,2,0)/24,"Couldn't find speed")</f>
        <v>0</v>
      </c>
      <c r="Q111" s="384">
        <f>SUMIFS(Registry!P:P,Registry!N:N,B110,Registry!O:O,B111)/VLOOKUP(16,Registry!$K:$L,2,0)/24</f>
        <v>0</v>
      </c>
      <c r="R111" s="287" t="str">
        <f>IF(A111="Omit","Off","On")</f>
        <v>Off</v>
      </c>
    </row>
    <row r="112" spans="1:18" ht="12.75" customHeight="1" x14ac:dyDescent="0.2">
      <c r="A112" s="371"/>
      <c r="B112" s="109" t="str">
        <f>B111</f>
        <v>Omit</v>
      </c>
      <c r="C112" s="369"/>
      <c r="D112" s="82" t="str">
        <f>IF('VOY Params'!N63="",'VOY Params'!$G$36,'VOY Params'!$N$36)</f>
        <v>ETB</v>
      </c>
      <c r="E112" s="85" t="str">
        <f ca="1">'VOY Params'!V63</f>
        <v>couldn't fetch data</v>
      </c>
      <c r="F112" s="86"/>
      <c r="G112" s="88"/>
      <c r="H112" s="88"/>
      <c r="I112" s="82"/>
      <c r="J112" s="134"/>
      <c r="K112" s="86"/>
      <c r="L112" s="134"/>
      <c r="M112" s="86"/>
      <c r="N112" s="372"/>
      <c r="O112" s="383"/>
      <c r="P112" s="385"/>
      <c r="Q112" s="385"/>
      <c r="R112" s="287" t="str">
        <f t="shared" ref="R112" si="40">R111</f>
        <v>Off</v>
      </c>
    </row>
    <row r="113" spans="1:18" ht="12.75" customHeight="1" x14ac:dyDescent="0.2">
      <c r="A113" s="371"/>
      <c r="B113" s="109" t="str">
        <f t="shared" ref="B113:B114" si="41">B112</f>
        <v>Omit</v>
      </c>
      <c r="C113" s="369"/>
      <c r="D113" s="82" t="str">
        <f>IF('VOY Params'!O63="",'VOY Params'!$H$36,'VOY Params'!$O$36)</f>
        <v>E-Start OPNS</v>
      </c>
      <c r="E113" s="85" t="str">
        <f ca="1">'VOY Params'!W63</f>
        <v>couldn't fetch data</v>
      </c>
      <c r="F113" s="87" t="str">
        <f ca="1">E113</f>
        <v>couldn't fetch data</v>
      </c>
      <c r="G113" s="213" t="e">
        <f ca="1">WEEKDAY(F113,2)</f>
        <v>#VALUE!</v>
      </c>
      <c r="H113" s="213" t="e">
        <f ca="1">WEEKDAY(F113,2)</f>
        <v>#VALUE!</v>
      </c>
      <c r="I113" s="82" t="s">
        <v>5</v>
      </c>
      <c r="J113" s="134">
        <f ca="1">IF(LEN(C111)=2,SUMIFS('BKG FORMULAS'!H:H,'BKG FORMULAS'!R:R,'WORKING SCHEDULE'!A111,'BKG FORMULAS'!J:J,"C",'BKG FORMULAS'!T:T,'WORKING SCHEDULE'!C111),SUMIFS('BKG FORMULAS'!H:H,'BKG FORMULAS'!R:R,'WORKING SCHEDULE'!A111,'BKG FORMULAS'!J:J,"C"))</f>
        <v>0</v>
      </c>
      <c r="K113" s="86">
        <f ca="1">IF(LEN(C111)=2,SUMIFS('BKG FORMULAS'!P:P,'BKG FORMULAS'!R:R,'WORKING SCHEDULE'!A111,'BKG FORMULAS'!J:J,"C",'BKG FORMULAS'!T:T,'WORKING SCHEDULE'!C111),SUMIFS('BKG FORMULAS'!P:P,'BKG FORMULAS'!R:R,'WORKING SCHEDULE'!A111,'BKG FORMULAS'!J:J,"C"))</f>
        <v>0</v>
      </c>
      <c r="L113" s="134">
        <f ca="1">IF(LEN(C111)=2,SUMIFS('BKG FORMULAS'!H:H,'BKG FORMULAS'!Q:Q,'WORKING SCHEDULE'!A111,'BKG FORMULAS'!J:J,"C",'BKG FORMULAS'!S:S,'WORKING SCHEDULE'!C111),SUMIFS('BKG FORMULAS'!H:H,'BKG FORMULAS'!Q:Q,'WORKING SCHEDULE'!A111,'BKG FORMULAS'!J:J,"C"))</f>
        <v>0</v>
      </c>
      <c r="M113" s="86">
        <f ca="1">IF(LEN(C111)=2,SUMIFS('BKG FORMULAS'!P:P,'BKG FORMULAS'!Q:Q,'WORKING SCHEDULE'!A111,'BKG FORMULAS'!J:J,"C",'BKG FORMULAS'!S:S,'WORKING SCHEDULE'!C111),SUMIFS('BKG FORMULAS'!P:P,'BKG FORMULAS'!Q:Q,'WORKING SCHEDULE'!A111,'BKG FORMULAS'!J:J,"C"))</f>
        <v>0</v>
      </c>
      <c r="N113" s="372"/>
      <c r="O113" s="383"/>
      <c r="P113" s="385"/>
      <c r="Q113" s="385"/>
      <c r="R113" s="287" t="str">
        <f t="shared" si="24"/>
        <v>Off</v>
      </c>
    </row>
    <row r="114" spans="1:18" ht="12.75" customHeight="1" x14ac:dyDescent="0.2">
      <c r="A114" s="371"/>
      <c r="B114" s="109" t="str">
        <f t="shared" si="41"/>
        <v>Omit</v>
      </c>
      <c r="C114" s="369"/>
      <c r="D114" s="82" t="str">
        <f>IF('VOY Params'!P63="",'VOY Params'!$I$36,'VOY Params'!$P$36)</f>
        <v>ETC</v>
      </c>
      <c r="E114" s="85" t="str">
        <f ca="1">'VOY Params'!X63</f>
        <v>couldn't fetch data</v>
      </c>
      <c r="F114" s="86"/>
      <c r="G114" s="88"/>
      <c r="H114" s="88"/>
      <c r="I114" s="82" t="s">
        <v>7</v>
      </c>
      <c r="J114" s="134">
        <f ca="1">IF(LEN(C111)=2,SUMIFS('BKG FORMULAS'!H:H,'BKG FORMULAS'!R:R,'WORKING SCHEDULE'!A111,'BKG FORMULAS'!J:J,"H",'BKG FORMULAS'!T:T,'WORKING SCHEDULE'!C111),SUMIFS('BKG FORMULAS'!H:H,'BKG FORMULAS'!R:R,'WORKING SCHEDULE'!A111,'BKG FORMULAS'!J:J,"H"))</f>
        <v>0</v>
      </c>
      <c r="K114" s="86">
        <f ca="1">IF(LEN(C111)=2,SUMIFS('BKG FORMULAS'!P:P,'BKG FORMULAS'!R:R,'WORKING SCHEDULE'!A111,'BKG FORMULAS'!J:J,"H",'BKG FORMULAS'!T:T,'WORKING SCHEDULE'!C111),SUMIFS('BKG FORMULAS'!P:P,'BKG FORMULAS'!R:R,'WORKING SCHEDULE'!A111,'BKG FORMULAS'!J:J,"H"))</f>
        <v>0</v>
      </c>
      <c r="L114" s="134">
        <f ca="1">IF(LEN(C111)=2,SUMIFS('BKG FORMULAS'!H:H,'BKG FORMULAS'!Q:Q,'WORKING SCHEDULE'!A111,'BKG FORMULAS'!J:J,"H",'BKG FORMULAS'!S:S,'WORKING SCHEDULE'!C111),SUMIFS('BKG FORMULAS'!H:H,'BKG FORMULAS'!Q:Q,'WORKING SCHEDULE'!A111,'BKG FORMULAS'!J:J,"H"))</f>
        <v>0</v>
      </c>
      <c r="M114" s="86">
        <f ca="1">IF(LEN(C111)=2,SUMIFS('BKG FORMULAS'!P:P,'BKG FORMULAS'!Q:Q,'WORKING SCHEDULE'!A111,'BKG FORMULAS'!J:J,"H",'BKG FORMULAS'!S:S,'WORKING SCHEDULE'!C111),SUMIFS('BKG FORMULAS'!P:P,'BKG FORMULAS'!Q:Q,'WORKING SCHEDULE'!A111,'BKG FORMULAS'!J:J,"H"))</f>
        <v>0</v>
      </c>
      <c r="N114" s="372"/>
      <c r="O114" s="383"/>
      <c r="P114" s="385"/>
      <c r="Q114" s="385"/>
      <c r="R114" s="287" t="str">
        <f t="shared" si="24"/>
        <v>Off</v>
      </c>
    </row>
    <row r="115" spans="1:18" ht="13.5" customHeight="1" x14ac:dyDescent="0.2">
      <c r="A115" s="371"/>
      <c r="B115" s="109" t="str">
        <f>IF(B114="Omit",B110,B114)</f>
        <v>RECALADA</v>
      </c>
      <c r="C115" s="369"/>
      <c r="D115" s="82" t="str">
        <f>IF('VOY Params'!R63="",'VOY Params'!$K$36,'VOY Params'!$R$36)</f>
        <v>ETD</v>
      </c>
      <c r="E115" s="85" t="str">
        <f ca="1">'VOY Params'!Z63</f>
        <v>couldn't fetch data</v>
      </c>
      <c r="F115" s="86"/>
      <c r="G115" s="88"/>
      <c r="H115" s="88"/>
      <c r="I115" s="82"/>
      <c r="J115" s="134"/>
      <c r="K115" s="86"/>
      <c r="L115" s="134"/>
      <c r="M115" s="86"/>
      <c r="N115" s="372"/>
      <c r="O115" s="383"/>
      <c r="P115" s="385"/>
      <c r="Q115" s="385"/>
      <c r="R115" s="287" t="str">
        <f t="shared" si="24"/>
        <v>Off</v>
      </c>
    </row>
    <row r="116" spans="1:18" ht="9.75" customHeight="1" x14ac:dyDescent="0.2">
      <c r="A116" s="92"/>
      <c r="B116" s="92"/>
      <c r="C116" s="92"/>
      <c r="D116" s="92"/>
      <c r="E116" s="92"/>
      <c r="F116" s="92"/>
      <c r="G116" s="93"/>
      <c r="H116" s="93"/>
      <c r="I116" s="92"/>
      <c r="J116" s="94"/>
      <c r="K116" s="94"/>
      <c r="L116" s="94"/>
      <c r="M116" s="94"/>
      <c r="N116" s="236"/>
      <c r="O116" s="236"/>
      <c r="P116" s="92"/>
      <c r="Q116" s="92"/>
      <c r="R116" s="287"/>
    </row>
  </sheetData>
  <autoFilter ref="A8:R115" xr:uid="{00000000-0001-0000-0000-000000000000}"/>
  <mergeCells count="128">
    <mergeCell ref="Q106:Q110"/>
    <mergeCell ref="Q111:Q115"/>
    <mergeCell ref="Q81:Q85"/>
    <mergeCell ref="Q86:Q90"/>
    <mergeCell ref="Q91:Q95"/>
    <mergeCell ref="Q96:Q100"/>
    <mergeCell ref="Q101:Q105"/>
    <mergeCell ref="P106:P110"/>
    <mergeCell ref="P111:P115"/>
    <mergeCell ref="P101:P105"/>
    <mergeCell ref="Q9:Q13"/>
    <mergeCell ref="Q14:Q18"/>
    <mergeCell ref="Q19:Q23"/>
    <mergeCell ref="Q24:Q28"/>
    <mergeCell ref="Q29:Q33"/>
    <mergeCell ref="Q34:Q38"/>
    <mergeCell ref="Q39:Q43"/>
    <mergeCell ref="Q44:Q48"/>
    <mergeCell ref="Q49:Q53"/>
    <mergeCell ref="Q54:Q58"/>
    <mergeCell ref="Q60:Q64"/>
    <mergeCell ref="Q66:Q70"/>
    <mergeCell ref="Q71:Q75"/>
    <mergeCell ref="Q76:Q80"/>
    <mergeCell ref="P81:P85"/>
    <mergeCell ref="P86:P90"/>
    <mergeCell ref="P91:P95"/>
    <mergeCell ref="P96:P100"/>
    <mergeCell ref="O111:O115"/>
    <mergeCell ref="O9:O13"/>
    <mergeCell ref="P9:P13"/>
    <mergeCell ref="P14:P18"/>
    <mergeCell ref="P19:P23"/>
    <mergeCell ref="P24:P28"/>
    <mergeCell ref="P29:P33"/>
    <mergeCell ref="P34:P38"/>
    <mergeCell ref="P39:P43"/>
    <mergeCell ref="P44:P48"/>
    <mergeCell ref="P49:P53"/>
    <mergeCell ref="P54:P58"/>
    <mergeCell ref="P60:P64"/>
    <mergeCell ref="P66:P70"/>
    <mergeCell ref="P71:P75"/>
    <mergeCell ref="P76:P80"/>
    <mergeCell ref="O86:O90"/>
    <mergeCell ref="O91:O95"/>
    <mergeCell ref="O96:O100"/>
    <mergeCell ref="O101:O105"/>
    <mergeCell ref="O106:O110"/>
    <mergeCell ref="O60:O64"/>
    <mergeCell ref="O66:O70"/>
    <mergeCell ref="O71:O75"/>
    <mergeCell ref="O76:O80"/>
    <mergeCell ref="O81:O85"/>
    <mergeCell ref="O34:O38"/>
    <mergeCell ref="O39:O43"/>
    <mergeCell ref="O44:O48"/>
    <mergeCell ref="O49:O53"/>
    <mergeCell ref="O54:O58"/>
    <mergeCell ref="O14:O18"/>
    <mergeCell ref="O19:O23"/>
    <mergeCell ref="O24:O28"/>
    <mergeCell ref="O29:O33"/>
    <mergeCell ref="A106:A110"/>
    <mergeCell ref="C106:C110"/>
    <mergeCell ref="N106:N110"/>
    <mergeCell ref="A111:A115"/>
    <mergeCell ref="C111:C115"/>
    <mergeCell ref="N111:N115"/>
    <mergeCell ref="A96:A100"/>
    <mergeCell ref="C96:C100"/>
    <mergeCell ref="N96:N100"/>
    <mergeCell ref="A101:A105"/>
    <mergeCell ref="C101:C105"/>
    <mergeCell ref="N101:N105"/>
    <mergeCell ref="N34:N38"/>
    <mergeCell ref="A49:A53"/>
    <mergeCell ref="C49:C53"/>
    <mergeCell ref="N49:N53"/>
    <mergeCell ref="A39:A43"/>
    <mergeCell ref="C39:C43"/>
    <mergeCell ref="N39:N43"/>
    <mergeCell ref="A44:A48"/>
    <mergeCell ref="C44:C48"/>
    <mergeCell ref="N44:N48"/>
    <mergeCell ref="N60:N64"/>
    <mergeCell ref="A76:A80"/>
    <mergeCell ref="N76:N80"/>
    <mergeCell ref="C60:C64"/>
    <mergeCell ref="C66:C70"/>
    <mergeCell ref="A54:A58"/>
    <mergeCell ref="C54:C58"/>
    <mergeCell ref="N54:N58"/>
    <mergeCell ref="A91:A95"/>
    <mergeCell ref="C91:C95"/>
    <mergeCell ref="N91:N95"/>
    <mergeCell ref="A86:A90"/>
    <mergeCell ref="C86:C90"/>
    <mergeCell ref="N86:N90"/>
    <mergeCell ref="C71:C75"/>
    <mergeCell ref="A66:A70"/>
    <mergeCell ref="A71:A75"/>
    <mergeCell ref="A60:A64"/>
    <mergeCell ref="C76:C80"/>
    <mergeCell ref="L7:M7"/>
    <mergeCell ref="J7:K7"/>
    <mergeCell ref="C9:C13"/>
    <mergeCell ref="A9:A13"/>
    <mergeCell ref="N10:N13"/>
    <mergeCell ref="A14:A18"/>
    <mergeCell ref="C14:C18"/>
    <mergeCell ref="N14:N18"/>
    <mergeCell ref="C81:C85"/>
    <mergeCell ref="A81:A85"/>
    <mergeCell ref="N81:N85"/>
    <mergeCell ref="N66:N70"/>
    <mergeCell ref="N71:N75"/>
    <mergeCell ref="A19:A23"/>
    <mergeCell ref="C19:C23"/>
    <mergeCell ref="N19:N23"/>
    <mergeCell ref="A24:A28"/>
    <mergeCell ref="C24:C28"/>
    <mergeCell ref="N24:N28"/>
    <mergeCell ref="A34:A38"/>
    <mergeCell ref="C34:C38"/>
    <mergeCell ref="A29:A33"/>
    <mergeCell ref="C29:C33"/>
    <mergeCell ref="N29:N33"/>
  </mergeCells>
  <phoneticPr fontId="6" type="noConversion"/>
  <conditionalFormatting sqref="A14:A18">
    <cfRule type="cellIs" dxfId="49" priority="30" operator="equal">
      <formula>"Omit"</formula>
    </cfRule>
  </conditionalFormatting>
  <conditionalFormatting sqref="A19:A23">
    <cfRule type="cellIs" dxfId="48" priority="10" operator="equal">
      <formula>"Omit"</formula>
    </cfRule>
  </conditionalFormatting>
  <conditionalFormatting sqref="A24:A28">
    <cfRule type="cellIs" dxfId="47" priority="19" operator="equal">
      <formula>"Omit"</formula>
    </cfRule>
  </conditionalFormatting>
  <conditionalFormatting sqref="A29:A33">
    <cfRule type="cellIs" dxfId="46" priority="9" operator="equal">
      <formula>"Omit"</formula>
    </cfRule>
  </conditionalFormatting>
  <conditionalFormatting sqref="A34:A38">
    <cfRule type="cellIs" dxfId="45" priority="18" operator="equal">
      <formula>"Omit"</formula>
    </cfRule>
  </conditionalFormatting>
  <conditionalFormatting sqref="A39:A43">
    <cfRule type="cellIs" dxfId="44" priority="8" operator="equal">
      <formula>"Omit"</formula>
    </cfRule>
  </conditionalFormatting>
  <conditionalFormatting sqref="A44:A48">
    <cfRule type="cellIs" dxfId="43" priority="17" operator="equal">
      <formula>"Omit"</formula>
    </cfRule>
  </conditionalFormatting>
  <conditionalFormatting sqref="A49:A53">
    <cfRule type="cellIs" dxfId="42" priority="7" operator="equal">
      <formula>"Omit"</formula>
    </cfRule>
  </conditionalFormatting>
  <conditionalFormatting sqref="A54:A58">
    <cfRule type="cellIs" dxfId="41" priority="16" operator="equal">
      <formula>"Omit"</formula>
    </cfRule>
  </conditionalFormatting>
  <conditionalFormatting sqref="A60:A64">
    <cfRule type="cellIs" dxfId="40" priority="6" operator="equal">
      <formula>"Omit"</formula>
    </cfRule>
  </conditionalFormatting>
  <conditionalFormatting sqref="A66:A70">
    <cfRule type="cellIs" dxfId="39" priority="15" operator="equal">
      <formula>"Omit"</formula>
    </cfRule>
  </conditionalFormatting>
  <conditionalFormatting sqref="A71:A75">
    <cfRule type="cellIs" dxfId="38" priority="5" operator="equal">
      <formula>"Omit"</formula>
    </cfRule>
  </conditionalFormatting>
  <conditionalFormatting sqref="A76:A80">
    <cfRule type="cellIs" dxfId="37" priority="14" operator="equal">
      <formula>"Omit"</formula>
    </cfRule>
  </conditionalFormatting>
  <conditionalFormatting sqref="A81:A85">
    <cfRule type="cellIs" dxfId="36" priority="4" operator="equal">
      <formula>"Omit"</formula>
    </cfRule>
  </conditionalFormatting>
  <conditionalFormatting sqref="A86:A90">
    <cfRule type="cellIs" dxfId="35" priority="13" operator="equal">
      <formula>"Omit"</formula>
    </cfRule>
  </conditionalFormatting>
  <conditionalFormatting sqref="A91:A95">
    <cfRule type="cellIs" dxfId="34" priority="3" operator="equal">
      <formula>"Omit"</formula>
    </cfRule>
  </conditionalFormatting>
  <conditionalFormatting sqref="A96:A100">
    <cfRule type="cellIs" dxfId="33" priority="12" operator="equal">
      <formula>"Omit"</formula>
    </cfRule>
  </conditionalFormatting>
  <conditionalFormatting sqref="A101:A105">
    <cfRule type="cellIs" dxfId="32" priority="2" operator="equal">
      <formula>"Omit"</formula>
    </cfRule>
  </conditionalFormatting>
  <conditionalFormatting sqref="A106:A110">
    <cfRule type="cellIs" dxfId="31" priority="11" operator="equal">
      <formula>"Omit"</formula>
    </cfRule>
  </conditionalFormatting>
  <conditionalFormatting sqref="A111:A115">
    <cfRule type="cellIs" dxfId="30" priority="1" operator="equal">
      <formula>"Omit"</formula>
    </cfRule>
  </conditionalFormatting>
  <conditionalFormatting sqref="B9:B116">
    <cfRule type="cellIs" dxfId="29" priority="32" operator="equal">
      <formula>"Omit"</formula>
    </cfRule>
  </conditionalFormatting>
  <conditionalFormatting sqref="C1:C1048576">
    <cfRule type="cellIs" dxfId="28" priority="35" operator="equal">
      <formula>"MSX Voy"</formula>
    </cfRule>
  </conditionalFormatting>
  <conditionalFormatting sqref="D9:D58">
    <cfRule type="expression" dxfId="27" priority="58">
      <formula>LEFT(D9,1)="A"</formula>
    </cfRule>
  </conditionalFormatting>
  <conditionalFormatting sqref="D60:D64">
    <cfRule type="expression" dxfId="26" priority="52">
      <formula>LEFT(D60,1)="A"</formula>
    </cfRule>
  </conditionalFormatting>
  <conditionalFormatting sqref="D66:D115">
    <cfRule type="expression" dxfId="25" priority="47">
      <formula>LEFT(D66,1)="A"</formula>
    </cfRule>
  </conditionalFormatting>
  <conditionalFormatting sqref="E1:E1048576">
    <cfRule type="cellIs" dxfId="24" priority="34" operator="equal">
      <formula>"couldn't fetch data"</formula>
    </cfRule>
  </conditionalFormatting>
  <conditionalFormatting sqref="E9:E58">
    <cfRule type="expression" dxfId="23" priority="63">
      <formula>LEFT(D9,1)="A"</formula>
    </cfRule>
  </conditionalFormatting>
  <conditionalFormatting sqref="E60:E64">
    <cfRule type="expression" dxfId="22" priority="46">
      <formula>LEFT(D60,1)="A"</formula>
    </cfRule>
  </conditionalFormatting>
  <conditionalFormatting sqref="E66:E115">
    <cfRule type="expression" dxfId="21" priority="36">
      <formula>LEFT(D66,1)="A"</formula>
    </cfRule>
  </conditionalFormatting>
  <conditionalFormatting sqref="G11">
    <cfRule type="cellIs" dxfId="20" priority="353" operator="lessThan">
      <formula>6</formula>
    </cfRule>
  </conditionalFormatting>
  <conditionalFormatting sqref="G16 G21 G26 G31">
    <cfRule type="cellIs" dxfId="19" priority="360" operator="lessThan">
      <formula>6</formula>
    </cfRule>
  </conditionalFormatting>
  <conditionalFormatting sqref="G36">
    <cfRule type="cellIs" dxfId="18" priority="118" operator="lessThan">
      <formula>6</formula>
    </cfRule>
  </conditionalFormatting>
  <conditionalFormatting sqref="G41">
    <cfRule type="cellIs" dxfId="17" priority="115" operator="lessThan">
      <formula>6</formula>
    </cfRule>
  </conditionalFormatting>
  <conditionalFormatting sqref="G46">
    <cfRule type="cellIs" dxfId="16" priority="112" operator="lessThan">
      <formula>6</formula>
    </cfRule>
  </conditionalFormatting>
  <conditionalFormatting sqref="G51">
    <cfRule type="cellIs" dxfId="15" priority="109" operator="lessThan">
      <formula>6</formula>
    </cfRule>
  </conditionalFormatting>
  <conditionalFormatting sqref="G56">
    <cfRule type="cellIs" dxfId="14" priority="106" operator="lessThan">
      <formula>6</formula>
    </cfRule>
  </conditionalFormatting>
  <conditionalFormatting sqref="G62">
    <cfRule type="cellIs" dxfId="13" priority="378" operator="lessThan">
      <formula>6</formula>
    </cfRule>
  </conditionalFormatting>
  <conditionalFormatting sqref="G68 G73 G78 G83 G88">
    <cfRule type="cellIs" dxfId="12" priority="349" operator="lessThan">
      <formula>6</formula>
    </cfRule>
  </conditionalFormatting>
  <conditionalFormatting sqref="G93 G98 G103 G108 G113">
    <cfRule type="cellIs" dxfId="11" priority="103" operator="lessThan">
      <formula>6</formula>
    </cfRule>
  </conditionalFormatting>
  <conditionalFormatting sqref="H11">
    <cfRule type="cellIs" dxfId="10" priority="352" operator="greaterThan">
      <formula>5</formula>
    </cfRule>
  </conditionalFormatting>
  <conditionalFormatting sqref="H16 H21 H26 H31">
    <cfRule type="cellIs" dxfId="9" priority="359" operator="greaterThan">
      <formula>5</formula>
    </cfRule>
  </conditionalFormatting>
  <conditionalFormatting sqref="H36">
    <cfRule type="cellIs" dxfId="8" priority="117" operator="greaterThan">
      <formula>5</formula>
    </cfRule>
  </conditionalFormatting>
  <conditionalFormatting sqref="H41">
    <cfRule type="cellIs" dxfId="7" priority="114" operator="greaterThan">
      <formula>5</formula>
    </cfRule>
  </conditionalFormatting>
  <conditionalFormatting sqref="H46">
    <cfRule type="cellIs" dxfId="6" priority="111" operator="greaterThan">
      <formula>5</formula>
    </cfRule>
  </conditionalFormatting>
  <conditionalFormatting sqref="H51">
    <cfRule type="cellIs" dxfId="5" priority="108" operator="greaterThan">
      <formula>5</formula>
    </cfRule>
  </conditionalFormatting>
  <conditionalFormatting sqref="H56">
    <cfRule type="cellIs" dxfId="4" priority="105" operator="greaterThan">
      <formula>5</formula>
    </cfRule>
  </conditionalFormatting>
  <conditionalFormatting sqref="H62">
    <cfRule type="cellIs" dxfId="3" priority="372" operator="greaterThan">
      <formula>5</formula>
    </cfRule>
  </conditionalFormatting>
  <conditionalFormatting sqref="H68 H73 H78 H83 H88">
    <cfRule type="cellIs" dxfId="2" priority="348" operator="greaterThan">
      <formula>5</formula>
    </cfRule>
  </conditionalFormatting>
  <conditionalFormatting sqref="H93 H98 H103 H108 H113">
    <cfRule type="cellIs" dxfId="1" priority="102" operator="greaterThan">
      <formula>5</formula>
    </cfRule>
  </conditionalFormatting>
  <conditionalFormatting sqref="R9:R116">
    <cfRule type="cellIs" dxfId="0" priority="31" operator="equal">
      <formula>"Off"</formula>
    </cfRule>
  </conditionalFormatting>
  <printOptions horizontalCentered="1"/>
  <pageMargins left="0.23622047244094491" right="0.23622047244094491" top="0.35433070866141736" bottom="0.74803149606299213" header="0.31496062992125984" footer="0.31496062992125984"/>
  <pageSetup paperSize="9" scale="51" fitToHeight="0" orientation="landscape" r:id="rId1"/>
  <headerFooter alignWithMargins="0">
    <oddFooter>&amp;L&amp;G&amp;R&amp;"Arial Black,Regular"&amp;8Automotive Division&amp;"Arial,Regular"&amp;10
&amp;8nykbr.ml.ecsaops_roro@nykgroup.com</oddFooter>
  </headerFooter>
  <drawing r:id="rId2"/>
  <legacyDrawing r:id="rId3"/>
  <legacyDrawingHF r:id="rId4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613D34B-F7C3-4A64-B21C-C492C541FA8E}">
          <x14:formula1>
            <xm:f>Registry!$K$8:$K$20</xm:f>
          </x14:formula1>
          <xm:sqref>O9:O115</xm:sqref>
        </x14:dataValidation>
      </x14:dataValidations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4E5E4-4147-4DFF-8C95-EEDB62B4285E}">
  <sheetPr>
    <tabColor theme="4" tint="0.39997558519241921"/>
    <pageSetUpPr fitToPage="1"/>
  </sheetPr>
  <dimension ref="A1:AJ1258"/>
  <sheetViews>
    <sheetView showGridLines="0" zoomScale="85" zoomScaleNormal="85" zoomScaleSheetLayoutView="120" workbookViewId="0">
      <pane ySplit="14" topLeftCell="A15" activePane="bottomLeft" state="frozen"/>
      <selection pane="bottomLeft"/>
    </sheetView>
  </sheetViews>
  <sheetFormatPr defaultColWidth="9.140625" defaultRowHeight="12.75" x14ac:dyDescent="0.2"/>
  <cols>
    <col min="1" max="1" width="4.7109375" customWidth="1"/>
    <col min="2" max="2" width="12.140625" bestFit="1" customWidth="1"/>
    <col min="3" max="3" width="8.7109375" bestFit="1" customWidth="1"/>
    <col min="4" max="4" width="9.5703125" bestFit="1" customWidth="1"/>
    <col min="5" max="5" width="20.42578125" bestFit="1" customWidth="1"/>
    <col min="6" max="6" width="46.7109375" bestFit="1" customWidth="1"/>
    <col min="7" max="7" width="8.140625" bestFit="1" customWidth="1"/>
    <col min="8" max="9" width="9.42578125" customWidth="1"/>
    <col min="10" max="10" width="44.85546875" bestFit="1" customWidth="1"/>
    <col min="11" max="11" width="10.28515625" customWidth="1"/>
    <col min="12" max="12" width="13.140625" bestFit="1" customWidth="1"/>
    <col min="13" max="13" width="11.140625" bestFit="1" customWidth="1"/>
    <col min="14" max="14" width="12.28515625" bestFit="1" customWidth="1"/>
    <col min="15" max="15" width="11.7109375" customWidth="1"/>
    <col min="16" max="16" width="11.5703125" customWidth="1"/>
    <col min="17" max="17" width="11.85546875" customWidth="1"/>
    <col min="18" max="18" width="12" customWidth="1"/>
    <col min="19" max="19" width="12.42578125" customWidth="1"/>
    <col min="20" max="20" width="12.7109375" customWidth="1"/>
    <col min="21" max="21" width="11.85546875" bestFit="1" customWidth="1"/>
  </cols>
  <sheetData>
    <row r="1" spans="1:36" ht="48" customHeight="1" thickBot="1" x14ac:dyDescent="0.25">
      <c r="A1" s="28"/>
      <c r="B1" s="108" t="s">
        <v>757</v>
      </c>
      <c r="C1" s="72"/>
      <c r="D1" s="28"/>
      <c r="E1" s="28"/>
      <c r="F1" s="72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</row>
    <row r="2" spans="1:36" ht="8.25" customHeight="1" thickTop="1" thickBot="1" x14ac:dyDescent="0.25">
      <c r="A2" s="33"/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26"/>
      <c r="AC2" s="26"/>
      <c r="AD2" s="26"/>
      <c r="AE2" s="26"/>
      <c r="AF2" s="26"/>
      <c r="AG2" s="26"/>
      <c r="AH2" s="26"/>
      <c r="AI2" s="26"/>
      <c r="AJ2" s="26"/>
    </row>
    <row r="3" spans="1:36" s="3" customFormat="1" ht="11.25" customHeight="1" x14ac:dyDescent="0.2">
      <c r="B3" s="2"/>
      <c r="C3" s="2"/>
      <c r="H3" s="2"/>
      <c r="I3" s="2"/>
      <c r="J3" s="2"/>
      <c r="K3" s="2"/>
      <c r="L3" s="2"/>
      <c r="M3" s="2"/>
      <c r="N3" s="2"/>
      <c r="O3" s="112"/>
    </row>
    <row r="4" spans="1:36" s="3" customFormat="1" ht="15" customHeight="1" x14ac:dyDescent="0.2">
      <c r="B4" s="2"/>
      <c r="C4" s="2"/>
      <c r="H4" s="2"/>
      <c r="I4" s="2"/>
      <c r="J4" s="394" t="s">
        <v>35</v>
      </c>
      <c r="K4" s="395" t="s">
        <v>36</v>
      </c>
      <c r="L4" s="395"/>
      <c r="M4" s="288" t="str">
        <f>'VOY Params'!K6</f>
        <v>MV SIRIUS LEADER</v>
      </c>
      <c r="N4"/>
      <c r="O4"/>
    </row>
    <row r="5" spans="1:36" s="3" customFormat="1" ht="15" customHeight="1" x14ac:dyDescent="0.2">
      <c r="C5" s="388">
        <f ca="1">TODAY()</f>
        <v>45645</v>
      </c>
      <c r="D5" s="388"/>
      <c r="E5" s="388"/>
      <c r="F5" s="388"/>
      <c r="H5" s="2"/>
      <c r="I5" s="2"/>
      <c r="J5" s="394"/>
      <c r="K5" s="396" t="s">
        <v>37</v>
      </c>
      <c r="L5" s="396"/>
      <c r="M5" s="288">
        <f>'VOY Params'!P4</f>
        <v>115</v>
      </c>
      <c r="N5"/>
      <c r="O5"/>
    </row>
    <row r="6" spans="1:36" s="3" customFormat="1" ht="15" customHeight="1" x14ac:dyDescent="0.2">
      <c r="H6" s="2"/>
      <c r="I6" s="2"/>
      <c r="J6" s="394"/>
      <c r="K6" s="396" t="s">
        <v>38</v>
      </c>
      <c r="L6" s="396"/>
      <c r="M6" s="397">
        <v>2</v>
      </c>
      <c r="N6" s="398"/>
      <c r="O6"/>
    </row>
    <row r="7" spans="1:36" s="3" customFormat="1" x14ac:dyDescent="0.2"/>
    <row r="8" spans="1:36" s="3" customFormat="1" ht="15" customHeight="1" x14ac:dyDescent="0.2">
      <c r="H8" s="2"/>
      <c r="I8" s="2"/>
      <c r="J8" s="389" t="s">
        <v>39</v>
      </c>
      <c r="K8" s="389"/>
      <c r="L8" s="389"/>
      <c r="M8" s="389"/>
      <c r="N8" s="389"/>
      <c r="O8" s="389"/>
    </row>
    <row r="9" spans="1:36" s="3" customFormat="1" ht="25.5" x14ac:dyDescent="0.2">
      <c r="H9" s="2"/>
      <c r="I9" s="2"/>
      <c r="J9" s="111" t="s">
        <v>40</v>
      </c>
      <c r="K9" s="111" t="s">
        <v>41</v>
      </c>
      <c r="L9" s="111" t="s">
        <v>42</v>
      </c>
      <c r="M9" s="111" t="s">
        <v>43</v>
      </c>
      <c r="N9" s="111" t="s">
        <v>44</v>
      </c>
      <c r="O9" s="111" t="s">
        <v>45</v>
      </c>
    </row>
    <row r="10" spans="1:36" s="3" customFormat="1" x14ac:dyDescent="0.2">
      <c r="H10" s="2"/>
      <c r="I10" s="2"/>
      <c r="J10" s="193">
        <f ca="1">SUBTOTAL('VOY Params'!G104,P15:P876)*'VOY Params'!H104+SUBTOTAL('VOY Params'!G104,P15:P876)</f>
        <v>25454</v>
      </c>
      <c r="K10" s="193">
        <f ca="1">J10*'VOY Params'!H105</f>
        <v>17817.8</v>
      </c>
      <c r="L10" s="193">
        <f ca="1">SUBTOTAL('VOY Params'!G106,R15:R50876)*'VOY Params'!H106+SUBTOTAL('VOY Params'!G106,R15:R876)</f>
        <v>13.2</v>
      </c>
      <c r="M10" s="193">
        <f ca="1">L10*'VOY Params'!H107</f>
        <v>9.2399999999999984</v>
      </c>
      <c r="N10" s="193">
        <f ca="1">SUBTOTAL('VOY Params'!G108,T15:T876)</f>
        <v>1676</v>
      </c>
      <c r="O10" s="193">
        <f ca="1">SUBTOTAL('VOY Params'!G109,T15:T876)</f>
        <v>1676</v>
      </c>
    </row>
    <row r="11" spans="1:36" s="3" customFormat="1" ht="17.25" customHeight="1" x14ac:dyDescent="0.2">
      <c r="B11" s="4"/>
      <c r="C11" s="4"/>
      <c r="D11" s="4"/>
      <c r="E11" s="4"/>
      <c r="F11" s="4"/>
      <c r="G11" s="4"/>
      <c r="H11" s="5"/>
      <c r="I11" s="5"/>
      <c r="J11" s="390" t="s">
        <v>46</v>
      </c>
      <c r="K11" s="390"/>
      <c r="L11" s="390"/>
      <c r="M11" s="390"/>
      <c r="N11" s="390"/>
      <c r="O11" s="391" t="s">
        <v>47</v>
      </c>
      <c r="P11" s="392"/>
      <c r="Q11" s="392"/>
      <c r="R11" s="392"/>
      <c r="S11" s="392"/>
      <c r="T11" s="392"/>
    </row>
    <row r="12" spans="1:36" s="3" customFormat="1" ht="28.5" customHeight="1" x14ac:dyDescent="0.2">
      <c r="B12" s="110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  <c r="O12" s="393" t="s">
        <v>48</v>
      </c>
      <c r="P12" s="393"/>
      <c r="Q12" s="393" t="s">
        <v>49</v>
      </c>
      <c r="R12" s="393"/>
      <c r="S12" s="393" t="s">
        <v>50</v>
      </c>
      <c r="T12" s="393"/>
    </row>
    <row r="13" spans="1:36" s="3" customFormat="1" ht="14.25" customHeight="1" x14ac:dyDescent="0.2">
      <c r="B13" s="110"/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110"/>
      <c r="N13" s="110"/>
      <c r="O13" s="110"/>
      <c r="P13" s="110"/>
      <c r="Q13" s="110"/>
      <c r="R13" s="110"/>
      <c r="S13" s="110"/>
      <c r="T13" s="110"/>
    </row>
    <row r="14" spans="1:36" s="3" customFormat="1" ht="38.25" x14ac:dyDescent="0.2">
      <c r="B14" s="256" t="s">
        <v>189</v>
      </c>
      <c r="C14" s="256" t="s">
        <v>190</v>
      </c>
      <c r="D14" s="256" t="s">
        <v>30</v>
      </c>
      <c r="E14" s="256" t="s">
        <v>87</v>
      </c>
      <c r="F14" s="256" t="s">
        <v>88</v>
      </c>
      <c r="G14" s="256" t="s">
        <v>89</v>
      </c>
      <c r="H14" s="256" t="s">
        <v>252</v>
      </c>
      <c r="I14" s="256" t="s">
        <v>253</v>
      </c>
      <c r="J14" s="256" t="s">
        <v>90</v>
      </c>
      <c r="K14" s="256" t="s">
        <v>31</v>
      </c>
      <c r="L14" s="256" t="s">
        <v>32</v>
      </c>
      <c r="M14" s="256" t="s">
        <v>33</v>
      </c>
      <c r="N14" s="256" t="s">
        <v>34</v>
      </c>
      <c r="O14" s="238" t="s">
        <v>51</v>
      </c>
      <c r="P14" s="238" t="s">
        <v>52</v>
      </c>
      <c r="Q14" s="238" t="s">
        <v>53</v>
      </c>
      <c r="R14" s="238" t="s">
        <v>54</v>
      </c>
      <c r="S14" s="238" t="s">
        <v>55</v>
      </c>
      <c r="T14" s="238" t="s">
        <v>56</v>
      </c>
    </row>
    <row r="15" spans="1:36" s="195" customFormat="1" ht="15" customHeight="1" x14ac:dyDescent="0.2">
      <c r="B15" s="195" t="str" cm="1">
        <f t="array" aca="1" ref="B15:B322" ca="1">IF(B14="","Waiting...",_xlfn._xlws.FILTER(OFFSET('BKG FORMULAS'!A4:A2500,0,MATCH('LASHING CALC.'!B14,'BKG FORMULAS'!3:3,0)-1),'BKG FORMULAS'!A4:A2500&lt;&gt;""))</f>
        <v xml:space="preserve">ON </v>
      </c>
      <c r="C15" s="195" t="str" cm="1">
        <f t="array" aca="1" ref="C15:C322" ca="1">IF(C14="","Waiting...",_xlfn._xlws.FILTER(OFFSET('BKG FORMULAS'!A4:A2500,0,MATCH('LASHING CALC.'!C14,'BKG FORMULAS'!3:3,0)-1),'BKG FORMULAS'!A4:A2500&lt;&gt;""))</f>
        <v>PNG</v>
      </c>
      <c r="D15" s="195" t="str" cm="1">
        <f t="array" aca="1" ref="D15:D322" ca="1">IF(D14="","Waiting...",_xlfn._xlws.FILTER(OFFSET('BKG FORMULAS'!A4:A2500,0,MATCH('LASHING CALC.'!D14,'BKG FORMULAS'!3:3,0)-1),'BKG FORMULAS'!A4:A2500&lt;&gt;""))</f>
        <v>PNG NB</v>
      </c>
      <c r="E15" s="195" t="str" cm="1">
        <f t="array" aca="1" ref="E15:E322" ca="1">IF(E14="","Waiting...",_xlfn._xlws.FILTER(OFFSET('BKG FORMULAS'!A4:A2500,0,MATCH('LASHING CALC.'!E14,'BKG FORMULAS'!3:3,0)-1),'BKG FORMULAS'!A4:A2500&lt;&gt;""))</f>
        <v>SPOT HH</v>
      </c>
      <c r="F15" s="195" t="str" cm="1">
        <f t="array" aca="1" ref="F15:F322" ca="1">IF(F14="","Waiting...",_xlfn._xlws.FILTER(OFFSET('BKG FORMULAS'!A4:A2500,0,MATCH('LASHING CALC.'!F14,'BKG FORMULAS'!3:3,0)-1),'BKG FORMULAS'!A4:A2500&lt;&gt;""))</f>
        <v>FAST GLOBAL LOGISTICS, LLC</v>
      </c>
      <c r="G15" s="195" cm="1">
        <f t="array" aca="1" ref="G15:G322" ca="1">IF(G14="","Waiting...",_xlfn._xlws.FILTER(OFFSET('BKG FORMULAS'!A4:A2500,0,MATCH('LASHING CALC.'!G14,'BKG FORMULAS'!3:3,0)-1),'BKG FORMULAS'!A4:A2500&lt;&gt;""))</f>
        <v>1</v>
      </c>
      <c r="H15" s="195" t="str" cm="1">
        <f t="array" aca="1" ref="H15:H322" ca="1">IF(H14="","Waiting...",_xlfn._xlws.FILTER(OFFSET('BKG FORMULAS'!A4:A2500,0,MATCH('LASHING CALC.'!H14,'BKG FORMULAS'!3:3,0)-1),'BKG FORMULAS'!A4:A2500&lt;&gt;""))</f>
        <v>H</v>
      </c>
      <c r="I15" s="195" t="str" cm="1">
        <f t="array" aca="1" ref="I15:I322" ca="1">IF(I14="","Waiting...",_xlfn._xlws.FILTER(OFFSET('BKG FORMULAS'!A4:A2500,0,MATCH('LASHING CALC.'!I14,'BKG FORMULAS'!3:3,0)-1),'BKG FORMULAS'!A4:A2500&lt;&gt;""))</f>
        <v>H</v>
      </c>
      <c r="J15" s="195" t="str" cm="1">
        <f t="array" aca="1" ref="J15:J322" ca="1">IF(J14="","Waiting...",_xlfn._xlws.FILTER(OFFSET('BKG FORMULAS'!A4:A2500,0,MATCH('LASHING CALC.'!J14,'BKG FORMULAS'!3:3,0)-1),'BKG FORMULAS'!A4:A2500&lt;&gt;""))</f>
        <v>JAYCO Trailer</v>
      </c>
      <c r="K15" s="195" cm="1">
        <f t="array" aca="1" ref="K15:K322" ca="1">IF(K14="","Waiting...",_xlfn._xlws.FILTER(OFFSET('BKG FORMULAS'!A4:A2500,0,MATCH('LASHING CALC.'!K14,'BKG FORMULAS'!3:3,0)-1),'BKG FORMULAS'!A4:A2500&lt;&gt;""))</f>
        <v>11.68</v>
      </c>
      <c r="L15" s="195" cm="1">
        <f t="array" aca="1" ref="L15:L322" ca="1">IF(L14="","Waiting...",_xlfn._xlws.FILTER(OFFSET('BKG FORMULAS'!A4:A2500,0,MATCH('LASHING CALC.'!L14,'BKG FORMULAS'!3:3,0)-1),'BKG FORMULAS'!A4:A2500&lt;&gt;""))</f>
        <v>2.54</v>
      </c>
      <c r="M15" s="195" cm="1">
        <f t="array" aca="1" ref="M15:M322" ca="1">IF(M14="","Waiting...",_xlfn._xlws.FILTER(OFFSET('BKG FORMULAS'!A4:A2500,0,MATCH('LASHING CALC.'!M14,'BKG FORMULAS'!3:3,0)-1),'BKG FORMULAS'!A4:A2500&lt;&gt;""))</f>
        <v>3.43</v>
      </c>
      <c r="N15" s="195" cm="1">
        <f t="array" aca="1" ref="N15:N322" ca="1">IF(N14="","Waiting...",_xlfn._xlws.FILTER(OFFSET('BKG FORMULAS'!A4:A2500,0,MATCH('LASHING CALC.'!N14,'BKG FORMULAS'!3:3,0)-1),'BKG FORMULAS'!A4:A2500&lt;&gt;""))</f>
        <v>5.81</v>
      </c>
      <c r="O15" s="195">
        <f ca="1">IF(OR(H15="B",H15="T",H15="H",H15="S",H15="M",H15=""),0,IF(N15&lt;=1.9,4,8))</f>
        <v>0</v>
      </c>
      <c r="P15" s="195">
        <f ca="1">O15*G15</f>
        <v>0</v>
      </c>
      <c r="Q15" s="195">
        <f ca="1">IF(OR(H15="C",H15="V",H15="H",H15="S",H15="M",H15=""),0,IF(N15&lt;=5, 4, 6))</f>
        <v>0</v>
      </c>
      <c r="R15" s="195">
        <f ca="1">Q15*G15</f>
        <v>0</v>
      </c>
      <c r="S15" s="195">
        <f ca="1">IF(OR(H15="c",H15="v",H15="b",H15="t",H15=""),0,IF(N15&lt;=14,4,EVEN(N15/3.5)))</f>
        <v>4</v>
      </c>
      <c r="T15" s="195">
        <f ca="1">S15*G15</f>
        <v>4</v>
      </c>
    </row>
    <row r="16" spans="1:36" s="195" customFormat="1" ht="15" customHeight="1" x14ac:dyDescent="0.2">
      <c r="B16" s="195" t="str">
        <f ca="1"/>
        <v xml:space="preserve">ON </v>
      </c>
      <c r="C16" s="195" t="str">
        <f ca="1"/>
        <v>TEV</v>
      </c>
      <c r="D16" s="195" t="str">
        <f ca="1"/>
        <v>CLL</v>
      </c>
      <c r="E16" s="195" t="str">
        <f ca="1"/>
        <v>SPOT HH</v>
      </c>
      <c r="F16" s="195" t="str">
        <f ca="1"/>
        <v>MAHANAIM SHIPPING LINE</v>
      </c>
      <c r="G16" s="195">
        <f ca="1"/>
        <v>1</v>
      </c>
      <c r="H16" s="195" t="str">
        <f ca="1"/>
        <v>H</v>
      </c>
      <c r="I16" s="195" t="str">
        <f ca="1"/>
        <v>H</v>
      </c>
      <c r="J16" s="195" t="str">
        <f ca="1"/>
        <v>THOR MOTORHOME</v>
      </c>
      <c r="K16" s="195">
        <f ca="1"/>
        <v>8.1</v>
      </c>
      <c r="L16" s="195">
        <f ca="1"/>
        <v>2.87</v>
      </c>
      <c r="M16" s="195">
        <f ca="1"/>
        <v>3.35</v>
      </c>
      <c r="N16" s="195">
        <f ca="1"/>
        <v>4.0999999999999996</v>
      </c>
      <c r="O16" s="195">
        <f t="shared" ref="O16:O79" ca="1" si="0">IF(OR(H16="B",H16="T",H16="H",H16="S",H16="M",H16=""),0,IF(N16&lt;=1.9,4,8))</f>
        <v>0</v>
      </c>
      <c r="P16" s="195">
        <f t="shared" ref="P16:P79" ca="1" si="1">O16*G16</f>
        <v>0</v>
      </c>
      <c r="Q16" s="195">
        <f t="shared" ref="Q16:Q79" ca="1" si="2">IF(OR(H16="C",H16="V",H16="H",H16="S",H16="M",H16=""),0,IF(N16&lt;=5, 4, 6))</f>
        <v>0</v>
      </c>
      <c r="R16" s="195">
        <f t="shared" ref="R16:R79" ca="1" si="3">Q16*G16</f>
        <v>0</v>
      </c>
      <c r="S16" s="195">
        <f t="shared" ref="S16:S79" ca="1" si="4">IF(OR(H16="c",H16="v",H16="b",H16="t",H16=""),0,IF(N16&lt;=14,4,EVEN(N16/3.5)))</f>
        <v>4</v>
      </c>
      <c r="T16" s="195">
        <f t="shared" ref="T16:T79" ca="1" si="5">S16*G16</f>
        <v>4</v>
      </c>
    </row>
    <row r="17" spans="2:20" s="195" customFormat="1" ht="15" customHeight="1" x14ac:dyDescent="0.2">
      <c r="B17" s="195" t="str">
        <f ca="1"/>
        <v xml:space="preserve">ON </v>
      </c>
      <c r="C17" s="195" t="str">
        <f ca="1"/>
        <v>TEV</v>
      </c>
      <c r="D17" s="195" t="str">
        <f ca="1"/>
        <v>IQQ</v>
      </c>
      <c r="E17" s="195" t="str">
        <f ca="1"/>
        <v>SPOT HH</v>
      </c>
      <c r="F17" s="195" t="str">
        <f ca="1"/>
        <v>A.E.S. INC.</v>
      </c>
      <c r="G17" s="195">
        <f ca="1"/>
        <v>1</v>
      </c>
      <c r="H17" s="195" t="str">
        <f ca="1"/>
        <v>H</v>
      </c>
      <c r="I17" s="195" t="str">
        <f ca="1"/>
        <v>H</v>
      </c>
      <c r="J17" s="195" t="str">
        <f ca="1"/>
        <v>JD COMBINE</v>
      </c>
      <c r="K17" s="195">
        <f ca="1"/>
        <v>8.18</v>
      </c>
      <c r="L17" s="195">
        <f ca="1"/>
        <v>4.1399999999999997</v>
      </c>
      <c r="M17" s="195">
        <f ca="1"/>
        <v>3.81</v>
      </c>
      <c r="N17" s="195">
        <f ca="1"/>
        <v>13.93</v>
      </c>
      <c r="O17" s="195">
        <f t="shared" ca="1" si="0"/>
        <v>0</v>
      </c>
      <c r="P17" s="195">
        <f t="shared" ca="1" si="1"/>
        <v>0</v>
      </c>
      <c r="Q17" s="195">
        <f t="shared" ca="1" si="2"/>
        <v>0</v>
      </c>
      <c r="R17" s="195">
        <f t="shared" ca="1" si="3"/>
        <v>0</v>
      </c>
      <c r="S17" s="195">
        <f t="shared" ca="1" si="4"/>
        <v>4</v>
      </c>
      <c r="T17" s="195">
        <f t="shared" ca="1" si="5"/>
        <v>4</v>
      </c>
    </row>
    <row r="18" spans="2:20" s="195" customFormat="1" ht="15" customHeight="1" x14ac:dyDescent="0.2">
      <c r="B18" s="195" t="str">
        <f ca="1"/>
        <v xml:space="preserve">ON </v>
      </c>
      <c r="C18" s="195" t="str">
        <f ca="1"/>
        <v>TEV</v>
      </c>
      <c r="D18" s="195" t="str">
        <f ca="1"/>
        <v>IQQ</v>
      </c>
      <c r="E18" s="195" t="str">
        <f ca="1"/>
        <v>SPOT HH</v>
      </c>
      <c r="F18" s="195" t="str">
        <f ca="1"/>
        <v>BENNETT INT'L. TRANSPORT INC.</v>
      </c>
      <c r="G18" s="195">
        <f ca="1"/>
        <v>1</v>
      </c>
      <c r="H18" s="195" t="str">
        <f ca="1"/>
        <v>H</v>
      </c>
      <c r="I18" s="195" t="str">
        <f ca="1"/>
        <v>H</v>
      </c>
      <c r="J18" s="195" t="str">
        <f ca="1"/>
        <v>loaded trl</v>
      </c>
      <c r="K18" s="195">
        <f ca="1"/>
        <v>16.38</v>
      </c>
      <c r="L18" s="195">
        <f ca="1"/>
        <v>2.54</v>
      </c>
      <c r="M18" s="195">
        <f ca="1"/>
        <v>4.04</v>
      </c>
      <c r="N18" s="195">
        <f ca="1"/>
        <v>14</v>
      </c>
      <c r="O18" s="195">
        <f t="shared" ca="1" si="0"/>
        <v>0</v>
      </c>
      <c r="P18" s="195">
        <f t="shared" ca="1" si="1"/>
        <v>0</v>
      </c>
      <c r="Q18" s="195">
        <f t="shared" ca="1" si="2"/>
        <v>0</v>
      </c>
      <c r="R18" s="195">
        <f t="shared" ca="1" si="3"/>
        <v>0</v>
      </c>
      <c r="S18" s="195">
        <f t="shared" ca="1" si="4"/>
        <v>4</v>
      </c>
      <c r="T18" s="195">
        <f t="shared" ca="1" si="5"/>
        <v>4</v>
      </c>
    </row>
    <row r="19" spans="2:20" s="195" customFormat="1" ht="15" customHeight="1" x14ac:dyDescent="0.2">
      <c r="B19" s="195" t="str">
        <f ca="1"/>
        <v xml:space="preserve">ON </v>
      </c>
      <c r="C19" s="195" t="str">
        <f ca="1"/>
        <v>PNG</v>
      </c>
      <c r="D19" s="195" t="str">
        <f ca="1"/>
        <v>PNG NB</v>
      </c>
      <c r="E19" s="195" t="str">
        <f ca="1"/>
        <v>VOLKSWAGEN</v>
      </c>
      <c r="F19" s="195" t="str">
        <f ca="1"/>
        <v>AUDI</v>
      </c>
      <c r="G19" s="195">
        <f ca="1"/>
        <v>85</v>
      </c>
      <c r="H19" s="195" t="str">
        <f ca="1"/>
        <v>V</v>
      </c>
      <c r="I19" s="195" t="str">
        <f ca="1"/>
        <v>C</v>
      </c>
      <c r="J19" s="195" t="str">
        <f ca="1"/>
        <v>Q5</v>
      </c>
      <c r="K19" s="195">
        <f ca="1"/>
        <v>4.6630000000000003</v>
      </c>
      <c r="L19" s="195">
        <f ca="1"/>
        <v>1.8979999999999999</v>
      </c>
      <c r="M19" s="195">
        <f ca="1"/>
        <v>1.6539999999999999</v>
      </c>
      <c r="N19" s="195">
        <f ca="1"/>
        <v>1.72</v>
      </c>
      <c r="O19" s="195">
        <f t="shared" ca="1" si="0"/>
        <v>4</v>
      </c>
      <c r="P19" s="195">
        <f t="shared" ca="1" si="1"/>
        <v>340</v>
      </c>
      <c r="Q19" s="195">
        <f t="shared" ca="1" si="2"/>
        <v>0</v>
      </c>
      <c r="R19" s="195">
        <f t="shared" ca="1" si="3"/>
        <v>0</v>
      </c>
      <c r="S19" s="195">
        <f t="shared" ca="1" si="4"/>
        <v>0</v>
      </c>
      <c r="T19" s="195">
        <f t="shared" ca="1" si="5"/>
        <v>0</v>
      </c>
    </row>
    <row r="20" spans="2:20" s="195" customFormat="1" ht="15" customHeight="1" x14ac:dyDescent="0.2">
      <c r="B20" s="195" t="str">
        <f ca="1"/>
        <v xml:space="preserve">ON </v>
      </c>
      <c r="C20" s="195" t="str">
        <f ca="1"/>
        <v>PNG</v>
      </c>
      <c r="D20" s="195" t="str">
        <f ca="1"/>
        <v>PNG NB</v>
      </c>
      <c r="E20" s="195" t="str">
        <f ca="1"/>
        <v>VOLKSWAGEN</v>
      </c>
      <c r="F20" s="195" t="str">
        <f ca="1"/>
        <v>VW LOG</v>
      </c>
      <c r="G20" s="195">
        <f ca="1"/>
        <v>63</v>
      </c>
      <c r="H20" s="195" t="str">
        <f ca="1"/>
        <v>C</v>
      </c>
      <c r="I20" s="195" t="str">
        <f ca="1"/>
        <v>C</v>
      </c>
      <c r="J20" s="195" t="str">
        <f ca="1"/>
        <v>JETTA</v>
      </c>
      <c r="K20" s="195">
        <f ca="1"/>
        <v>4.6180000000000003</v>
      </c>
      <c r="L20" s="195">
        <f ca="1"/>
        <v>1.77</v>
      </c>
      <c r="M20" s="195">
        <f ca="1"/>
        <v>1.395</v>
      </c>
      <c r="N20" s="195">
        <f ca="1"/>
        <v>1.4079999999999999</v>
      </c>
      <c r="O20" s="195">
        <f t="shared" ca="1" si="0"/>
        <v>4</v>
      </c>
      <c r="P20" s="195">
        <f t="shared" ca="1" si="1"/>
        <v>252</v>
      </c>
      <c r="Q20" s="195">
        <f t="shared" ca="1" si="2"/>
        <v>0</v>
      </c>
      <c r="R20" s="195">
        <f t="shared" ca="1" si="3"/>
        <v>0</v>
      </c>
      <c r="S20" s="195">
        <f t="shared" ca="1" si="4"/>
        <v>0</v>
      </c>
      <c r="T20" s="195">
        <f t="shared" ca="1" si="5"/>
        <v>0</v>
      </c>
    </row>
    <row r="21" spans="2:20" s="195" customFormat="1" x14ac:dyDescent="0.2">
      <c r="B21" s="195" t="str">
        <f ca="1"/>
        <v xml:space="preserve">ON </v>
      </c>
      <c r="C21" s="195" t="str">
        <f ca="1"/>
        <v>TEV</v>
      </c>
      <c r="D21" s="195" t="str">
        <f ca="1"/>
        <v>TEV NB</v>
      </c>
      <c r="E21" s="195" t="str">
        <f ca="1"/>
        <v>VOLKSWAGEN</v>
      </c>
      <c r="F21" s="195" t="str">
        <f ca="1"/>
        <v>VW MEX</v>
      </c>
      <c r="G21" s="195">
        <f ca="1"/>
        <v>3</v>
      </c>
      <c r="H21" s="195" t="str">
        <f ca="1"/>
        <v>V</v>
      </c>
      <c r="I21" s="195" t="str">
        <f ca="1"/>
        <v>C</v>
      </c>
      <c r="J21" s="195" t="str">
        <f ca="1"/>
        <v>TIGUAN</v>
      </c>
      <c r="K21" s="195">
        <f ca="1"/>
        <v>4.4269999999999996</v>
      </c>
      <c r="L21" s="195">
        <f ca="1"/>
        <v>1.8089999999999999</v>
      </c>
      <c r="M21" s="195">
        <f ca="1"/>
        <v>1.6830000000000001</v>
      </c>
      <c r="N21" s="195">
        <f ca="1"/>
        <v>1.5569999999999999</v>
      </c>
      <c r="O21" s="195">
        <f t="shared" ca="1" si="0"/>
        <v>4</v>
      </c>
      <c r="P21" s="195">
        <f t="shared" ca="1" si="1"/>
        <v>12</v>
      </c>
      <c r="Q21" s="195">
        <f t="shared" ca="1" si="2"/>
        <v>0</v>
      </c>
      <c r="R21" s="195">
        <f t="shared" ca="1" si="3"/>
        <v>0</v>
      </c>
      <c r="S21" s="195">
        <f t="shared" ca="1" si="4"/>
        <v>0</v>
      </c>
      <c r="T21" s="195">
        <f t="shared" ca="1" si="5"/>
        <v>0</v>
      </c>
    </row>
    <row r="22" spans="2:20" s="195" customFormat="1" x14ac:dyDescent="0.2">
      <c r="B22" s="195" t="str">
        <f ca="1"/>
        <v>ZAR</v>
      </c>
      <c r="C22" s="195" t="str">
        <f ca="1"/>
        <v>FRP</v>
      </c>
      <c r="D22" s="195" t="str">
        <f ca="1"/>
        <v>FRP</v>
      </c>
      <c r="E22" s="195" t="str">
        <f ca="1"/>
        <v>SPOT HH</v>
      </c>
      <c r="F22" s="195" t="str">
        <f ca="1"/>
        <v>ACOSTA LOGISTICA</v>
      </c>
      <c r="G22" s="195">
        <f ca="1"/>
        <v>1</v>
      </c>
      <c r="H22" s="195" t="str">
        <f ca="1"/>
        <v>H</v>
      </c>
      <c r="I22" s="195" t="str">
        <f ca="1"/>
        <v>H</v>
      </c>
      <c r="J22" s="195" t="str">
        <f ca="1"/>
        <v>FIAT DUCATO</v>
      </c>
      <c r="K22" s="195">
        <f ca="1"/>
        <v>5.98</v>
      </c>
      <c r="L22" s="195">
        <f ca="1"/>
        <v>2.0499999999999998</v>
      </c>
      <c r="M22" s="195">
        <f ca="1"/>
        <v>2.54</v>
      </c>
      <c r="N22" s="195">
        <f ca="1"/>
        <v>2.5</v>
      </c>
      <c r="O22" s="195">
        <f t="shared" ca="1" si="0"/>
        <v>0</v>
      </c>
      <c r="P22" s="195">
        <f t="shared" ca="1" si="1"/>
        <v>0</v>
      </c>
      <c r="Q22" s="195">
        <f t="shared" ca="1" si="2"/>
        <v>0</v>
      </c>
      <c r="R22" s="195">
        <f t="shared" ca="1" si="3"/>
        <v>0</v>
      </c>
      <c r="S22" s="195">
        <f t="shared" ca="1" si="4"/>
        <v>4</v>
      </c>
      <c r="T22" s="195">
        <f t="shared" ca="1" si="5"/>
        <v>4</v>
      </c>
    </row>
    <row r="23" spans="2:20" s="195" customFormat="1" x14ac:dyDescent="0.2">
      <c r="B23" s="195" t="str">
        <f ca="1"/>
        <v>ZAR</v>
      </c>
      <c r="C23" s="195" t="str">
        <f ca="1"/>
        <v>FRP</v>
      </c>
      <c r="D23" s="195" t="str">
        <f ca="1"/>
        <v>FRP</v>
      </c>
      <c r="E23" s="195" t="str">
        <f ca="1"/>
        <v>SPOT HH</v>
      </c>
      <c r="F23" s="195" t="str">
        <f ca="1"/>
        <v>BLU LOGISTICS SA</v>
      </c>
      <c r="G23" s="195">
        <f ca="1"/>
        <v>1</v>
      </c>
      <c r="H23" s="195" t="str">
        <f ca="1"/>
        <v>V</v>
      </c>
      <c r="I23" s="195" t="str">
        <f ca="1"/>
        <v>C</v>
      </c>
      <c r="J23" s="195" t="str">
        <f ca="1"/>
        <v xml:space="preserve">TOYOTA LAND CRUISER </v>
      </c>
      <c r="K23" s="195">
        <f ca="1"/>
        <v>5.01</v>
      </c>
      <c r="L23" s="195">
        <f ca="1"/>
        <v>1.885</v>
      </c>
      <c r="M23" s="195">
        <f ca="1"/>
        <v>1.89</v>
      </c>
      <c r="N23" s="195">
        <f ca="1"/>
        <v>2</v>
      </c>
      <c r="O23" s="195">
        <f t="shared" ca="1" si="0"/>
        <v>8</v>
      </c>
      <c r="P23" s="195">
        <f t="shared" ca="1" si="1"/>
        <v>8</v>
      </c>
      <c r="Q23" s="195">
        <f t="shared" ca="1" si="2"/>
        <v>0</v>
      </c>
      <c r="R23" s="195">
        <f t="shared" ca="1" si="3"/>
        <v>0</v>
      </c>
      <c r="S23" s="195">
        <f t="shared" ca="1" si="4"/>
        <v>0</v>
      </c>
      <c r="T23" s="195">
        <f t="shared" ca="1" si="5"/>
        <v>0</v>
      </c>
    </row>
    <row r="24" spans="2:20" s="195" customFormat="1" x14ac:dyDescent="0.2">
      <c r="B24" s="195" t="str">
        <f ca="1"/>
        <v>ZAR</v>
      </c>
      <c r="C24" s="195" t="str">
        <f ca="1"/>
        <v>FRP</v>
      </c>
      <c r="D24" s="195" t="str">
        <f ca="1"/>
        <v>FRP</v>
      </c>
      <c r="E24" s="195" t="str">
        <f ca="1"/>
        <v>SPOT HH</v>
      </c>
      <c r="F24" s="195" t="str">
        <f ca="1"/>
        <v>ESADIN INTL</v>
      </c>
      <c r="G24" s="195">
        <f ca="1"/>
        <v>1</v>
      </c>
      <c r="H24" s="195" t="str">
        <f ca="1"/>
        <v>H</v>
      </c>
      <c r="I24" s="195" t="str">
        <f ca="1"/>
        <v>H</v>
      </c>
      <c r="J24" s="195" t="str">
        <f ca="1"/>
        <v>MITSUBISHI FUSO FG AÑO 2000</v>
      </c>
      <c r="K24" s="195">
        <f ca="1"/>
        <v>7.3</v>
      </c>
      <c r="L24" s="195">
        <f ca="1"/>
        <v>2.13</v>
      </c>
      <c r="M24" s="195">
        <f ca="1"/>
        <v>3.75</v>
      </c>
      <c r="N24" s="195">
        <f ca="1"/>
        <v>6.8</v>
      </c>
      <c r="O24" s="195">
        <f t="shared" ca="1" si="0"/>
        <v>0</v>
      </c>
      <c r="P24" s="195">
        <f t="shared" ca="1" si="1"/>
        <v>0</v>
      </c>
      <c r="Q24" s="195">
        <f t="shared" ca="1" si="2"/>
        <v>0</v>
      </c>
      <c r="R24" s="195">
        <f t="shared" ca="1" si="3"/>
        <v>0</v>
      </c>
      <c r="S24" s="195">
        <f t="shared" ca="1" si="4"/>
        <v>4</v>
      </c>
      <c r="T24" s="195">
        <f t="shared" ca="1" si="5"/>
        <v>4</v>
      </c>
    </row>
    <row r="25" spans="2:20" s="195" customFormat="1" x14ac:dyDescent="0.2">
      <c r="B25" s="195" t="str">
        <f ca="1"/>
        <v>ZAR</v>
      </c>
      <c r="C25" s="195" t="str">
        <f ca="1"/>
        <v>FRP</v>
      </c>
      <c r="D25" s="195" t="str">
        <f ca="1"/>
        <v>FRP</v>
      </c>
      <c r="E25" s="195" t="str">
        <f ca="1"/>
        <v>SPOT HH</v>
      </c>
      <c r="F25" s="195" t="str">
        <f ca="1"/>
        <v>SPOT HH</v>
      </c>
      <c r="G25" s="195">
        <f ca="1"/>
        <v>4</v>
      </c>
      <c r="H25" s="195" t="str">
        <f ca="1"/>
        <v>H</v>
      </c>
      <c r="I25" s="195" t="str">
        <f ca="1"/>
        <v>H</v>
      </c>
      <c r="J25" s="195" t="str">
        <f ca="1"/>
        <v>MACHINE</v>
      </c>
      <c r="K25" s="195">
        <f ca="1"/>
        <v>8.1999999999999993</v>
      </c>
      <c r="L25" s="195">
        <f ca="1"/>
        <v>2.133</v>
      </c>
      <c r="M25" s="195">
        <f ca="1"/>
        <v>3</v>
      </c>
      <c r="N25" s="195">
        <f ca="1"/>
        <v>4</v>
      </c>
      <c r="O25" s="195">
        <f t="shared" ca="1" si="0"/>
        <v>0</v>
      </c>
      <c r="P25" s="195">
        <f t="shared" ca="1" si="1"/>
        <v>0</v>
      </c>
      <c r="Q25" s="195">
        <f t="shared" ca="1" si="2"/>
        <v>0</v>
      </c>
      <c r="R25" s="195">
        <f t="shared" ca="1" si="3"/>
        <v>0</v>
      </c>
      <c r="S25" s="195">
        <f t="shared" ca="1" si="4"/>
        <v>4</v>
      </c>
      <c r="T25" s="195">
        <f t="shared" ca="1" si="5"/>
        <v>16</v>
      </c>
    </row>
    <row r="26" spans="2:20" s="195" customFormat="1" x14ac:dyDescent="0.2">
      <c r="B26" s="195" t="str">
        <f ca="1"/>
        <v>ZAR</v>
      </c>
      <c r="C26" s="195" t="str">
        <f ca="1"/>
        <v>MIT</v>
      </c>
      <c r="D26" s="195" t="str">
        <f ca="1"/>
        <v>STC</v>
      </c>
      <c r="E26" s="195" t="str">
        <f ca="1"/>
        <v>VOLKSWAGEN</v>
      </c>
      <c r="F26" s="195" t="str">
        <f ca="1"/>
        <v>VWA</v>
      </c>
      <c r="G26" s="195">
        <f ca="1"/>
        <v>170</v>
      </c>
      <c r="H26" s="195" t="str">
        <f ca="1"/>
        <v>C</v>
      </c>
      <c r="I26" s="195" t="str">
        <f ca="1"/>
        <v>C</v>
      </c>
      <c r="J26" s="195" t="str">
        <f ca="1"/>
        <v xml:space="preserve">AMAROK </v>
      </c>
      <c r="K26" s="195">
        <f ca="1"/>
        <v>5.23</v>
      </c>
      <c r="L26" s="195">
        <f ca="1"/>
        <v>1.954</v>
      </c>
      <c r="M26" s="195">
        <f ca="1"/>
        <v>1.85</v>
      </c>
      <c r="N26" s="195">
        <f ca="1"/>
        <v>2</v>
      </c>
      <c r="O26" s="195">
        <f t="shared" ca="1" si="0"/>
        <v>8</v>
      </c>
      <c r="P26" s="195">
        <f t="shared" ca="1" si="1"/>
        <v>1360</v>
      </c>
      <c r="Q26" s="195">
        <f t="shared" ca="1" si="2"/>
        <v>0</v>
      </c>
      <c r="R26" s="195">
        <f t="shared" ca="1" si="3"/>
        <v>0</v>
      </c>
      <c r="S26" s="195">
        <f t="shared" ca="1" si="4"/>
        <v>0</v>
      </c>
      <c r="T26" s="195">
        <f t="shared" ca="1" si="5"/>
        <v>0</v>
      </c>
    </row>
    <row r="27" spans="2:20" s="195" customFormat="1" x14ac:dyDescent="0.2">
      <c r="B27" s="195" t="str">
        <f ca="1"/>
        <v>ZAR</v>
      </c>
      <c r="C27" s="195" t="str">
        <f ca="1"/>
        <v>MIT</v>
      </c>
      <c r="D27" s="195" t="str">
        <f ca="1"/>
        <v>STC</v>
      </c>
      <c r="E27" s="195" t="str">
        <f ca="1"/>
        <v>VOLKSWAGEN</v>
      </c>
      <c r="F27" s="195" t="str">
        <f ca="1"/>
        <v>VWA</v>
      </c>
      <c r="G27" s="195">
        <f ca="1"/>
        <v>31</v>
      </c>
      <c r="H27" s="195" t="str">
        <f ca="1"/>
        <v>C</v>
      </c>
      <c r="I27" s="195" t="str">
        <f ca="1"/>
        <v>C</v>
      </c>
      <c r="J27" s="195" t="str">
        <f ca="1"/>
        <v xml:space="preserve">TAOS </v>
      </c>
      <c r="K27" s="195">
        <f ca="1"/>
        <v>4.4619999999999997</v>
      </c>
      <c r="L27" s="195">
        <f ca="1"/>
        <v>1.841</v>
      </c>
      <c r="M27" s="195">
        <f ca="1"/>
        <v>1.6240000000000001</v>
      </c>
      <c r="N27" s="195">
        <f ca="1"/>
        <v>1.466</v>
      </c>
      <c r="O27" s="195">
        <f t="shared" ca="1" si="0"/>
        <v>4</v>
      </c>
      <c r="P27" s="195">
        <f t="shared" ca="1" si="1"/>
        <v>124</v>
      </c>
      <c r="Q27" s="195">
        <f t="shared" ca="1" si="2"/>
        <v>0</v>
      </c>
      <c r="R27" s="195">
        <f t="shared" ca="1" si="3"/>
        <v>0</v>
      </c>
      <c r="S27" s="195">
        <f t="shared" ca="1" si="4"/>
        <v>0</v>
      </c>
      <c r="T27" s="195">
        <f t="shared" ca="1" si="5"/>
        <v>0</v>
      </c>
    </row>
    <row r="28" spans="2:20" s="195" customFormat="1" x14ac:dyDescent="0.2">
      <c r="B28" s="195" t="str">
        <f ca="1"/>
        <v>ZAR</v>
      </c>
      <c r="C28" s="195" t="str">
        <f ca="1"/>
        <v>PNG</v>
      </c>
      <c r="D28" s="195" t="str">
        <f ca="1"/>
        <v>PNG NB</v>
      </c>
      <c r="E28" s="195" t="str">
        <f ca="1"/>
        <v>VW MERCOSUR</v>
      </c>
      <c r="F28" s="195" t="str">
        <f ca="1"/>
        <v>VWA</v>
      </c>
      <c r="G28" s="195">
        <f ca="1"/>
        <v>116</v>
      </c>
      <c r="H28" s="195" t="str">
        <f ca="1"/>
        <v>C</v>
      </c>
      <c r="I28" s="195" t="str">
        <f ca="1"/>
        <v>C</v>
      </c>
      <c r="J28" s="195" t="str">
        <f ca="1"/>
        <v>AMAROK</v>
      </c>
      <c r="K28" s="195">
        <f ca="1"/>
        <v>5.23</v>
      </c>
      <c r="L28" s="195">
        <f ca="1"/>
        <v>1.954</v>
      </c>
      <c r="M28" s="195">
        <f ca="1"/>
        <v>1.85</v>
      </c>
      <c r="N28" s="195">
        <f ca="1"/>
        <v>2</v>
      </c>
      <c r="O28" s="195">
        <f t="shared" ca="1" si="0"/>
        <v>8</v>
      </c>
      <c r="P28" s="195">
        <f t="shared" ca="1" si="1"/>
        <v>928</v>
      </c>
      <c r="Q28" s="195">
        <f t="shared" ca="1" si="2"/>
        <v>0</v>
      </c>
      <c r="R28" s="195">
        <f t="shared" ca="1" si="3"/>
        <v>0</v>
      </c>
      <c r="S28" s="195">
        <f t="shared" ca="1" si="4"/>
        <v>0</v>
      </c>
      <c r="T28" s="195">
        <f t="shared" ca="1" si="5"/>
        <v>0</v>
      </c>
    </row>
    <row r="29" spans="2:20" s="195" customFormat="1" x14ac:dyDescent="0.2">
      <c r="B29" s="195" t="str">
        <f ca="1"/>
        <v>ZAR</v>
      </c>
      <c r="C29" s="195" t="str">
        <f ca="1"/>
        <v>PNG</v>
      </c>
      <c r="D29" s="195" t="str">
        <f ca="1"/>
        <v>PNG NB</v>
      </c>
      <c r="E29" s="195" t="str">
        <f ca="1"/>
        <v>VW MERCOSUR</v>
      </c>
      <c r="F29" s="195" t="str">
        <f ca="1"/>
        <v>VWA</v>
      </c>
      <c r="G29" s="195">
        <f ca="1"/>
        <v>663</v>
      </c>
      <c r="H29" s="195" t="str">
        <f ca="1"/>
        <v>C</v>
      </c>
      <c r="I29" s="195" t="str">
        <f ca="1"/>
        <v>C</v>
      </c>
      <c r="J29" s="195" t="str">
        <f ca="1"/>
        <v>TAOS (was 163)</v>
      </c>
      <c r="K29" s="195">
        <f ca="1"/>
        <v>4.4619999999999997</v>
      </c>
      <c r="L29" s="195">
        <f ca="1"/>
        <v>1.841</v>
      </c>
      <c r="M29" s="195">
        <f ca="1"/>
        <v>1.6240000000000001</v>
      </c>
      <c r="N29" s="195">
        <f ca="1"/>
        <v>1.466</v>
      </c>
      <c r="O29" s="195">
        <f t="shared" ca="1" si="0"/>
        <v>4</v>
      </c>
      <c r="P29" s="195">
        <f t="shared" ca="1" si="1"/>
        <v>2652</v>
      </c>
      <c r="Q29" s="195">
        <f t="shared" ca="1" si="2"/>
        <v>0</v>
      </c>
      <c r="R29" s="195">
        <f t="shared" ca="1" si="3"/>
        <v>0</v>
      </c>
      <c r="S29" s="195">
        <f t="shared" ca="1" si="4"/>
        <v>0</v>
      </c>
      <c r="T29" s="195">
        <f t="shared" ca="1" si="5"/>
        <v>0</v>
      </c>
    </row>
    <row r="30" spans="2:20" s="195" customFormat="1" x14ac:dyDescent="0.2">
      <c r="B30" s="195" t="str">
        <f ca="1"/>
        <v>ZAR</v>
      </c>
      <c r="C30" s="195" t="str">
        <f ca="1"/>
        <v>SUA</v>
      </c>
      <c r="D30" s="195" t="str">
        <f ca="1"/>
        <v>SUA NB</v>
      </c>
      <c r="E30" s="195" t="str">
        <f ca="1"/>
        <v>VW MERCOSUR</v>
      </c>
      <c r="F30" s="195" t="str">
        <f ca="1"/>
        <v>VWA</v>
      </c>
      <c r="G30" s="195">
        <f ca="1"/>
        <v>3</v>
      </c>
      <c r="H30" s="195" t="str">
        <f ca="1"/>
        <v>C</v>
      </c>
      <c r="I30" s="195" t="str">
        <f ca="1"/>
        <v>C</v>
      </c>
      <c r="J30" s="195" t="str">
        <f ca="1"/>
        <v>AMAROK</v>
      </c>
      <c r="K30" s="195">
        <f ca="1"/>
        <v>5.23</v>
      </c>
      <c r="L30" s="195">
        <f ca="1"/>
        <v>1.954</v>
      </c>
      <c r="M30" s="195">
        <f ca="1"/>
        <v>1.85</v>
      </c>
      <c r="N30" s="195">
        <f ca="1"/>
        <v>2</v>
      </c>
      <c r="O30" s="195">
        <f t="shared" ca="1" si="0"/>
        <v>8</v>
      </c>
      <c r="P30" s="195">
        <f t="shared" ca="1" si="1"/>
        <v>24</v>
      </c>
      <c r="Q30" s="195">
        <f t="shared" ca="1" si="2"/>
        <v>0</v>
      </c>
      <c r="R30" s="195">
        <f t="shared" ca="1" si="3"/>
        <v>0</v>
      </c>
      <c r="S30" s="195">
        <f t="shared" ca="1" si="4"/>
        <v>0</v>
      </c>
      <c r="T30" s="195">
        <f t="shared" ca="1" si="5"/>
        <v>0</v>
      </c>
    </row>
    <row r="31" spans="2:20" s="195" customFormat="1" x14ac:dyDescent="0.2">
      <c r="B31" s="195" t="str">
        <f ca="1"/>
        <v>ZAR</v>
      </c>
      <c r="C31" s="195" t="str">
        <f ca="1"/>
        <v>SUA</v>
      </c>
      <c r="D31" s="195" t="str">
        <f ca="1"/>
        <v>SUA NB</v>
      </c>
      <c r="E31" s="195" t="str">
        <f ca="1"/>
        <v>VW MERCOSUR</v>
      </c>
      <c r="F31" s="195" t="str">
        <f ca="1"/>
        <v>VWA</v>
      </c>
      <c r="G31" s="195">
        <f ca="1"/>
        <v>112</v>
      </c>
      <c r="H31" s="195" t="str">
        <f ca="1"/>
        <v>C</v>
      </c>
      <c r="I31" s="195" t="str">
        <f ca="1"/>
        <v>C</v>
      </c>
      <c r="J31" s="195" t="str">
        <f ca="1"/>
        <v>TAOS</v>
      </c>
      <c r="K31" s="195">
        <f ca="1"/>
        <v>4.4619999999999997</v>
      </c>
      <c r="L31" s="195">
        <f ca="1"/>
        <v>1.841</v>
      </c>
      <c r="M31" s="195">
        <f ca="1"/>
        <v>1.6240000000000001</v>
      </c>
      <c r="N31" s="195">
        <f ca="1"/>
        <v>1.466</v>
      </c>
      <c r="O31" s="195">
        <f t="shared" ca="1" si="0"/>
        <v>4</v>
      </c>
      <c r="P31" s="195">
        <f t="shared" ca="1" si="1"/>
        <v>448</v>
      </c>
      <c r="Q31" s="195">
        <f t="shared" ca="1" si="2"/>
        <v>0</v>
      </c>
      <c r="R31" s="195">
        <f t="shared" ca="1" si="3"/>
        <v>0</v>
      </c>
      <c r="S31" s="195">
        <f t="shared" ca="1" si="4"/>
        <v>0</v>
      </c>
      <c r="T31" s="195">
        <f t="shared" ca="1" si="5"/>
        <v>0</v>
      </c>
    </row>
    <row r="32" spans="2:20" s="195" customFormat="1" x14ac:dyDescent="0.2">
      <c r="B32" s="195" t="str">
        <f ca="1"/>
        <v>ZAR</v>
      </c>
      <c r="C32" s="195" t="str">
        <f ca="1"/>
        <v>TEV</v>
      </c>
      <c r="D32" s="195" t="str">
        <f ca="1"/>
        <v>TEV NB</v>
      </c>
      <c r="E32" s="195" t="str">
        <f ca="1"/>
        <v>STELLANTIS MERCOSUR</v>
      </c>
      <c r="F32" s="195" t="str">
        <f ca="1"/>
        <v>FIAT ARGENTINA</v>
      </c>
      <c r="G32" s="195">
        <f ca="1"/>
        <v>1516</v>
      </c>
      <c r="H32" s="195" t="str">
        <f ca="1"/>
        <v>C</v>
      </c>
      <c r="I32" s="195" t="str">
        <f ca="1"/>
        <v>C</v>
      </c>
      <c r="J32" s="195" t="str">
        <f ca="1"/>
        <v>CRONOS</v>
      </c>
      <c r="K32" s="195">
        <f ca="1"/>
        <v>4.3639999999999999</v>
      </c>
      <c r="L32" s="195">
        <f ca="1"/>
        <v>1.726</v>
      </c>
      <c r="M32" s="195">
        <f ca="1"/>
        <v>1.516</v>
      </c>
      <c r="N32" s="195">
        <f ca="1"/>
        <v>1.1359999999999999</v>
      </c>
      <c r="O32" s="195">
        <f t="shared" ca="1" si="0"/>
        <v>4</v>
      </c>
      <c r="P32" s="195">
        <f t="shared" ca="1" si="1"/>
        <v>6064</v>
      </c>
      <c r="Q32" s="195">
        <f t="shared" ca="1" si="2"/>
        <v>0</v>
      </c>
      <c r="R32" s="195">
        <f t="shared" ca="1" si="3"/>
        <v>0</v>
      </c>
      <c r="S32" s="195">
        <f t="shared" ca="1" si="4"/>
        <v>0</v>
      </c>
      <c r="T32" s="195">
        <f t="shared" ca="1" si="5"/>
        <v>0</v>
      </c>
    </row>
    <row r="33" spans="2:20" s="195" customFormat="1" x14ac:dyDescent="0.2">
      <c r="B33" s="195" t="str">
        <f ca="1"/>
        <v>ZAR</v>
      </c>
      <c r="C33" s="195" t="str">
        <f ca="1"/>
        <v>VCZ</v>
      </c>
      <c r="D33" s="195" t="str">
        <f ca="1"/>
        <v>VCZ</v>
      </c>
      <c r="E33" s="195" t="str">
        <f ca="1"/>
        <v>SPOT HH</v>
      </c>
      <c r="F33" s="195" t="str">
        <f ca="1"/>
        <v>ACOSTA LOGISTICA</v>
      </c>
      <c r="G33" s="195">
        <f ca="1"/>
        <v>1</v>
      </c>
      <c r="H33" s="195" t="str">
        <f ca="1"/>
        <v>V</v>
      </c>
      <c r="I33" s="195" t="str">
        <f ca="1"/>
        <v>C</v>
      </c>
      <c r="J33" s="195" t="str">
        <f ca="1"/>
        <v>HONDA ODYSSEY</v>
      </c>
      <c r="K33" s="195">
        <f ca="1"/>
        <v>5.18</v>
      </c>
      <c r="L33" s="195">
        <f ca="1"/>
        <v>2.1</v>
      </c>
      <c r="M33" s="195">
        <f ca="1"/>
        <v>1.74</v>
      </c>
      <c r="N33" s="195">
        <f ca="1"/>
        <v>2.52</v>
      </c>
      <c r="O33" s="195">
        <f t="shared" ca="1" si="0"/>
        <v>8</v>
      </c>
      <c r="P33" s="195">
        <f t="shared" ca="1" si="1"/>
        <v>8</v>
      </c>
      <c r="Q33" s="195">
        <f t="shared" ca="1" si="2"/>
        <v>0</v>
      </c>
      <c r="R33" s="195">
        <f t="shared" ca="1" si="3"/>
        <v>0</v>
      </c>
      <c r="S33" s="195">
        <f t="shared" ca="1" si="4"/>
        <v>0</v>
      </c>
      <c r="T33" s="195">
        <f t="shared" ca="1" si="5"/>
        <v>0</v>
      </c>
    </row>
    <row r="34" spans="2:20" s="195" customFormat="1" x14ac:dyDescent="0.2">
      <c r="B34" s="195" t="str">
        <f ca="1"/>
        <v>ZAR</v>
      </c>
      <c r="C34" s="195" t="str">
        <f ca="1"/>
        <v>VCZ</v>
      </c>
      <c r="D34" s="195" t="str">
        <f ca="1"/>
        <v>VCZ</v>
      </c>
      <c r="E34" s="195" t="str">
        <f ca="1"/>
        <v>SPOT HH</v>
      </c>
      <c r="F34" s="195" t="str">
        <f ca="1"/>
        <v xml:space="preserve">ANDREW KARIM LEEKAM ALVAREZ (ACOSTA LOGISTICA) </v>
      </c>
      <c r="G34" s="195">
        <f ca="1"/>
        <v>1</v>
      </c>
      <c r="H34" s="195" t="str">
        <f ca="1"/>
        <v>V</v>
      </c>
      <c r="I34" s="195" t="str">
        <f ca="1"/>
        <v>C</v>
      </c>
      <c r="J34" s="195" t="str">
        <f ca="1"/>
        <v xml:space="preserve">TOYOTA LANDR CRUISER </v>
      </c>
      <c r="K34" s="195">
        <f ca="1"/>
        <v>5.05</v>
      </c>
      <c r="L34" s="195">
        <f ca="1"/>
        <v>1.94</v>
      </c>
      <c r="M34" s="195">
        <f ca="1"/>
        <v>2.1</v>
      </c>
      <c r="N34" s="195">
        <f ca="1"/>
        <v>2.37</v>
      </c>
      <c r="O34" s="195">
        <f t="shared" ca="1" si="0"/>
        <v>8</v>
      </c>
      <c r="P34" s="195">
        <f t="shared" ca="1" si="1"/>
        <v>8</v>
      </c>
      <c r="Q34" s="195">
        <f t="shared" ca="1" si="2"/>
        <v>0</v>
      </c>
      <c r="R34" s="195">
        <f t="shared" ca="1" si="3"/>
        <v>0</v>
      </c>
      <c r="S34" s="195">
        <f t="shared" ca="1" si="4"/>
        <v>0</v>
      </c>
      <c r="T34" s="195">
        <f t="shared" ca="1" si="5"/>
        <v>0</v>
      </c>
    </row>
    <row r="35" spans="2:20" s="195" customFormat="1" x14ac:dyDescent="0.2">
      <c r="B35" s="195" t="str">
        <f ca="1"/>
        <v>PNG</v>
      </c>
      <c r="C35" s="195" t="str">
        <f ca="1"/>
        <v>MIT</v>
      </c>
      <c r="D35" s="195" t="str">
        <f ca="1"/>
        <v>PCS</v>
      </c>
      <c r="E35" s="195" t="str">
        <f ca="1"/>
        <v>CATERPILLAR</v>
      </c>
      <c r="F35" s="195" t="str">
        <f ca="1"/>
        <v>CATERPILLAR BRASIL</v>
      </c>
      <c r="G35" s="195">
        <f ca="1"/>
        <v>1</v>
      </c>
      <c r="H35" s="195" t="str">
        <f ca="1"/>
        <v>H</v>
      </c>
      <c r="I35" s="195" t="str">
        <f ca="1"/>
        <v>H</v>
      </c>
      <c r="J35" s="195" t="str">
        <f ca="1"/>
        <v>416 BACKHOELOADER - #L1DVS</v>
      </c>
      <c r="K35" s="195">
        <f ca="1"/>
        <v>7.18</v>
      </c>
      <c r="L35" s="195">
        <f ca="1"/>
        <v>2.31</v>
      </c>
      <c r="M35" s="195">
        <f ca="1"/>
        <v>2.84</v>
      </c>
      <c r="N35" s="195">
        <f ca="1"/>
        <v>7.55</v>
      </c>
      <c r="O35" s="195">
        <f t="shared" ca="1" si="0"/>
        <v>0</v>
      </c>
      <c r="P35" s="195">
        <f t="shared" ca="1" si="1"/>
        <v>0</v>
      </c>
      <c r="Q35" s="195">
        <f t="shared" ca="1" si="2"/>
        <v>0</v>
      </c>
      <c r="R35" s="195">
        <f t="shared" ca="1" si="3"/>
        <v>0</v>
      </c>
      <c r="S35" s="195">
        <f t="shared" ca="1" si="4"/>
        <v>4</v>
      </c>
      <c r="T35" s="195">
        <f t="shared" ca="1" si="5"/>
        <v>4</v>
      </c>
    </row>
    <row r="36" spans="2:20" s="195" customFormat="1" x14ac:dyDescent="0.2">
      <c r="B36" s="195" t="str">
        <f ca="1"/>
        <v>PNG</v>
      </c>
      <c r="C36" s="195" t="str">
        <f ca="1"/>
        <v>MIT</v>
      </c>
      <c r="D36" s="195" t="str">
        <f ca="1"/>
        <v>PCS</v>
      </c>
      <c r="E36" s="195" t="str">
        <f ca="1"/>
        <v>CATERPILLAR</v>
      </c>
      <c r="F36" s="195" t="str">
        <f ca="1"/>
        <v>CATERPILLAR BRASIL</v>
      </c>
      <c r="G36" s="195">
        <f ca="1"/>
        <v>1</v>
      </c>
      <c r="H36" s="195" t="str">
        <f ca="1"/>
        <v>H</v>
      </c>
      <c r="I36" s="195" t="str">
        <f ca="1"/>
        <v>H</v>
      </c>
      <c r="J36" s="195" t="str">
        <f ca="1"/>
        <v>416 BACKHOELOADER - #L1DVT</v>
      </c>
      <c r="K36" s="195">
        <f ca="1"/>
        <v>7.18</v>
      </c>
      <c r="L36" s="195">
        <f ca="1"/>
        <v>2.31</v>
      </c>
      <c r="M36" s="195">
        <f ca="1"/>
        <v>2.84</v>
      </c>
      <c r="N36" s="195">
        <f ca="1"/>
        <v>7.55</v>
      </c>
      <c r="O36" s="195">
        <f t="shared" ca="1" si="0"/>
        <v>0</v>
      </c>
      <c r="P36" s="195">
        <f t="shared" ca="1" si="1"/>
        <v>0</v>
      </c>
      <c r="Q36" s="195">
        <f t="shared" ca="1" si="2"/>
        <v>0</v>
      </c>
      <c r="R36" s="195">
        <f t="shared" ca="1" si="3"/>
        <v>0</v>
      </c>
      <c r="S36" s="195">
        <f t="shared" ca="1" si="4"/>
        <v>4</v>
      </c>
      <c r="T36" s="195">
        <f t="shared" ca="1" si="5"/>
        <v>4</v>
      </c>
    </row>
    <row r="37" spans="2:20" s="195" customFormat="1" x14ac:dyDescent="0.2">
      <c r="B37" s="195" t="str">
        <f ca="1"/>
        <v>PNG</v>
      </c>
      <c r="C37" s="195" t="str">
        <f ca="1"/>
        <v>MIT</v>
      </c>
      <c r="D37" s="195" t="str">
        <f ca="1"/>
        <v>PCS</v>
      </c>
      <c r="E37" s="195" t="str">
        <f ca="1"/>
        <v>CATERPILLAR</v>
      </c>
      <c r="F37" s="195" t="str">
        <f ca="1"/>
        <v>CATERPILLAR BRASIL</v>
      </c>
      <c r="G37" s="195">
        <f ca="1"/>
        <v>1</v>
      </c>
      <c r="H37" s="195" t="str">
        <f ca="1"/>
        <v>H</v>
      </c>
      <c r="I37" s="195" t="str">
        <f ca="1"/>
        <v>H</v>
      </c>
      <c r="J37" s="195" t="str">
        <f ca="1"/>
        <v>416 BACKHOELOADER - #L1DVV</v>
      </c>
      <c r="K37" s="195">
        <f ca="1"/>
        <v>7.18</v>
      </c>
      <c r="L37" s="195">
        <f ca="1"/>
        <v>2.31</v>
      </c>
      <c r="M37" s="195">
        <f ca="1"/>
        <v>2.84</v>
      </c>
      <c r="N37" s="195">
        <f ca="1"/>
        <v>7.52</v>
      </c>
      <c r="O37" s="195">
        <f t="shared" ca="1" si="0"/>
        <v>0</v>
      </c>
      <c r="P37" s="195">
        <f t="shared" ca="1" si="1"/>
        <v>0</v>
      </c>
      <c r="Q37" s="195">
        <f t="shared" ca="1" si="2"/>
        <v>0</v>
      </c>
      <c r="R37" s="195">
        <f t="shared" ca="1" si="3"/>
        <v>0</v>
      </c>
      <c r="S37" s="195">
        <f t="shared" ca="1" si="4"/>
        <v>4</v>
      </c>
      <c r="T37" s="195">
        <f t="shared" ca="1" si="5"/>
        <v>4</v>
      </c>
    </row>
    <row r="38" spans="2:20" s="195" customFormat="1" x14ac:dyDescent="0.2">
      <c r="B38" s="195" t="str">
        <f ca="1"/>
        <v>PNG</v>
      </c>
      <c r="C38" s="195" t="str">
        <f ca="1"/>
        <v>MIT</v>
      </c>
      <c r="D38" s="195" t="str">
        <f ca="1"/>
        <v>PCS</v>
      </c>
      <c r="E38" s="195" t="str">
        <f ca="1"/>
        <v>CATERPILLAR</v>
      </c>
      <c r="F38" s="195" t="str">
        <f ca="1"/>
        <v>CATERPILLAR BRASIL</v>
      </c>
      <c r="G38" s="195">
        <f ca="1"/>
        <v>1</v>
      </c>
      <c r="H38" s="195" t="str">
        <f ca="1"/>
        <v>H</v>
      </c>
      <c r="I38" s="195" t="str">
        <f ca="1"/>
        <v>H</v>
      </c>
      <c r="J38" s="195" t="str">
        <f ca="1"/>
        <v>416 BACKHOELOADER - #L1DVW</v>
      </c>
      <c r="K38" s="195">
        <f ca="1"/>
        <v>7.18</v>
      </c>
      <c r="L38" s="195">
        <f ca="1"/>
        <v>2.31</v>
      </c>
      <c r="M38" s="195">
        <f ca="1"/>
        <v>2.84</v>
      </c>
      <c r="N38" s="195">
        <f ca="1"/>
        <v>7.52</v>
      </c>
      <c r="O38" s="195">
        <f t="shared" ca="1" si="0"/>
        <v>0</v>
      </c>
      <c r="P38" s="195">
        <f t="shared" ca="1" si="1"/>
        <v>0</v>
      </c>
      <c r="Q38" s="195">
        <f t="shared" ca="1" si="2"/>
        <v>0</v>
      </c>
      <c r="R38" s="195">
        <f t="shared" ca="1" si="3"/>
        <v>0</v>
      </c>
      <c r="S38" s="195">
        <f t="shared" ca="1" si="4"/>
        <v>4</v>
      </c>
      <c r="T38" s="195">
        <f t="shared" ca="1" si="5"/>
        <v>4</v>
      </c>
    </row>
    <row r="39" spans="2:20" s="195" customFormat="1" x14ac:dyDescent="0.2">
      <c r="B39" s="195" t="str">
        <f ca="1"/>
        <v>PNG</v>
      </c>
      <c r="C39" s="195" t="str">
        <f ca="1"/>
        <v>MIT</v>
      </c>
      <c r="D39" s="195" t="str">
        <f ca="1"/>
        <v>PCS</v>
      </c>
      <c r="E39" s="195" t="str">
        <f ca="1"/>
        <v>CATERPILLAR</v>
      </c>
      <c r="F39" s="195" t="str">
        <f ca="1"/>
        <v>CATERPILLAR BRASIL</v>
      </c>
      <c r="G39" s="195">
        <f ca="1"/>
        <v>1</v>
      </c>
      <c r="H39" s="195" t="str">
        <f ca="1"/>
        <v>H</v>
      </c>
      <c r="I39" s="195" t="str">
        <f ca="1"/>
        <v>H</v>
      </c>
      <c r="J39" s="195" t="str">
        <f ca="1"/>
        <v>924K</v>
      </c>
      <c r="K39" s="195">
        <f ca="1"/>
        <v>7.39</v>
      </c>
      <c r="L39" s="195">
        <f ca="1"/>
        <v>2.64</v>
      </c>
      <c r="M39" s="195">
        <f ca="1"/>
        <v>3.35</v>
      </c>
      <c r="N39" s="195">
        <f ca="1"/>
        <v>11.02</v>
      </c>
      <c r="O39" s="195">
        <f t="shared" ca="1" si="0"/>
        <v>0</v>
      </c>
      <c r="P39" s="195">
        <f t="shared" ca="1" si="1"/>
        <v>0</v>
      </c>
      <c r="Q39" s="195">
        <f t="shared" ca="1" si="2"/>
        <v>0</v>
      </c>
      <c r="R39" s="195">
        <f t="shared" ca="1" si="3"/>
        <v>0</v>
      </c>
      <c r="S39" s="195">
        <f t="shared" ca="1" si="4"/>
        <v>4</v>
      </c>
      <c r="T39" s="195">
        <f t="shared" ca="1" si="5"/>
        <v>4</v>
      </c>
    </row>
    <row r="40" spans="2:20" s="195" customFormat="1" x14ac:dyDescent="0.2">
      <c r="B40" s="195" t="str">
        <f ca="1"/>
        <v>PNG</v>
      </c>
      <c r="C40" s="195" t="str">
        <f ca="1"/>
        <v>MIT</v>
      </c>
      <c r="D40" s="195" t="str">
        <f ca="1"/>
        <v>PCS</v>
      </c>
      <c r="E40" s="195" t="str">
        <f ca="1"/>
        <v>VOLKSWAGEN</v>
      </c>
      <c r="F40" s="195" t="str">
        <f ca="1"/>
        <v>VWB</v>
      </c>
      <c r="G40" s="195">
        <f ca="1"/>
        <v>0</v>
      </c>
      <c r="H40" s="195" t="str">
        <f ca="1"/>
        <v>C</v>
      </c>
      <c r="I40" s="195" t="str">
        <f ca="1"/>
        <v>C</v>
      </c>
      <c r="J40" s="195" t="str">
        <f ca="1"/>
        <v>T-CROSS</v>
      </c>
      <c r="K40" s="195">
        <f ca="1"/>
        <v>4.1989999999999998</v>
      </c>
      <c r="L40" s="195">
        <f ca="1"/>
        <v>1.8089999999999999</v>
      </c>
      <c r="M40" s="195">
        <f ca="1"/>
        <v>1.57</v>
      </c>
      <c r="N40" s="195">
        <f ca="1"/>
        <v>1.292</v>
      </c>
      <c r="O40" s="195">
        <f t="shared" ca="1" si="0"/>
        <v>4</v>
      </c>
      <c r="P40" s="195">
        <f t="shared" ca="1" si="1"/>
        <v>0</v>
      </c>
      <c r="Q40" s="195">
        <f t="shared" ca="1" si="2"/>
        <v>0</v>
      </c>
      <c r="R40" s="195">
        <f t="shared" ca="1" si="3"/>
        <v>0</v>
      </c>
      <c r="S40" s="195">
        <f t="shared" ca="1" si="4"/>
        <v>0</v>
      </c>
      <c r="T40" s="195">
        <f t="shared" ca="1" si="5"/>
        <v>0</v>
      </c>
    </row>
    <row r="41" spans="2:20" s="195" customFormat="1" x14ac:dyDescent="0.2">
      <c r="B41" s="195" t="str">
        <f ca="1"/>
        <v>PNG</v>
      </c>
      <c r="C41" s="195" t="str">
        <f ca="1"/>
        <v>MIT</v>
      </c>
      <c r="D41" s="195" t="str">
        <f ca="1"/>
        <v>PLM</v>
      </c>
      <c r="E41" s="195" t="str">
        <f ca="1"/>
        <v>VOLKSWAGEN</v>
      </c>
      <c r="F41" s="195" t="str">
        <f ca="1"/>
        <v>VWB</v>
      </c>
      <c r="G41" s="195">
        <f ca="1"/>
        <v>24</v>
      </c>
      <c r="H41" s="195" t="str">
        <f ca="1"/>
        <v>C</v>
      </c>
      <c r="I41" s="195" t="str">
        <f ca="1"/>
        <v>C</v>
      </c>
      <c r="J41" s="195" t="str">
        <f ca="1"/>
        <v>T-CROSS</v>
      </c>
      <c r="K41" s="195">
        <f ca="1"/>
        <v>4.1989999999999998</v>
      </c>
      <c r="L41" s="195">
        <f ca="1"/>
        <v>1.8089999999999999</v>
      </c>
      <c r="M41" s="195">
        <f ca="1"/>
        <v>1.57</v>
      </c>
      <c r="N41" s="195">
        <f ca="1"/>
        <v>1.292</v>
      </c>
      <c r="O41" s="195">
        <f t="shared" ca="1" si="0"/>
        <v>4</v>
      </c>
      <c r="P41" s="195">
        <f t="shared" ca="1" si="1"/>
        <v>96</v>
      </c>
      <c r="Q41" s="195">
        <f t="shared" ca="1" si="2"/>
        <v>0</v>
      </c>
      <c r="R41" s="195">
        <f t="shared" ca="1" si="3"/>
        <v>0</v>
      </c>
      <c r="S41" s="195">
        <f t="shared" ca="1" si="4"/>
        <v>0</v>
      </c>
      <c r="T41" s="195">
        <f t="shared" ca="1" si="5"/>
        <v>0</v>
      </c>
    </row>
    <row r="42" spans="2:20" s="195" customFormat="1" x14ac:dyDescent="0.2">
      <c r="B42" s="195" t="str">
        <f ca="1"/>
        <v>PNG</v>
      </c>
      <c r="C42" s="195" t="str">
        <f ca="1"/>
        <v>MIT</v>
      </c>
      <c r="D42" s="195" t="str">
        <f ca="1"/>
        <v>STC</v>
      </c>
      <c r="E42" s="195" t="str">
        <f ca="1"/>
        <v>CATERPILLAR</v>
      </c>
      <c r="F42" s="195" t="str">
        <f ca="1"/>
        <v>CATERPILLAR BRASIL</v>
      </c>
      <c r="G42" s="195">
        <f ca="1"/>
        <v>1</v>
      </c>
      <c r="H42" s="195" t="str">
        <f ca="1"/>
        <v>H</v>
      </c>
      <c r="I42" s="195" t="str">
        <f ca="1"/>
        <v>H</v>
      </c>
      <c r="J42" s="195" t="str">
        <f ca="1"/>
        <v>242D3L SKID - #K2LTZ</v>
      </c>
      <c r="K42" s="195">
        <f ca="1"/>
        <v>3.78</v>
      </c>
      <c r="L42" s="195">
        <f ca="1"/>
        <v>2.0299999999999998</v>
      </c>
      <c r="M42" s="195">
        <f ca="1"/>
        <v>2.13</v>
      </c>
      <c r="N42" s="195">
        <f ca="1"/>
        <v>3.72</v>
      </c>
      <c r="O42" s="195">
        <f t="shared" ca="1" si="0"/>
        <v>0</v>
      </c>
      <c r="P42" s="195">
        <f t="shared" ca="1" si="1"/>
        <v>0</v>
      </c>
      <c r="Q42" s="195">
        <f t="shared" ca="1" si="2"/>
        <v>0</v>
      </c>
      <c r="R42" s="195">
        <f t="shared" ca="1" si="3"/>
        <v>0</v>
      </c>
      <c r="S42" s="195">
        <f t="shared" ca="1" si="4"/>
        <v>4</v>
      </c>
      <c r="T42" s="195">
        <f t="shared" ca="1" si="5"/>
        <v>4</v>
      </c>
    </row>
    <row r="43" spans="2:20" s="195" customFormat="1" x14ac:dyDescent="0.2">
      <c r="B43" s="195" t="str">
        <f ca="1"/>
        <v>PNG</v>
      </c>
      <c r="C43" s="195" t="str">
        <f ca="1"/>
        <v>MIT</v>
      </c>
      <c r="D43" s="195" t="str">
        <f ca="1"/>
        <v>STC</v>
      </c>
      <c r="E43" s="195" t="str">
        <f ca="1"/>
        <v>CATERPILLAR</v>
      </c>
      <c r="F43" s="195" t="str">
        <f ca="1"/>
        <v>CATERPILLAR BRASIL</v>
      </c>
      <c r="G43" s="195">
        <f ca="1"/>
        <v>1</v>
      </c>
      <c r="H43" s="195" t="str">
        <f ca="1"/>
        <v>H</v>
      </c>
      <c r="I43" s="195" t="str">
        <f ca="1"/>
        <v>H</v>
      </c>
      <c r="J43" s="195" t="str">
        <f ca="1"/>
        <v>242D3L</v>
      </c>
      <c r="K43" s="195">
        <f ca="1"/>
        <v>3.78</v>
      </c>
      <c r="L43" s="195">
        <f ca="1"/>
        <v>2.0299999999999998</v>
      </c>
      <c r="M43" s="195">
        <f ca="1"/>
        <v>2.13</v>
      </c>
      <c r="N43" s="195">
        <f ca="1"/>
        <v>3.72</v>
      </c>
      <c r="O43" s="195">
        <f t="shared" ca="1" si="0"/>
        <v>0</v>
      </c>
      <c r="P43" s="195">
        <f t="shared" ca="1" si="1"/>
        <v>0</v>
      </c>
      <c r="Q43" s="195">
        <f t="shared" ca="1" si="2"/>
        <v>0</v>
      </c>
      <c r="R43" s="195">
        <f t="shared" ca="1" si="3"/>
        <v>0</v>
      </c>
      <c r="S43" s="195">
        <f t="shared" ca="1" si="4"/>
        <v>4</v>
      </c>
      <c r="T43" s="195">
        <f t="shared" ca="1" si="5"/>
        <v>4</v>
      </c>
    </row>
    <row r="44" spans="2:20" s="195" customFormat="1" x14ac:dyDescent="0.2">
      <c r="B44" s="195" t="str">
        <f ca="1"/>
        <v>PNG</v>
      </c>
      <c r="C44" s="195" t="str">
        <f ca="1"/>
        <v>MIT</v>
      </c>
      <c r="D44" s="195" t="str">
        <f ca="1"/>
        <v>STC</v>
      </c>
      <c r="E44" s="195" t="str">
        <f ca="1"/>
        <v>CATERPILLAR</v>
      </c>
      <c r="F44" s="195" t="str">
        <f ca="1"/>
        <v>CATERPILLAR BRASIL</v>
      </c>
      <c r="G44" s="195">
        <f ca="1"/>
        <v>1</v>
      </c>
      <c r="H44" s="195" t="str">
        <f ca="1"/>
        <v>H</v>
      </c>
      <c r="I44" s="195" t="str">
        <f ca="1"/>
        <v>H</v>
      </c>
      <c r="J44" s="195" t="str">
        <f ca="1"/>
        <v>416 BACKHOELOADER - #K9KPD</v>
      </c>
      <c r="K44" s="195">
        <f ca="1"/>
        <v>7.18</v>
      </c>
      <c r="L44" s="195">
        <f ca="1"/>
        <v>2.31</v>
      </c>
      <c r="M44" s="195">
        <f ca="1"/>
        <v>2.84</v>
      </c>
      <c r="N44" s="195">
        <f ca="1"/>
        <v>7.72</v>
      </c>
      <c r="O44" s="195">
        <f t="shared" ca="1" si="0"/>
        <v>0</v>
      </c>
      <c r="P44" s="195">
        <f t="shared" ca="1" si="1"/>
        <v>0</v>
      </c>
      <c r="Q44" s="195">
        <f t="shared" ca="1" si="2"/>
        <v>0</v>
      </c>
      <c r="R44" s="195">
        <f t="shared" ca="1" si="3"/>
        <v>0</v>
      </c>
      <c r="S44" s="195">
        <f t="shared" ca="1" si="4"/>
        <v>4</v>
      </c>
      <c r="T44" s="195">
        <f t="shared" ca="1" si="5"/>
        <v>4</v>
      </c>
    </row>
    <row r="45" spans="2:20" s="195" customFormat="1" x14ac:dyDescent="0.2">
      <c r="B45" s="195" t="str">
        <f ca="1"/>
        <v>PNG</v>
      </c>
      <c r="C45" s="195" t="str">
        <f ca="1"/>
        <v>MIT</v>
      </c>
      <c r="D45" s="195" t="str">
        <f ca="1"/>
        <v>STC</v>
      </c>
      <c r="E45" s="195" t="str">
        <f ca="1"/>
        <v>CATERPILLAR</v>
      </c>
      <c r="F45" s="195" t="str">
        <f ca="1"/>
        <v>CATERPILLAR BRASIL</v>
      </c>
      <c r="G45" s="195">
        <f ca="1"/>
        <v>1</v>
      </c>
      <c r="H45" s="195" t="str">
        <f ca="1"/>
        <v>H</v>
      </c>
      <c r="I45" s="195" t="str">
        <f ca="1"/>
        <v>H</v>
      </c>
      <c r="J45" s="195" t="str">
        <f ca="1"/>
        <v>416 BACKHOELOADER - #K9KPF</v>
      </c>
      <c r="K45" s="195">
        <f ca="1"/>
        <v>7.18</v>
      </c>
      <c r="L45" s="195">
        <f ca="1"/>
        <v>2.31</v>
      </c>
      <c r="M45" s="195">
        <f ca="1"/>
        <v>2.84</v>
      </c>
      <c r="N45" s="195">
        <f ca="1"/>
        <v>7.72</v>
      </c>
      <c r="O45" s="195">
        <f t="shared" ca="1" si="0"/>
        <v>0</v>
      </c>
      <c r="P45" s="195">
        <f t="shared" ca="1" si="1"/>
        <v>0</v>
      </c>
      <c r="Q45" s="195">
        <f t="shared" ca="1" si="2"/>
        <v>0</v>
      </c>
      <c r="R45" s="195">
        <f t="shared" ca="1" si="3"/>
        <v>0</v>
      </c>
      <c r="S45" s="195">
        <f t="shared" ca="1" si="4"/>
        <v>4</v>
      </c>
      <c r="T45" s="195">
        <f t="shared" ca="1" si="5"/>
        <v>4</v>
      </c>
    </row>
    <row r="46" spans="2:20" s="195" customFormat="1" x14ac:dyDescent="0.2">
      <c r="B46" s="195" t="str">
        <f ca="1"/>
        <v>PNG</v>
      </c>
      <c r="C46" s="195" t="str">
        <f ca="1"/>
        <v>MIT</v>
      </c>
      <c r="D46" s="195" t="str">
        <f ca="1"/>
        <v>STC</v>
      </c>
      <c r="E46" s="195" t="str">
        <f ca="1"/>
        <v>CATERPILLAR</v>
      </c>
      <c r="F46" s="195" t="str">
        <f ca="1"/>
        <v>CATERPILLAR BRASIL</v>
      </c>
      <c r="G46" s="195">
        <f ca="1"/>
        <v>1</v>
      </c>
      <c r="H46" s="195" t="str">
        <f ca="1"/>
        <v>H</v>
      </c>
      <c r="I46" s="195" t="str">
        <f ca="1"/>
        <v>H</v>
      </c>
      <c r="J46" s="195">
        <f ca="1"/>
        <v>416</v>
      </c>
      <c r="K46" s="195">
        <f ca="1"/>
        <v>7.18</v>
      </c>
      <c r="L46" s="195">
        <f ca="1"/>
        <v>2.31</v>
      </c>
      <c r="M46" s="195">
        <f ca="1"/>
        <v>2.84</v>
      </c>
      <c r="N46" s="195">
        <f ca="1"/>
        <v>7.72</v>
      </c>
      <c r="O46" s="195">
        <f t="shared" ca="1" si="0"/>
        <v>0</v>
      </c>
      <c r="P46" s="195">
        <f t="shared" ca="1" si="1"/>
        <v>0</v>
      </c>
      <c r="Q46" s="195">
        <f t="shared" ca="1" si="2"/>
        <v>0</v>
      </c>
      <c r="R46" s="195">
        <f t="shared" ca="1" si="3"/>
        <v>0</v>
      </c>
      <c r="S46" s="195">
        <f t="shared" ca="1" si="4"/>
        <v>4</v>
      </c>
      <c r="T46" s="195">
        <f t="shared" ca="1" si="5"/>
        <v>4</v>
      </c>
    </row>
    <row r="47" spans="2:20" s="195" customFormat="1" x14ac:dyDescent="0.2">
      <c r="B47" s="195" t="str">
        <f ca="1"/>
        <v>PNG</v>
      </c>
      <c r="C47" s="195" t="str">
        <f ca="1"/>
        <v>MIT</v>
      </c>
      <c r="D47" s="195" t="str">
        <f ca="1"/>
        <v>STC</v>
      </c>
      <c r="E47" s="195" t="str">
        <f ca="1"/>
        <v>CATERPILLAR</v>
      </c>
      <c r="F47" s="195" t="str">
        <f ca="1"/>
        <v>CATERPILLAR BRASIL</v>
      </c>
      <c r="G47" s="195">
        <f ca="1"/>
        <v>1</v>
      </c>
      <c r="H47" s="195" t="str">
        <f ca="1"/>
        <v>H</v>
      </c>
      <c r="I47" s="195" t="str">
        <f ca="1"/>
        <v>H</v>
      </c>
      <c r="J47" s="195">
        <f ca="1"/>
        <v>416</v>
      </c>
      <c r="K47" s="195">
        <f ca="1"/>
        <v>7.18</v>
      </c>
      <c r="L47" s="195">
        <f ca="1"/>
        <v>2.31</v>
      </c>
      <c r="M47" s="195">
        <f ca="1"/>
        <v>2.84</v>
      </c>
      <c r="N47" s="195">
        <f ca="1"/>
        <v>7.72</v>
      </c>
      <c r="O47" s="195">
        <f t="shared" ca="1" si="0"/>
        <v>0</v>
      </c>
      <c r="P47" s="195">
        <f t="shared" ca="1" si="1"/>
        <v>0</v>
      </c>
      <c r="Q47" s="195">
        <f t="shared" ca="1" si="2"/>
        <v>0</v>
      </c>
      <c r="R47" s="195">
        <f t="shared" ca="1" si="3"/>
        <v>0</v>
      </c>
      <c r="S47" s="195">
        <f t="shared" ca="1" si="4"/>
        <v>4</v>
      </c>
      <c r="T47" s="195">
        <f t="shared" ca="1" si="5"/>
        <v>4</v>
      </c>
    </row>
    <row r="48" spans="2:20" s="195" customFormat="1" x14ac:dyDescent="0.2">
      <c r="B48" s="195" t="str">
        <f ca="1"/>
        <v>PNG</v>
      </c>
      <c r="C48" s="195" t="str">
        <f ca="1"/>
        <v>MIT</v>
      </c>
      <c r="D48" s="195" t="str">
        <f ca="1"/>
        <v>STC</v>
      </c>
      <c r="E48" s="195" t="str">
        <f ca="1"/>
        <v>CATERPILLAR</v>
      </c>
      <c r="F48" s="195" t="str">
        <f ca="1"/>
        <v>CATERPILLAR BRASIL</v>
      </c>
      <c r="G48" s="195">
        <f ca="1"/>
        <v>1</v>
      </c>
      <c r="H48" s="195" t="str">
        <f ca="1"/>
        <v>H</v>
      </c>
      <c r="I48" s="195" t="str">
        <f ca="1"/>
        <v>H</v>
      </c>
      <c r="J48" s="195">
        <f ca="1"/>
        <v>420</v>
      </c>
      <c r="K48" s="195">
        <f ca="1"/>
        <v>7.23</v>
      </c>
      <c r="L48" s="195">
        <f ca="1"/>
        <v>2.31</v>
      </c>
      <c r="M48" s="195">
        <f ca="1"/>
        <v>2.84</v>
      </c>
      <c r="N48" s="195">
        <f ca="1"/>
        <v>7.62</v>
      </c>
      <c r="O48" s="195">
        <f t="shared" ca="1" si="0"/>
        <v>0</v>
      </c>
      <c r="P48" s="195">
        <f t="shared" ca="1" si="1"/>
        <v>0</v>
      </c>
      <c r="Q48" s="195">
        <f t="shared" ca="1" si="2"/>
        <v>0</v>
      </c>
      <c r="R48" s="195">
        <f t="shared" ca="1" si="3"/>
        <v>0</v>
      </c>
      <c r="S48" s="195">
        <f t="shared" ca="1" si="4"/>
        <v>4</v>
      </c>
      <c r="T48" s="195">
        <f t="shared" ca="1" si="5"/>
        <v>4</v>
      </c>
    </row>
    <row r="49" spans="2:20" s="195" customFormat="1" x14ac:dyDescent="0.2">
      <c r="B49" s="195" t="str">
        <f ca="1"/>
        <v>PNG</v>
      </c>
      <c r="C49" s="195" t="str">
        <f ca="1"/>
        <v>MIT</v>
      </c>
      <c r="D49" s="195" t="str">
        <f ca="1"/>
        <v>STC</v>
      </c>
      <c r="E49" s="195" t="str">
        <f ca="1"/>
        <v>CATERPILLAR</v>
      </c>
      <c r="F49" s="195" t="str">
        <f ca="1"/>
        <v>CATERPILLAR BRASIL</v>
      </c>
      <c r="G49" s="195">
        <f ca="1"/>
        <v>1</v>
      </c>
      <c r="H49" s="195" t="str">
        <f ca="1"/>
        <v>H</v>
      </c>
      <c r="I49" s="195" t="str">
        <f ca="1"/>
        <v>H</v>
      </c>
      <c r="J49" s="195">
        <f ca="1"/>
        <v>420</v>
      </c>
      <c r="K49" s="195">
        <f ca="1"/>
        <v>7.23</v>
      </c>
      <c r="L49" s="195">
        <f ca="1"/>
        <v>2.31</v>
      </c>
      <c r="M49" s="195">
        <f ca="1"/>
        <v>2.84</v>
      </c>
      <c r="N49" s="195">
        <f ca="1"/>
        <v>8.11</v>
      </c>
      <c r="O49" s="195">
        <f t="shared" ca="1" si="0"/>
        <v>0</v>
      </c>
      <c r="P49" s="195">
        <f t="shared" ca="1" si="1"/>
        <v>0</v>
      </c>
      <c r="Q49" s="195">
        <f t="shared" ca="1" si="2"/>
        <v>0</v>
      </c>
      <c r="R49" s="195">
        <f t="shared" ca="1" si="3"/>
        <v>0</v>
      </c>
      <c r="S49" s="195">
        <f t="shared" ca="1" si="4"/>
        <v>4</v>
      </c>
      <c r="T49" s="195">
        <f t="shared" ca="1" si="5"/>
        <v>4</v>
      </c>
    </row>
    <row r="50" spans="2:20" s="195" customFormat="1" x14ac:dyDescent="0.2">
      <c r="B50" s="195" t="str">
        <f ca="1"/>
        <v>PNG</v>
      </c>
      <c r="C50" s="195" t="str">
        <f ca="1"/>
        <v>MIT</v>
      </c>
      <c r="D50" s="195" t="str">
        <f ca="1"/>
        <v>STC</v>
      </c>
      <c r="E50" s="195" t="str">
        <f ca="1"/>
        <v>CNH</v>
      </c>
      <c r="F50" s="195" t="str">
        <f ca="1"/>
        <v>CNH IND.</v>
      </c>
      <c r="G50" s="195">
        <f ca="1"/>
        <v>1</v>
      </c>
      <c r="H50" s="195" t="str">
        <f ca="1"/>
        <v>H</v>
      </c>
      <c r="I50" s="195" t="str">
        <f ca="1"/>
        <v>H</v>
      </c>
      <c r="J50" s="195" t="str">
        <f ca="1"/>
        <v>TRACTOR PUMA 140</v>
      </c>
      <c r="K50" s="195">
        <f ca="1"/>
        <v>5.0999999999999996</v>
      </c>
      <c r="L50" s="195">
        <f ca="1"/>
        <v>3.5</v>
      </c>
      <c r="M50" s="195">
        <f ca="1"/>
        <v>3.5</v>
      </c>
      <c r="N50" s="195">
        <f ca="1"/>
        <v>7.91</v>
      </c>
      <c r="O50" s="195">
        <f t="shared" ca="1" si="0"/>
        <v>0</v>
      </c>
      <c r="P50" s="195">
        <f t="shared" ca="1" si="1"/>
        <v>0</v>
      </c>
      <c r="Q50" s="195">
        <f t="shared" ca="1" si="2"/>
        <v>0</v>
      </c>
      <c r="R50" s="195">
        <f t="shared" ca="1" si="3"/>
        <v>0</v>
      </c>
      <c r="S50" s="195">
        <f t="shared" ca="1" si="4"/>
        <v>4</v>
      </c>
      <c r="T50" s="195">
        <f t="shared" ca="1" si="5"/>
        <v>4</v>
      </c>
    </row>
    <row r="51" spans="2:20" s="195" customFormat="1" x14ac:dyDescent="0.2">
      <c r="B51" s="195" t="str">
        <f ca="1"/>
        <v>PNG</v>
      </c>
      <c r="C51" s="195" t="str">
        <f ca="1"/>
        <v>MIT</v>
      </c>
      <c r="D51" s="195" t="str">
        <f ca="1"/>
        <v>STC</v>
      </c>
      <c r="E51" s="195" t="str">
        <f ca="1"/>
        <v>VOLKSWAGEN</v>
      </c>
      <c r="F51" s="195" t="str">
        <f ca="1"/>
        <v>VWB</v>
      </c>
      <c r="G51" s="195">
        <f ca="1"/>
        <v>160</v>
      </c>
      <c r="H51" s="195" t="str">
        <f ca="1"/>
        <v>C</v>
      </c>
      <c r="I51" s="195" t="str">
        <f ca="1"/>
        <v>C</v>
      </c>
      <c r="J51" s="195" t="str">
        <f ca="1"/>
        <v>T-CROSS</v>
      </c>
      <c r="K51" s="195">
        <f ca="1"/>
        <v>4.1989999999999998</v>
      </c>
      <c r="L51" s="195">
        <f ca="1"/>
        <v>1.8089999999999999</v>
      </c>
      <c r="M51" s="195">
        <f ca="1"/>
        <v>1.57</v>
      </c>
      <c r="N51" s="195">
        <f ca="1"/>
        <v>1.292</v>
      </c>
      <c r="O51" s="195">
        <f t="shared" ca="1" si="0"/>
        <v>4</v>
      </c>
      <c r="P51" s="195">
        <f t="shared" ca="1" si="1"/>
        <v>640</v>
      </c>
      <c r="Q51" s="195">
        <f t="shared" ca="1" si="2"/>
        <v>0</v>
      </c>
      <c r="R51" s="195">
        <f t="shared" ca="1" si="3"/>
        <v>0</v>
      </c>
      <c r="S51" s="195">
        <f t="shared" ca="1" si="4"/>
        <v>0</v>
      </c>
      <c r="T51" s="195">
        <f t="shared" ca="1" si="5"/>
        <v>0</v>
      </c>
    </row>
    <row r="52" spans="2:20" s="195" customFormat="1" x14ac:dyDescent="0.2">
      <c r="B52" s="195" t="str">
        <f ca="1"/>
        <v>PNG</v>
      </c>
      <c r="C52" s="195" t="str">
        <f ca="1"/>
        <v>MIT</v>
      </c>
      <c r="D52" s="195" t="str">
        <f ca="1"/>
        <v>STC</v>
      </c>
      <c r="E52" s="195" t="str">
        <f ca="1"/>
        <v>VOLVO</v>
      </c>
      <c r="F52" s="195" t="str">
        <f ca="1"/>
        <v>VOLVO</v>
      </c>
      <c r="G52" s="195">
        <f ca="1"/>
        <v>16</v>
      </c>
      <c r="H52" s="195" t="str">
        <f ca="1"/>
        <v>H</v>
      </c>
      <c r="I52" s="195" t="str">
        <f ca="1"/>
        <v>H</v>
      </c>
      <c r="J52" s="195" t="str">
        <f ca="1"/>
        <v>BUS</v>
      </c>
      <c r="K52" s="195">
        <f ca="1"/>
        <v>12.5</v>
      </c>
      <c r="L52" s="195">
        <f ca="1"/>
        <v>2.6</v>
      </c>
      <c r="M52" s="195">
        <f ca="1"/>
        <v>3.44</v>
      </c>
      <c r="N52" s="195">
        <f ca="1"/>
        <v>14</v>
      </c>
      <c r="O52" s="195">
        <f t="shared" ca="1" si="0"/>
        <v>0</v>
      </c>
      <c r="P52" s="195">
        <f t="shared" ca="1" si="1"/>
        <v>0</v>
      </c>
      <c r="Q52" s="195">
        <f t="shared" ca="1" si="2"/>
        <v>0</v>
      </c>
      <c r="R52" s="195">
        <f t="shared" ca="1" si="3"/>
        <v>0</v>
      </c>
      <c r="S52" s="195">
        <f t="shared" ca="1" si="4"/>
        <v>4</v>
      </c>
      <c r="T52" s="195">
        <f t="shared" ca="1" si="5"/>
        <v>64</v>
      </c>
    </row>
    <row r="53" spans="2:20" s="195" customFormat="1" x14ac:dyDescent="0.2">
      <c r="B53" s="195" t="str">
        <f ca="1"/>
        <v>PNG</v>
      </c>
      <c r="C53" s="195" t="str">
        <f ca="1"/>
        <v>PBA</v>
      </c>
      <c r="D53" s="195" t="str">
        <f ca="1"/>
        <v>PBA NB</v>
      </c>
      <c r="E53" s="195" t="str">
        <f ca="1"/>
        <v>CATERPILLAR</v>
      </c>
      <c r="F53" s="195" t="str">
        <f ca="1"/>
        <v>CATERPILLAR BRASIL</v>
      </c>
      <c r="G53" s="195">
        <f ca="1"/>
        <v>1</v>
      </c>
      <c r="H53" s="195" t="str">
        <f ca="1"/>
        <v>H</v>
      </c>
      <c r="I53" s="195" t="str">
        <f ca="1"/>
        <v>H</v>
      </c>
      <c r="J53" s="195" t="str">
        <f ca="1"/>
        <v>416 BACKHOELOADER - #K9LBH</v>
      </c>
      <c r="K53" s="195">
        <f ca="1"/>
        <v>7.18</v>
      </c>
      <c r="L53" s="195">
        <f ca="1"/>
        <v>2.31</v>
      </c>
      <c r="M53" s="195">
        <f ca="1"/>
        <v>2.84</v>
      </c>
      <c r="N53" s="195">
        <f ca="1"/>
        <v>7.52</v>
      </c>
      <c r="O53" s="195">
        <f t="shared" ca="1" si="0"/>
        <v>0</v>
      </c>
      <c r="P53" s="195">
        <f t="shared" ca="1" si="1"/>
        <v>0</v>
      </c>
      <c r="Q53" s="195">
        <f t="shared" ca="1" si="2"/>
        <v>0</v>
      </c>
      <c r="R53" s="195">
        <f t="shared" ca="1" si="3"/>
        <v>0</v>
      </c>
      <c r="S53" s="195">
        <f t="shared" ca="1" si="4"/>
        <v>4</v>
      </c>
      <c r="T53" s="195">
        <f t="shared" ca="1" si="5"/>
        <v>4</v>
      </c>
    </row>
    <row r="54" spans="2:20" s="195" customFormat="1" x14ac:dyDescent="0.2">
      <c r="B54" s="195" t="str">
        <f ca="1"/>
        <v>PNG</v>
      </c>
      <c r="C54" s="195" t="str">
        <f ca="1"/>
        <v>PBA</v>
      </c>
      <c r="D54" s="195" t="str">
        <f ca="1"/>
        <v>PBA NB</v>
      </c>
      <c r="E54" s="195" t="str">
        <f ca="1"/>
        <v>CATERPILLAR</v>
      </c>
      <c r="F54" s="195" t="str">
        <f ca="1"/>
        <v>CATERPILLAR BRASIL</v>
      </c>
      <c r="G54" s="195">
        <f ca="1"/>
        <v>1</v>
      </c>
      <c r="H54" s="195" t="str">
        <f ca="1"/>
        <v>H</v>
      </c>
      <c r="I54" s="195" t="str">
        <f ca="1"/>
        <v>H</v>
      </c>
      <c r="J54" s="195" t="str">
        <f ca="1"/>
        <v>416 BACKHOELOADER - #K9LBJ</v>
      </c>
      <c r="K54" s="195">
        <f ca="1"/>
        <v>7.18</v>
      </c>
      <c r="L54" s="195">
        <f ca="1"/>
        <v>2.31</v>
      </c>
      <c r="M54" s="195">
        <f ca="1"/>
        <v>2.84</v>
      </c>
      <c r="N54" s="195">
        <f ca="1"/>
        <v>7.52</v>
      </c>
      <c r="O54" s="195">
        <f t="shared" ca="1" si="0"/>
        <v>0</v>
      </c>
      <c r="P54" s="195">
        <f t="shared" ca="1" si="1"/>
        <v>0</v>
      </c>
      <c r="Q54" s="195">
        <f t="shared" ca="1" si="2"/>
        <v>0</v>
      </c>
      <c r="R54" s="195">
        <f t="shared" ca="1" si="3"/>
        <v>0</v>
      </c>
      <c r="S54" s="195">
        <f t="shared" ca="1" si="4"/>
        <v>4</v>
      </c>
      <c r="T54" s="195">
        <f t="shared" ca="1" si="5"/>
        <v>4</v>
      </c>
    </row>
    <row r="55" spans="2:20" s="195" customFormat="1" x14ac:dyDescent="0.2">
      <c r="B55" s="195" t="str">
        <f ca="1"/>
        <v>PNG</v>
      </c>
      <c r="C55" s="195" t="str">
        <f ca="1"/>
        <v>PBA</v>
      </c>
      <c r="D55" s="195" t="str">
        <f ca="1"/>
        <v>PBA NB</v>
      </c>
      <c r="E55" s="195" t="str">
        <f ca="1"/>
        <v>CATERPILLAR</v>
      </c>
      <c r="F55" s="195" t="str">
        <f ca="1"/>
        <v>CATERPILLAR BRASIL</v>
      </c>
      <c r="G55" s="195">
        <f ca="1"/>
        <v>1</v>
      </c>
      <c r="H55" s="195" t="str">
        <f ca="1"/>
        <v>H</v>
      </c>
      <c r="I55" s="195" t="str">
        <f ca="1"/>
        <v>H</v>
      </c>
      <c r="J55" s="195">
        <f ca="1"/>
        <v>416</v>
      </c>
      <c r="K55" s="195">
        <f ca="1"/>
        <v>7.18</v>
      </c>
      <c r="L55" s="195">
        <f ca="1"/>
        <v>2.31</v>
      </c>
      <c r="M55" s="195">
        <f ca="1"/>
        <v>2.84</v>
      </c>
      <c r="N55" s="195">
        <f ca="1"/>
        <v>7.7</v>
      </c>
      <c r="O55" s="195">
        <f t="shared" ca="1" si="0"/>
        <v>0</v>
      </c>
      <c r="P55" s="195">
        <f t="shared" ca="1" si="1"/>
        <v>0</v>
      </c>
      <c r="Q55" s="195">
        <f t="shared" ca="1" si="2"/>
        <v>0</v>
      </c>
      <c r="R55" s="195">
        <f t="shared" ca="1" si="3"/>
        <v>0</v>
      </c>
      <c r="S55" s="195">
        <f t="shared" ca="1" si="4"/>
        <v>4</v>
      </c>
      <c r="T55" s="195">
        <f t="shared" ca="1" si="5"/>
        <v>4</v>
      </c>
    </row>
    <row r="56" spans="2:20" s="195" customFormat="1" x14ac:dyDescent="0.2">
      <c r="B56" s="195" t="str">
        <f ca="1"/>
        <v>PNG</v>
      </c>
      <c r="C56" s="195" t="str">
        <f ca="1"/>
        <v>PBA</v>
      </c>
      <c r="D56" s="195" t="str">
        <f ca="1"/>
        <v>PBA NB</v>
      </c>
      <c r="E56" s="195" t="str">
        <f ca="1"/>
        <v>CATERPILLAR</v>
      </c>
      <c r="F56" s="195" t="str">
        <f ca="1"/>
        <v>CATERPILLAR BRASIL</v>
      </c>
      <c r="G56" s="195">
        <f ca="1"/>
        <v>1</v>
      </c>
      <c r="H56" s="195" t="str">
        <f ca="1"/>
        <v>H</v>
      </c>
      <c r="I56" s="195" t="str">
        <f ca="1"/>
        <v>H</v>
      </c>
      <c r="J56" s="195">
        <f ca="1"/>
        <v>416</v>
      </c>
      <c r="K56" s="195">
        <f ca="1"/>
        <v>7.18</v>
      </c>
      <c r="L56" s="195">
        <f ca="1"/>
        <v>2.31</v>
      </c>
      <c r="M56" s="195">
        <f ca="1"/>
        <v>2.84</v>
      </c>
      <c r="N56" s="195">
        <f ca="1"/>
        <v>7.7</v>
      </c>
      <c r="O56" s="195">
        <f t="shared" ca="1" si="0"/>
        <v>0</v>
      </c>
      <c r="P56" s="195">
        <f t="shared" ca="1" si="1"/>
        <v>0</v>
      </c>
      <c r="Q56" s="195">
        <f t="shared" ca="1" si="2"/>
        <v>0</v>
      </c>
      <c r="R56" s="195">
        <f t="shared" ca="1" si="3"/>
        <v>0</v>
      </c>
      <c r="S56" s="195">
        <f t="shared" ca="1" si="4"/>
        <v>4</v>
      </c>
      <c r="T56" s="195">
        <f t="shared" ca="1" si="5"/>
        <v>4</v>
      </c>
    </row>
    <row r="57" spans="2:20" s="195" customFormat="1" x14ac:dyDescent="0.2">
      <c r="B57" s="195" t="str">
        <f ca="1"/>
        <v>PNG</v>
      </c>
      <c r="C57" s="195" t="str">
        <f ca="1"/>
        <v>PBA</v>
      </c>
      <c r="D57" s="195" t="str">
        <f ca="1"/>
        <v>PBA NB</v>
      </c>
      <c r="E57" s="195" t="str">
        <f ca="1"/>
        <v>SPOT HH</v>
      </c>
      <c r="F57" s="195" t="str">
        <f ca="1"/>
        <v>CIBER</v>
      </c>
      <c r="G57" s="195">
        <f ca="1"/>
        <v>1</v>
      </c>
      <c r="H57" s="195" t="str">
        <f ca="1"/>
        <v>H</v>
      </c>
      <c r="I57" s="195" t="str">
        <f ca="1"/>
        <v>H</v>
      </c>
      <c r="J57" s="195" t="str">
        <f ca="1"/>
        <v>ASPHALT PLANT - INOVA 1500</v>
      </c>
      <c r="K57" s="195">
        <f ca="1"/>
        <v>21.282</v>
      </c>
      <c r="L57" s="195">
        <f ca="1"/>
        <v>3.2</v>
      </c>
      <c r="M57" s="195">
        <f ca="1"/>
        <v>4.3</v>
      </c>
      <c r="N57" s="195">
        <f ca="1"/>
        <v>47.3</v>
      </c>
      <c r="O57" s="195">
        <f t="shared" ca="1" si="0"/>
        <v>0</v>
      </c>
      <c r="P57" s="195">
        <f t="shared" ca="1" si="1"/>
        <v>0</v>
      </c>
      <c r="Q57" s="195">
        <f t="shared" ca="1" si="2"/>
        <v>0</v>
      </c>
      <c r="R57" s="195">
        <f t="shared" ca="1" si="3"/>
        <v>0</v>
      </c>
      <c r="S57" s="195">
        <f t="shared" ca="1" si="4"/>
        <v>14</v>
      </c>
      <c r="T57" s="195">
        <f t="shared" ca="1" si="5"/>
        <v>14</v>
      </c>
    </row>
    <row r="58" spans="2:20" s="195" customFormat="1" x14ac:dyDescent="0.2">
      <c r="B58" s="195" t="str">
        <f ca="1"/>
        <v>PNG</v>
      </c>
      <c r="C58" s="195" t="str">
        <f ca="1"/>
        <v>PBA</v>
      </c>
      <c r="D58" s="195" t="str">
        <f ca="1"/>
        <v>PBA NB</v>
      </c>
      <c r="E58" s="195" t="str">
        <f ca="1"/>
        <v>SPOT HH</v>
      </c>
      <c r="F58" s="195" t="str">
        <f ca="1"/>
        <v>CIBER</v>
      </c>
      <c r="G58" s="195">
        <f ca="1"/>
        <v>1</v>
      </c>
      <c r="H58" s="195" t="str">
        <f ca="1"/>
        <v>H</v>
      </c>
      <c r="I58" s="195" t="str">
        <f ca="1"/>
        <v>H</v>
      </c>
      <c r="J58" s="195" t="str">
        <f ca="1"/>
        <v>ASPHALT PLANT - TM 4020 P</v>
      </c>
      <c r="K58" s="195">
        <f ca="1"/>
        <v>14.23</v>
      </c>
      <c r="L58" s="195">
        <f ca="1"/>
        <v>3.2</v>
      </c>
      <c r="M58" s="195">
        <f ca="1"/>
        <v>4.3</v>
      </c>
      <c r="N58" s="195">
        <f ca="1"/>
        <v>18</v>
      </c>
      <c r="O58" s="195">
        <f t="shared" ca="1" si="0"/>
        <v>0</v>
      </c>
      <c r="P58" s="195">
        <f t="shared" ca="1" si="1"/>
        <v>0</v>
      </c>
      <c r="Q58" s="195">
        <f t="shared" ca="1" si="2"/>
        <v>0</v>
      </c>
      <c r="R58" s="195">
        <f t="shared" ca="1" si="3"/>
        <v>0</v>
      </c>
      <c r="S58" s="195">
        <f t="shared" ca="1" si="4"/>
        <v>6</v>
      </c>
      <c r="T58" s="195">
        <f t="shared" ca="1" si="5"/>
        <v>6</v>
      </c>
    </row>
    <row r="59" spans="2:20" s="195" customFormat="1" x14ac:dyDescent="0.2">
      <c r="B59" s="195" t="str">
        <f ca="1"/>
        <v>PNG</v>
      </c>
      <c r="C59" s="195" t="str">
        <f ca="1"/>
        <v>PBA</v>
      </c>
      <c r="D59" s="195" t="str">
        <f ca="1"/>
        <v>PBA NB</v>
      </c>
      <c r="E59" s="195" t="str">
        <f ca="1"/>
        <v>VOLKSWAGEN</v>
      </c>
      <c r="F59" s="195" t="str">
        <f ca="1"/>
        <v>VWB</v>
      </c>
      <c r="G59" s="195">
        <f ca="1"/>
        <v>0</v>
      </c>
      <c r="H59" s="195" t="str">
        <f ca="1"/>
        <v>C</v>
      </c>
      <c r="I59" s="195" t="str">
        <f ca="1"/>
        <v>C</v>
      </c>
      <c r="J59" s="195" t="str">
        <f ca="1"/>
        <v>T-CROSS</v>
      </c>
      <c r="K59" s="195">
        <f ca="1"/>
        <v>4.1989999999999998</v>
      </c>
      <c r="L59" s="195">
        <f ca="1"/>
        <v>1.8089999999999999</v>
      </c>
      <c r="M59" s="195">
        <f ca="1"/>
        <v>1.57</v>
      </c>
      <c r="N59" s="195">
        <f ca="1"/>
        <v>1.292</v>
      </c>
      <c r="O59" s="195">
        <f t="shared" ca="1" si="0"/>
        <v>4</v>
      </c>
      <c r="P59" s="195">
        <f t="shared" ca="1" si="1"/>
        <v>0</v>
      </c>
      <c r="Q59" s="195">
        <f t="shared" ca="1" si="2"/>
        <v>0</v>
      </c>
      <c r="R59" s="195">
        <f t="shared" ca="1" si="3"/>
        <v>0</v>
      </c>
      <c r="S59" s="195">
        <f t="shared" ca="1" si="4"/>
        <v>0</v>
      </c>
      <c r="T59" s="195">
        <f t="shared" ca="1" si="5"/>
        <v>0</v>
      </c>
    </row>
    <row r="60" spans="2:20" s="195" customFormat="1" x14ac:dyDescent="0.2">
      <c r="B60" s="195" t="str">
        <f ca="1"/>
        <v>PNG</v>
      </c>
      <c r="C60" s="195" t="str">
        <f ca="1"/>
        <v>VCZ</v>
      </c>
      <c r="D60" s="195" t="str">
        <f ca="1"/>
        <v>VCZ</v>
      </c>
      <c r="E60" s="195" t="str">
        <f ca="1"/>
        <v>CATERPILLAR</v>
      </c>
      <c r="F60" s="195" t="str">
        <f ca="1"/>
        <v>CATERPILLAR BRASIL</v>
      </c>
      <c r="G60" s="195">
        <f ca="1"/>
        <v>1</v>
      </c>
      <c r="H60" s="195" t="str">
        <f ca="1"/>
        <v>H</v>
      </c>
      <c r="I60" s="195" t="str">
        <f ca="1"/>
        <v>H</v>
      </c>
      <c r="J60" s="195" t="str">
        <f ca="1"/>
        <v>416 BACKHOELOADER - #K8WPH</v>
      </c>
      <c r="K60" s="195">
        <f ca="1"/>
        <v>7.18</v>
      </c>
      <c r="L60" s="195">
        <f ca="1"/>
        <v>2.31</v>
      </c>
      <c r="M60" s="195">
        <f ca="1"/>
        <v>2.84</v>
      </c>
      <c r="N60" s="195">
        <f ca="1"/>
        <v>7.72</v>
      </c>
      <c r="O60" s="195">
        <f t="shared" ca="1" si="0"/>
        <v>0</v>
      </c>
      <c r="P60" s="195">
        <f t="shared" ca="1" si="1"/>
        <v>0</v>
      </c>
      <c r="Q60" s="195">
        <f t="shared" ca="1" si="2"/>
        <v>0</v>
      </c>
      <c r="R60" s="195">
        <f t="shared" ca="1" si="3"/>
        <v>0</v>
      </c>
      <c r="S60" s="195">
        <f t="shared" ca="1" si="4"/>
        <v>4</v>
      </c>
      <c r="T60" s="195">
        <f t="shared" ca="1" si="5"/>
        <v>4</v>
      </c>
    </row>
    <row r="61" spans="2:20" s="195" customFormat="1" x14ac:dyDescent="0.2">
      <c r="B61" s="195" t="str">
        <f ca="1"/>
        <v>PNG</v>
      </c>
      <c r="C61" s="195" t="str">
        <f ca="1"/>
        <v>VCZ</v>
      </c>
      <c r="D61" s="195" t="str">
        <f ca="1"/>
        <v>VCZ</v>
      </c>
      <c r="E61" s="195" t="str">
        <f ca="1"/>
        <v>CATERPILLAR</v>
      </c>
      <c r="F61" s="195" t="str">
        <f ca="1"/>
        <v>CATERPILLAR BRASIL</v>
      </c>
      <c r="G61" s="195">
        <f ca="1"/>
        <v>1</v>
      </c>
      <c r="H61" s="195" t="str">
        <f ca="1"/>
        <v>H</v>
      </c>
      <c r="I61" s="195" t="str">
        <f ca="1"/>
        <v>H</v>
      </c>
      <c r="J61" s="195" t="str">
        <f ca="1"/>
        <v>416 BACKHOELOADER - #K8WPV</v>
      </c>
      <c r="K61" s="195">
        <f ca="1"/>
        <v>7.18</v>
      </c>
      <c r="L61" s="195">
        <f ca="1"/>
        <v>2.31</v>
      </c>
      <c r="M61" s="195">
        <f ca="1"/>
        <v>2.84</v>
      </c>
      <c r="N61" s="195">
        <f ca="1"/>
        <v>7.84</v>
      </c>
      <c r="O61" s="195">
        <f t="shared" ca="1" si="0"/>
        <v>0</v>
      </c>
      <c r="P61" s="195">
        <f t="shared" ca="1" si="1"/>
        <v>0</v>
      </c>
      <c r="Q61" s="195">
        <f t="shared" ca="1" si="2"/>
        <v>0</v>
      </c>
      <c r="R61" s="195">
        <f t="shared" ca="1" si="3"/>
        <v>0</v>
      </c>
      <c r="S61" s="195">
        <f t="shared" ca="1" si="4"/>
        <v>4</v>
      </c>
      <c r="T61" s="195">
        <f t="shared" ca="1" si="5"/>
        <v>4</v>
      </c>
    </row>
    <row r="62" spans="2:20" s="195" customFormat="1" x14ac:dyDescent="0.2">
      <c r="B62" s="195" t="str">
        <f ca="1"/>
        <v>PNG</v>
      </c>
      <c r="C62" s="195" t="str">
        <f ca="1"/>
        <v>VCZ</v>
      </c>
      <c r="D62" s="195" t="str">
        <f ca="1"/>
        <v>VCZ</v>
      </c>
      <c r="E62" s="195" t="str">
        <f ca="1"/>
        <v>CATERPILLAR</v>
      </c>
      <c r="F62" s="195" t="str">
        <f ca="1"/>
        <v>CATERPILLAR BRASIL</v>
      </c>
      <c r="G62" s="195">
        <f ca="1"/>
        <v>1</v>
      </c>
      <c r="H62" s="195" t="str">
        <f ca="1"/>
        <v>H</v>
      </c>
      <c r="I62" s="195" t="str">
        <f ca="1"/>
        <v>H</v>
      </c>
      <c r="J62" s="195" t="str">
        <f ca="1"/>
        <v>416 BACKHOELOADER - #K9KMV</v>
      </c>
      <c r="K62" s="195">
        <f ca="1"/>
        <v>7.18</v>
      </c>
      <c r="L62" s="195">
        <f ca="1"/>
        <v>2.31</v>
      </c>
      <c r="M62" s="195">
        <f ca="1"/>
        <v>2.84</v>
      </c>
      <c r="N62" s="195">
        <f ca="1"/>
        <v>7.32</v>
      </c>
      <c r="O62" s="195">
        <f t="shared" ca="1" si="0"/>
        <v>0</v>
      </c>
      <c r="P62" s="195">
        <f t="shared" ca="1" si="1"/>
        <v>0</v>
      </c>
      <c r="Q62" s="195">
        <f t="shared" ca="1" si="2"/>
        <v>0</v>
      </c>
      <c r="R62" s="195">
        <f t="shared" ca="1" si="3"/>
        <v>0</v>
      </c>
      <c r="S62" s="195">
        <f t="shared" ca="1" si="4"/>
        <v>4</v>
      </c>
      <c r="T62" s="195">
        <f t="shared" ca="1" si="5"/>
        <v>4</v>
      </c>
    </row>
    <row r="63" spans="2:20" s="195" customFormat="1" x14ac:dyDescent="0.2">
      <c r="B63" s="195" t="str">
        <f ca="1"/>
        <v>PNG</v>
      </c>
      <c r="C63" s="195" t="str">
        <f ca="1"/>
        <v>VCZ</v>
      </c>
      <c r="D63" s="195" t="str">
        <f ca="1"/>
        <v>VCZ</v>
      </c>
      <c r="E63" s="195" t="str">
        <f ca="1"/>
        <v>CATERPILLAR</v>
      </c>
      <c r="F63" s="195" t="str">
        <f ca="1"/>
        <v>CATERPILLAR BRASIL</v>
      </c>
      <c r="G63" s="195">
        <f ca="1"/>
        <v>1</v>
      </c>
      <c r="H63" s="195" t="str">
        <f ca="1"/>
        <v>H</v>
      </c>
      <c r="I63" s="195" t="str">
        <f ca="1"/>
        <v>H</v>
      </c>
      <c r="J63" s="195" t="str">
        <f ca="1"/>
        <v>416 BACKHOELOADER - #K9KMW</v>
      </c>
      <c r="K63" s="195">
        <f ca="1"/>
        <v>7.18</v>
      </c>
      <c r="L63" s="195">
        <f ca="1"/>
        <v>2.31</v>
      </c>
      <c r="M63" s="195">
        <f ca="1"/>
        <v>2.84</v>
      </c>
      <c r="N63" s="195">
        <f ca="1"/>
        <v>7.32</v>
      </c>
      <c r="O63" s="195">
        <f t="shared" ca="1" si="0"/>
        <v>0</v>
      </c>
      <c r="P63" s="195">
        <f t="shared" ca="1" si="1"/>
        <v>0</v>
      </c>
      <c r="Q63" s="195">
        <f t="shared" ca="1" si="2"/>
        <v>0</v>
      </c>
      <c r="R63" s="195">
        <f t="shared" ca="1" si="3"/>
        <v>0</v>
      </c>
      <c r="S63" s="195">
        <f t="shared" ca="1" si="4"/>
        <v>4</v>
      </c>
      <c r="T63" s="195">
        <f t="shared" ca="1" si="5"/>
        <v>4</v>
      </c>
    </row>
    <row r="64" spans="2:20" s="195" customFormat="1" x14ac:dyDescent="0.2">
      <c r="B64" s="195" t="str">
        <f ca="1"/>
        <v>PNG</v>
      </c>
      <c r="C64" s="195" t="str">
        <f ca="1"/>
        <v>VCZ</v>
      </c>
      <c r="D64" s="195" t="str">
        <f ca="1"/>
        <v>VCZ</v>
      </c>
      <c r="E64" s="195" t="str">
        <f ca="1"/>
        <v>CATERPILLAR</v>
      </c>
      <c r="F64" s="195" t="str">
        <f ca="1"/>
        <v>CATERPILLAR BRASIL</v>
      </c>
      <c r="G64" s="195">
        <f ca="1"/>
        <v>1</v>
      </c>
      <c r="H64" s="195" t="str">
        <f ca="1"/>
        <v>H</v>
      </c>
      <c r="I64" s="195" t="str">
        <f ca="1"/>
        <v>H</v>
      </c>
      <c r="J64" s="195" t="str">
        <f ca="1"/>
        <v>416 BACKHOELOADER - #K9KNF</v>
      </c>
      <c r="K64" s="195">
        <f ca="1"/>
        <v>7.18</v>
      </c>
      <c r="L64" s="195">
        <f ca="1"/>
        <v>2.31</v>
      </c>
      <c r="M64" s="195">
        <f ca="1"/>
        <v>2.84</v>
      </c>
      <c r="N64" s="195">
        <f ca="1"/>
        <v>7.92</v>
      </c>
      <c r="O64" s="195">
        <f t="shared" ca="1" si="0"/>
        <v>0</v>
      </c>
      <c r="P64" s="195">
        <f t="shared" ca="1" si="1"/>
        <v>0</v>
      </c>
      <c r="Q64" s="195">
        <f t="shared" ca="1" si="2"/>
        <v>0</v>
      </c>
      <c r="R64" s="195">
        <f t="shared" ca="1" si="3"/>
        <v>0</v>
      </c>
      <c r="S64" s="195">
        <f t="shared" ca="1" si="4"/>
        <v>4</v>
      </c>
      <c r="T64" s="195">
        <f t="shared" ca="1" si="5"/>
        <v>4</v>
      </c>
    </row>
    <row r="65" spans="2:20" s="195" customFormat="1" x14ac:dyDescent="0.2">
      <c r="B65" s="195" t="str">
        <f ca="1"/>
        <v>PNG</v>
      </c>
      <c r="C65" s="195" t="str">
        <f ca="1"/>
        <v>VCZ</v>
      </c>
      <c r="D65" s="195" t="str">
        <f ca="1"/>
        <v>VCZ</v>
      </c>
      <c r="E65" s="195" t="str">
        <f ca="1"/>
        <v>CATERPILLAR</v>
      </c>
      <c r="F65" s="195" t="str">
        <f ca="1"/>
        <v>CATERPILLAR BRASIL</v>
      </c>
      <c r="G65" s="195">
        <f ca="1"/>
        <v>1</v>
      </c>
      <c r="H65" s="195" t="str">
        <f ca="1"/>
        <v>H</v>
      </c>
      <c r="I65" s="195" t="str">
        <f ca="1"/>
        <v>H</v>
      </c>
      <c r="J65" s="195" t="str">
        <f ca="1"/>
        <v>416 BACKHOELOADER - #K9KNH</v>
      </c>
      <c r="K65" s="195">
        <f ca="1"/>
        <v>7.18</v>
      </c>
      <c r="L65" s="195">
        <f ca="1"/>
        <v>2.31</v>
      </c>
      <c r="M65" s="195">
        <f ca="1"/>
        <v>2.84</v>
      </c>
      <c r="N65" s="195">
        <f ca="1"/>
        <v>7.92</v>
      </c>
      <c r="O65" s="195">
        <f t="shared" ca="1" si="0"/>
        <v>0</v>
      </c>
      <c r="P65" s="195">
        <f t="shared" ca="1" si="1"/>
        <v>0</v>
      </c>
      <c r="Q65" s="195">
        <f t="shared" ca="1" si="2"/>
        <v>0</v>
      </c>
      <c r="R65" s="195">
        <f t="shared" ca="1" si="3"/>
        <v>0</v>
      </c>
      <c r="S65" s="195">
        <f t="shared" ca="1" si="4"/>
        <v>4</v>
      </c>
      <c r="T65" s="195">
        <f t="shared" ca="1" si="5"/>
        <v>4</v>
      </c>
    </row>
    <row r="66" spans="2:20" s="195" customFormat="1" x14ac:dyDescent="0.2">
      <c r="B66" s="195" t="str">
        <f ca="1"/>
        <v>PNG</v>
      </c>
      <c r="C66" s="195" t="str">
        <f ca="1"/>
        <v>VCZ</v>
      </c>
      <c r="D66" s="195" t="str">
        <f ca="1"/>
        <v>VCZ</v>
      </c>
      <c r="E66" s="195" t="str">
        <f ca="1"/>
        <v>CATERPILLAR</v>
      </c>
      <c r="F66" s="195" t="str">
        <f ca="1"/>
        <v>CATERPILLAR BRASIL</v>
      </c>
      <c r="G66" s="195">
        <f ca="1"/>
        <v>1</v>
      </c>
      <c r="H66" s="195" t="str">
        <f ca="1"/>
        <v>H</v>
      </c>
      <c r="I66" s="195" t="str">
        <f ca="1"/>
        <v>H</v>
      </c>
      <c r="J66" s="195" t="str">
        <f ca="1"/>
        <v>416 BACKHOELOADER - #K9LBG</v>
      </c>
      <c r="K66" s="195">
        <f ca="1"/>
        <v>7.18</v>
      </c>
      <c r="L66" s="195">
        <f ca="1"/>
        <v>2.31</v>
      </c>
      <c r="M66" s="195">
        <f ca="1"/>
        <v>2.84</v>
      </c>
      <c r="N66" s="195">
        <f ca="1"/>
        <v>7.34</v>
      </c>
      <c r="O66" s="195">
        <f t="shared" ca="1" si="0"/>
        <v>0</v>
      </c>
      <c r="P66" s="195">
        <f t="shared" ca="1" si="1"/>
        <v>0</v>
      </c>
      <c r="Q66" s="195">
        <f t="shared" ca="1" si="2"/>
        <v>0</v>
      </c>
      <c r="R66" s="195">
        <f t="shared" ca="1" si="3"/>
        <v>0</v>
      </c>
      <c r="S66" s="195">
        <f t="shared" ca="1" si="4"/>
        <v>4</v>
      </c>
      <c r="T66" s="195">
        <f t="shared" ca="1" si="5"/>
        <v>4</v>
      </c>
    </row>
    <row r="67" spans="2:20" s="195" customFormat="1" x14ac:dyDescent="0.2">
      <c r="B67" s="195" t="str">
        <f ca="1"/>
        <v>PNG</v>
      </c>
      <c r="C67" s="195" t="str">
        <f ca="1"/>
        <v>VCZ</v>
      </c>
      <c r="D67" s="195" t="str">
        <f ca="1"/>
        <v>VCZ</v>
      </c>
      <c r="E67" s="195" t="str">
        <f ca="1"/>
        <v>CATERPILLAR</v>
      </c>
      <c r="F67" s="195" t="str">
        <f ca="1"/>
        <v>CATERPILLAR BRASIL</v>
      </c>
      <c r="G67" s="195">
        <f ca="1"/>
        <v>1</v>
      </c>
      <c r="H67" s="195" t="str">
        <f ca="1"/>
        <v>H</v>
      </c>
      <c r="I67" s="195" t="str">
        <f ca="1"/>
        <v>H</v>
      </c>
      <c r="J67" s="195" t="str">
        <f ca="1"/>
        <v>416 BACKHOELOADER - #K9LKC</v>
      </c>
      <c r="K67" s="195">
        <f ca="1"/>
        <v>7.18</v>
      </c>
      <c r="L67" s="195">
        <f ca="1"/>
        <v>2.31</v>
      </c>
      <c r="M67" s="195">
        <f ca="1"/>
        <v>2.84</v>
      </c>
      <c r="N67" s="195">
        <f ca="1"/>
        <v>7.34</v>
      </c>
      <c r="O67" s="195">
        <f t="shared" ca="1" si="0"/>
        <v>0</v>
      </c>
      <c r="P67" s="195">
        <f t="shared" ca="1" si="1"/>
        <v>0</v>
      </c>
      <c r="Q67" s="195">
        <f t="shared" ca="1" si="2"/>
        <v>0</v>
      </c>
      <c r="R67" s="195">
        <f t="shared" ca="1" si="3"/>
        <v>0</v>
      </c>
      <c r="S67" s="195">
        <f t="shared" ca="1" si="4"/>
        <v>4</v>
      </c>
      <c r="T67" s="195">
        <f t="shared" ca="1" si="5"/>
        <v>4</v>
      </c>
    </row>
    <row r="68" spans="2:20" s="195" customFormat="1" x14ac:dyDescent="0.2">
      <c r="B68" s="195" t="str">
        <f ca="1"/>
        <v>PNG</v>
      </c>
      <c r="C68" s="195" t="str">
        <f ca="1"/>
        <v>VCZ</v>
      </c>
      <c r="D68" s="195" t="str">
        <f ca="1"/>
        <v>VCZ</v>
      </c>
      <c r="E68" s="195" t="str">
        <f ca="1"/>
        <v>CATERPILLAR</v>
      </c>
      <c r="F68" s="195" t="str">
        <f ca="1"/>
        <v>CATERPILLAR BRASIL</v>
      </c>
      <c r="G68" s="195">
        <f ca="1"/>
        <v>1</v>
      </c>
      <c r="H68" s="195" t="str">
        <f ca="1"/>
        <v>H</v>
      </c>
      <c r="I68" s="195" t="str">
        <f ca="1"/>
        <v>H</v>
      </c>
      <c r="J68" s="195" t="str">
        <f ca="1"/>
        <v>416 BACKHOELOADER - #K9LRR</v>
      </c>
      <c r="K68" s="195">
        <f ca="1"/>
        <v>7.18</v>
      </c>
      <c r="L68" s="195">
        <f ca="1"/>
        <v>2.31</v>
      </c>
      <c r="M68" s="195">
        <f ca="1"/>
        <v>2.84</v>
      </c>
      <c r="N68" s="195">
        <f ca="1"/>
        <v>7.88</v>
      </c>
      <c r="O68" s="195">
        <f t="shared" ca="1" si="0"/>
        <v>0</v>
      </c>
      <c r="P68" s="195">
        <f t="shared" ca="1" si="1"/>
        <v>0</v>
      </c>
      <c r="Q68" s="195">
        <f t="shared" ca="1" si="2"/>
        <v>0</v>
      </c>
      <c r="R68" s="195">
        <f t="shared" ca="1" si="3"/>
        <v>0</v>
      </c>
      <c r="S68" s="195">
        <f t="shared" ca="1" si="4"/>
        <v>4</v>
      </c>
      <c r="T68" s="195">
        <f t="shared" ca="1" si="5"/>
        <v>4</v>
      </c>
    </row>
    <row r="69" spans="2:20" s="195" customFormat="1" x14ac:dyDescent="0.2">
      <c r="B69" s="195" t="str">
        <f ca="1"/>
        <v>PNG</v>
      </c>
      <c r="C69" s="195" t="str">
        <f ca="1"/>
        <v>VCZ</v>
      </c>
      <c r="D69" s="195" t="str">
        <f ca="1"/>
        <v>VCZ</v>
      </c>
      <c r="E69" s="195" t="str">
        <f ca="1"/>
        <v>CATERPILLAR</v>
      </c>
      <c r="F69" s="195" t="str">
        <f ca="1"/>
        <v>CATERPILLAR BRASIL</v>
      </c>
      <c r="G69" s="195">
        <f ca="1"/>
        <v>1</v>
      </c>
      <c r="H69" s="195" t="str">
        <f ca="1"/>
        <v>H</v>
      </c>
      <c r="I69" s="195" t="str">
        <f ca="1"/>
        <v>H</v>
      </c>
      <c r="J69" s="195" t="str">
        <f ca="1"/>
        <v>416 BACKHOELOADER - #K9LST</v>
      </c>
      <c r="K69" s="195">
        <f ca="1"/>
        <v>7.18</v>
      </c>
      <c r="L69" s="195">
        <f ca="1"/>
        <v>2.31</v>
      </c>
      <c r="M69" s="195">
        <f ca="1"/>
        <v>2.84</v>
      </c>
      <c r="N69" s="195">
        <f ca="1"/>
        <v>7.34</v>
      </c>
      <c r="O69" s="195">
        <f t="shared" ca="1" si="0"/>
        <v>0</v>
      </c>
      <c r="P69" s="195">
        <f t="shared" ca="1" si="1"/>
        <v>0</v>
      </c>
      <c r="Q69" s="195">
        <f t="shared" ca="1" si="2"/>
        <v>0</v>
      </c>
      <c r="R69" s="195">
        <f t="shared" ca="1" si="3"/>
        <v>0</v>
      </c>
      <c r="S69" s="195">
        <f t="shared" ca="1" si="4"/>
        <v>4</v>
      </c>
      <c r="T69" s="195">
        <f t="shared" ca="1" si="5"/>
        <v>4</v>
      </c>
    </row>
    <row r="70" spans="2:20" s="195" customFormat="1" x14ac:dyDescent="0.2">
      <c r="B70" s="195" t="str">
        <f ca="1"/>
        <v>PNG</v>
      </c>
      <c r="C70" s="195" t="str">
        <f ca="1"/>
        <v>VCZ</v>
      </c>
      <c r="D70" s="195" t="str">
        <f ca="1"/>
        <v>VCZ</v>
      </c>
      <c r="E70" s="195" t="str">
        <f ca="1"/>
        <v>CATERPILLAR</v>
      </c>
      <c r="F70" s="195" t="str">
        <f ca="1"/>
        <v>CATERPILLAR BRASIL</v>
      </c>
      <c r="G70" s="195">
        <f ca="1"/>
        <v>1</v>
      </c>
      <c r="H70" s="195" t="str">
        <f ca="1"/>
        <v>H</v>
      </c>
      <c r="I70" s="195" t="str">
        <f ca="1"/>
        <v>H</v>
      </c>
      <c r="J70" s="195">
        <f ca="1"/>
        <v>416</v>
      </c>
      <c r="K70" s="195">
        <f ca="1"/>
        <v>7.18</v>
      </c>
      <c r="L70" s="195">
        <f ca="1"/>
        <v>2.31</v>
      </c>
      <c r="M70" s="195">
        <f ca="1"/>
        <v>2.84</v>
      </c>
      <c r="N70" s="195">
        <f ca="1"/>
        <v>7.92</v>
      </c>
      <c r="O70" s="195">
        <f t="shared" ca="1" si="0"/>
        <v>0</v>
      </c>
      <c r="P70" s="195">
        <f t="shared" ca="1" si="1"/>
        <v>0</v>
      </c>
      <c r="Q70" s="195">
        <f t="shared" ca="1" si="2"/>
        <v>0</v>
      </c>
      <c r="R70" s="195">
        <f t="shared" ca="1" si="3"/>
        <v>0</v>
      </c>
      <c r="S70" s="195">
        <f t="shared" ca="1" si="4"/>
        <v>4</v>
      </c>
      <c r="T70" s="195">
        <f t="shared" ca="1" si="5"/>
        <v>4</v>
      </c>
    </row>
    <row r="71" spans="2:20" s="195" customFormat="1" x14ac:dyDescent="0.2">
      <c r="B71" s="195" t="str">
        <f ca="1"/>
        <v>PNG</v>
      </c>
      <c r="C71" s="195" t="str">
        <f ca="1"/>
        <v>VCZ</v>
      </c>
      <c r="D71" s="195" t="str">
        <f ca="1"/>
        <v>VCZ</v>
      </c>
      <c r="E71" s="195" t="str">
        <f ca="1"/>
        <v>CATERPILLAR</v>
      </c>
      <c r="F71" s="195" t="str">
        <f ca="1"/>
        <v>CATERPILLAR BRASIL</v>
      </c>
      <c r="G71" s="195">
        <f ca="1"/>
        <v>1</v>
      </c>
      <c r="H71" s="195" t="str">
        <f ca="1"/>
        <v>H</v>
      </c>
      <c r="I71" s="195" t="str">
        <f ca="1"/>
        <v>H</v>
      </c>
      <c r="J71" s="195">
        <f ca="1"/>
        <v>416</v>
      </c>
      <c r="K71" s="195">
        <f ca="1"/>
        <v>7.18</v>
      </c>
      <c r="L71" s="195">
        <f ca="1"/>
        <v>2.31</v>
      </c>
      <c r="M71" s="195">
        <f ca="1"/>
        <v>2.84</v>
      </c>
      <c r="N71" s="195">
        <f ca="1"/>
        <v>7.34</v>
      </c>
      <c r="O71" s="195">
        <f t="shared" ca="1" si="0"/>
        <v>0</v>
      </c>
      <c r="P71" s="195">
        <f t="shared" ca="1" si="1"/>
        <v>0</v>
      </c>
      <c r="Q71" s="195">
        <f t="shared" ca="1" si="2"/>
        <v>0</v>
      </c>
      <c r="R71" s="195">
        <f t="shared" ca="1" si="3"/>
        <v>0</v>
      </c>
      <c r="S71" s="195">
        <f t="shared" ca="1" si="4"/>
        <v>4</v>
      </c>
      <c r="T71" s="195">
        <f t="shared" ca="1" si="5"/>
        <v>4</v>
      </c>
    </row>
    <row r="72" spans="2:20" s="195" customFormat="1" x14ac:dyDescent="0.2">
      <c r="B72" s="195" t="str">
        <f ca="1"/>
        <v>PNG</v>
      </c>
      <c r="C72" s="195" t="str">
        <f ca="1"/>
        <v>VCZ</v>
      </c>
      <c r="D72" s="195" t="str">
        <f ca="1"/>
        <v>VCZ</v>
      </c>
      <c r="E72" s="195" t="str">
        <f ca="1"/>
        <v>CATERPILLAR</v>
      </c>
      <c r="F72" s="195" t="str">
        <f ca="1"/>
        <v>CATERPILLAR BRASIL</v>
      </c>
      <c r="G72" s="195">
        <f ca="1"/>
        <v>1</v>
      </c>
      <c r="H72" s="195" t="str">
        <f ca="1"/>
        <v>H</v>
      </c>
      <c r="I72" s="195" t="str">
        <f ca="1"/>
        <v>H</v>
      </c>
      <c r="J72" s="195" t="str">
        <f ca="1"/>
        <v>420 BACKHOELOADER - #K0LKK</v>
      </c>
      <c r="K72" s="195">
        <f ca="1"/>
        <v>7.23</v>
      </c>
      <c r="L72" s="195">
        <f ca="1"/>
        <v>2.31</v>
      </c>
      <c r="M72" s="195">
        <f ca="1"/>
        <v>2.84</v>
      </c>
      <c r="N72" s="195">
        <f ca="1"/>
        <v>8.2899999999999991</v>
      </c>
      <c r="O72" s="195">
        <f t="shared" ca="1" si="0"/>
        <v>0</v>
      </c>
      <c r="P72" s="195">
        <f t="shared" ca="1" si="1"/>
        <v>0</v>
      </c>
      <c r="Q72" s="195">
        <f t="shared" ca="1" si="2"/>
        <v>0</v>
      </c>
      <c r="R72" s="195">
        <f t="shared" ca="1" si="3"/>
        <v>0</v>
      </c>
      <c r="S72" s="195">
        <f t="shared" ca="1" si="4"/>
        <v>4</v>
      </c>
      <c r="T72" s="195">
        <f t="shared" ca="1" si="5"/>
        <v>4</v>
      </c>
    </row>
    <row r="73" spans="2:20" s="195" customFormat="1" x14ac:dyDescent="0.2">
      <c r="B73" s="195" t="str">
        <f ca="1"/>
        <v>PNG</v>
      </c>
      <c r="C73" s="195" t="str">
        <f ca="1"/>
        <v>VCZ</v>
      </c>
      <c r="D73" s="195" t="str">
        <f ca="1"/>
        <v>VCZ</v>
      </c>
      <c r="E73" s="195" t="str">
        <f ca="1"/>
        <v>CATERPILLAR</v>
      </c>
      <c r="F73" s="195" t="str">
        <f ca="1"/>
        <v>CATERPILLAR BRASIL</v>
      </c>
      <c r="G73" s="195">
        <f ca="1"/>
        <v>1</v>
      </c>
      <c r="H73" s="195" t="str">
        <f ca="1"/>
        <v>H</v>
      </c>
      <c r="I73" s="195" t="str">
        <f ca="1"/>
        <v>H</v>
      </c>
      <c r="J73" s="195">
        <f ca="1"/>
        <v>420</v>
      </c>
      <c r="K73" s="195">
        <f ca="1"/>
        <v>7.23</v>
      </c>
      <c r="L73" s="195">
        <f ca="1"/>
        <v>2.31</v>
      </c>
      <c r="M73" s="195">
        <f ca="1"/>
        <v>2.84</v>
      </c>
      <c r="N73" s="195">
        <f ca="1"/>
        <v>8.2899999999999991</v>
      </c>
      <c r="O73" s="195">
        <f t="shared" ca="1" si="0"/>
        <v>0</v>
      </c>
      <c r="P73" s="195">
        <f t="shared" ca="1" si="1"/>
        <v>0</v>
      </c>
      <c r="Q73" s="195">
        <f t="shared" ca="1" si="2"/>
        <v>0</v>
      </c>
      <c r="R73" s="195">
        <f t="shared" ca="1" si="3"/>
        <v>0</v>
      </c>
      <c r="S73" s="195">
        <f t="shared" ca="1" si="4"/>
        <v>4</v>
      </c>
      <c r="T73" s="195">
        <f t="shared" ca="1" si="5"/>
        <v>4</v>
      </c>
    </row>
    <row r="74" spans="2:20" s="195" customFormat="1" x14ac:dyDescent="0.2">
      <c r="B74" s="195" t="str">
        <f ca="1"/>
        <v>PNG</v>
      </c>
      <c r="C74" s="195" t="str">
        <f ca="1"/>
        <v>VCZ</v>
      </c>
      <c r="D74" s="195" t="str">
        <f ca="1"/>
        <v>VCZ</v>
      </c>
      <c r="E74" s="195" t="str">
        <f ca="1"/>
        <v>CATERPILLAR</v>
      </c>
      <c r="F74" s="195" t="str">
        <f ca="1"/>
        <v>CATERPILLAR BRASIL</v>
      </c>
      <c r="G74" s="195">
        <f ca="1"/>
        <v>1</v>
      </c>
      <c r="H74" s="195" t="str">
        <f ca="1"/>
        <v>H</v>
      </c>
      <c r="I74" s="195" t="str">
        <f ca="1"/>
        <v>H</v>
      </c>
      <c r="J74" s="195" t="str">
        <f ca="1"/>
        <v>924K WHEELLOADER - #K5KSW</v>
      </c>
      <c r="K74" s="195">
        <f ca="1"/>
        <v>7.39</v>
      </c>
      <c r="L74" s="195">
        <f ca="1"/>
        <v>2.64</v>
      </c>
      <c r="M74" s="195">
        <f ca="1"/>
        <v>3.35</v>
      </c>
      <c r="N74" s="195">
        <f ca="1"/>
        <v>12.07</v>
      </c>
      <c r="O74" s="195">
        <f t="shared" ca="1" si="0"/>
        <v>0</v>
      </c>
      <c r="P74" s="195">
        <f t="shared" ca="1" si="1"/>
        <v>0</v>
      </c>
      <c r="Q74" s="195">
        <f t="shared" ca="1" si="2"/>
        <v>0</v>
      </c>
      <c r="R74" s="195">
        <f t="shared" ca="1" si="3"/>
        <v>0</v>
      </c>
      <c r="S74" s="195">
        <f t="shared" ca="1" si="4"/>
        <v>4</v>
      </c>
      <c r="T74" s="195">
        <f t="shared" ca="1" si="5"/>
        <v>4</v>
      </c>
    </row>
    <row r="75" spans="2:20" s="195" customFormat="1" x14ac:dyDescent="0.2">
      <c r="B75" s="195" t="str">
        <f ca="1"/>
        <v>PNG</v>
      </c>
      <c r="C75" s="195" t="str">
        <f ca="1"/>
        <v>VCZ</v>
      </c>
      <c r="D75" s="195" t="str">
        <f ca="1"/>
        <v>VCZ</v>
      </c>
      <c r="E75" s="195" t="str">
        <f ca="1"/>
        <v>VOLKSWAGEN</v>
      </c>
      <c r="F75" s="195" t="str">
        <f ca="1"/>
        <v>VWB</v>
      </c>
      <c r="G75" s="195">
        <f ca="1"/>
        <v>398</v>
      </c>
      <c r="H75" s="195" t="str">
        <f ca="1"/>
        <v>C</v>
      </c>
      <c r="I75" s="195" t="str">
        <f ca="1"/>
        <v>C</v>
      </c>
      <c r="J75" s="195" t="str">
        <f ca="1"/>
        <v>T-CROSS</v>
      </c>
      <c r="K75" s="195">
        <f ca="1"/>
        <v>4.1989999999999998</v>
      </c>
      <c r="L75" s="195">
        <f ca="1"/>
        <v>1.8089999999999999</v>
      </c>
      <c r="M75" s="195">
        <f ca="1"/>
        <v>1.57</v>
      </c>
      <c r="N75" s="195">
        <f ca="1"/>
        <v>1.292</v>
      </c>
      <c r="O75" s="195">
        <f t="shared" ca="1" si="0"/>
        <v>4</v>
      </c>
      <c r="P75" s="195">
        <f t="shared" ca="1" si="1"/>
        <v>1592</v>
      </c>
      <c r="Q75" s="195">
        <f t="shared" ca="1" si="2"/>
        <v>0</v>
      </c>
      <c r="R75" s="195">
        <f t="shared" ca="1" si="3"/>
        <v>0</v>
      </c>
      <c r="S75" s="195">
        <f t="shared" ca="1" si="4"/>
        <v>0</v>
      </c>
      <c r="T75" s="195">
        <f t="shared" ca="1" si="5"/>
        <v>0</v>
      </c>
    </row>
    <row r="76" spans="2:20" s="195" customFormat="1" x14ac:dyDescent="0.2">
      <c r="B76" s="195" t="str">
        <f ca="1"/>
        <v>TEV</v>
      </c>
      <c r="C76" s="195" t="str">
        <f ca="1"/>
        <v>FRP</v>
      </c>
      <c r="D76" s="195" t="str">
        <f ca="1"/>
        <v>FRP</v>
      </c>
      <c r="E76" s="195" t="str">
        <f ca="1"/>
        <v>CATERPILLAR</v>
      </c>
      <c r="F76" s="195" t="str">
        <f ca="1"/>
        <v>CATERPILLAR BRASIL</v>
      </c>
      <c r="G76" s="195">
        <f ca="1"/>
        <v>1</v>
      </c>
      <c r="H76" s="195" t="str">
        <f ca="1"/>
        <v>H</v>
      </c>
      <c r="I76" s="195" t="str">
        <f ca="1"/>
        <v>H</v>
      </c>
      <c r="J76" s="195">
        <f ca="1"/>
        <v>120</v>
      </c>
      <c r="K76" s="195">
        <f ca="1"/>
        <v>9.83</v>
      </c>
      <c r="L76" s="195">
        <f ca="1"/>
        <v>2.64</v>
      </c>
      <c r="M76" s="195">
        <f ca="1"/>
        <v>3.48</v>
      </c>
      <c r="N76" s="195">
        <f ca="1"/>
        <v>16.5</v>
      </c>
      <c r="O76" s="195">
        <f t="shared" ca="1" si="0"/>
        <v>0</v>
      </c>
      <c r="P76" s="195">
        <f t="shared" ca="1" si="1"/>
        <v>0</v>
      </c>
      <c r="Q76" s="195">
        <f t="shared" ca="1" si="2"/>
        <v>0</v>
      </c>
      <c r="R76" s="195">
        <f t="shared" ca="1" si="3"/>
        <v>0</v>
      </c>
      <c r="S76" s="195">
        <f t="shared" ca="1" si="4"/>
        <v>6</v>
      </c>
      <c r="T76" s="195">
        <f t="shared" ca="1" si="5"/>
        <v>6</v>
      </c>
    </row>
    <row r="77" spans="2:20" s="195" customFormat="1" x14ac:dyDescent="0.2">
      <c r="B77" s="195" t="str">
        <f ca="1"/>
        <v>TEV</v>
      </c>
      <c r="C77" s="195" t="str">
        <f ca="1"/>
        <v>FRP</v>
      </c>
      <c r="D77" s="195" t="str">
        <f ca="1"/>
        <v>FRP</v>
      </c>
      <c r="E77" s="195" t="str">
        <f ca="1"/>
        <v>CATERPILLAR</v>
      </c>
      <c r="F77" s="195" t="str">
        <f ca="1"/>
        <v>CATERPILLAR BRASIL</v>
      </c>
      <c r="G77" s="195">
        <f ca="1"/>
        <v>1</v>
      </c>
      <c r="H77" s="195" t="str">
        <f ca="1"/>
        <v>H</v>
      </c>
      <c r="I77" s="195" t="str">
        <f ca="1"/>
        <v>H</v>
      </c>
      <c r="J77" s="195">
        <f ca="1"/>
        <v>120</v>
      </c>
      <c r="K77" s="195">
        <f ca="1"/>
        <v>9.83</v>
      </c>
      <c r="L77" s="195">
        <f ca="1"/>
        <v>2.64</v>
      </c>
      <c r="M77" s="195">
        <f ca="1"/>
        <v>3.48</v>
      </c>
      <c r="N77" s="195">
        <f ca="1"/>
        <v>16.5</v>
      </c>
      <c r="O77" s="195">
        <f t="shared" ca="1" si="0"/>
        <v>0</v>
      </c>
      <c r="P77" s="195">
        <f t="shared" ca="1" si="1"/>
        <v>0</v>
      </c>
      <c r="Q77" s="195">
        <f t="shared" ca="1" si="2"/>
        <v>0</v>
      </c>
      <c r="R77" s="195">
        <f t="shared" ca="1" si="3"/>
        <v>0</v>
      </c>
      <c r="S77" s="195">
        <f t="shared" ca="1" si="4"/>
        <v>6</v>
      </c>
      <c r="T77" s="195">
        <f t="shared" ca="1" si="5"/>
        <v>6</v>
      </c>
    </row>
    <row r="78" spans="2:20" s="195" customFormat="1" x14ac:dyDescent="0.2">
      <c r="B78" s="195" t="str">
        <f ca="1"/>
        <v>TEV</v>
      </c>
      <c r="C78" s="195" t="str">
        <f ca="1"/>
        <v>FRP</v>
      </c>
      <c r="D78" s="195" t="str">
        <f ca="1"/>
        <v>FRP</v>
      </c>
      <c r="E78" s="195" t="str">
        <f ca="1"/>
        <v>CATERPILLAR</v>
      </c>
      <c r="F78" s="195" t="str">
        <f ca="1"/>
        <v>CATERPILLAR BRASIL</v>
      </c>
      <c r="G78" s="195">
        <f ca="1"/>
        <v>1</v>
      </c>
      <c r="H78" s="195" t="str">
        <f ca="1"/>
        <v>H</v>
      </c>
      <c r="I78" s="195" t="str">
        <f ca="1"/>
        <v>H</v>
      </c>
      <c r="J78" s="195">
        <f ca="1"/>
        <v>120</v>
      </c>
      <c r="K78" s="195">
        <f ca="1"/>
        <v>9.83</v>
      </c>
      <c r="L78" s="195">
        <f ca="1"/>
        <v>2.64</v>
      </c>
      <c r="M78" s="195">
        <f ca="1"/>
        <v>3.48</v>
      </c>
      <c r="N78" s="195">
        <f ca="1"/>
        <v>16.63</v>
      </c>
      <c r="O78" s="195">
        <f t="shared" ca="1" si="0"/>
        <v>0</v>
      </c>
      <c r="P78" s="195">
        <f t="shared" ca="1" si="1"/>
        <v>0</v>
      </c>
      <c r="Q78" s="195">
        <f t="shared" ca="1" si="2"/>
        <v>0</v>
      </c>
      <c r="R78" s="195">
        <f t="shared" ca="1" si="3"/>
        <v>0</v>
      </c>
      <c r="S78" s="195">
        <f t="shared" ca="1" si="4"/>
        <v>6</v>
      </c>
      <c r="T78" s="195">
        <f t="shared" ca="1" si="5"/>
        <v>6</v>
      </c>
    </row>
    <row r="79" spans="2:20" s="195" customFormat="1" x14ac:dyDescent="0.2">
      <c r="B79" s="195" t="str">
        <f ca="1"/>
        <v>TEV</v>
      </c>
      <c r="C79" s="195" t="str">
        <f ca="1"/>
        <v>FRP</v>
      </c>
      <c r="D79" s="195" t="str">
        <f ca="1"/>
        <v>FRP</v>
      </c>
      <c r="E79" s="195" t="str">
        <f ca="1"/>
        <v>CATERPILLAR</v>
      </c>
      <c r="F79" s="195" t="str">
        <f ca="1"/>
        <v>CATERPILLAR BRASIL</v>
      </c>
      <c r="G79" s="195">
        <f ca="1"/>
        <v>1</v>
      </c>
      <c r="H79" s="195" t="str">
        <f ca="1"/>
        <v>H</v>
      </c>
      <c r="I79" s="195" t="str">
        <f ca="1"/>
        <v>H</v>
      </c>
      <c r="J79" s="195" t="str">
        <f ca="1"/>
        <v>140 MOTORGRADER - #K0YQK</v>
      </c>
      <c r="K79" s="195">
        <f ca="1"/>
        <v>9.14</v>
      </c>
      <c r="L79" s="195">
        <f ca="1"/>
        <v>2.66</v>
      </c>
      <c r="M79" s="195">
        <f ca="1"/>
        <v>3.37</v>
      </c>
      <c r="N79" s="195">
        <f ca="1"/>
        <v>18.149999999999999</v>
      </c>
      <c r="O79" s="195">
        <f t="shared" ca="1" si="0"/>
        <v>0</v>
      </c>
      <c r="P79" s="195">
        <f t="shared" ca="1" si="1"/>
        <v>0</v>
      </c>
      <c r="Q79" s="195">
        <f t="shared" ca="1" si="2"/>
        <v>0</v>
      </c>
      <c r="R79" s="195">
        <f t="shared" ca="1" si="3"/>
        <v>0</v>
      </c>
      <c r="S79" s="195">
        <f t="shared" ca="1" si="4"/>
        <v>6</v>
      </c>
      <c r="T79" s="195">
        <f t="shared" ca="1" si="5"/>
        <v>6</v>
      </c>
    </row>
    <row r="80" spans="2:20" s="195" customFormat="1" x14ac:dyDescent="0.2">
      <c r="B80" s="195" t="str">
        <f ca="1"/>
        <v>TEV</v>
      </c>
      <c r="C80" s="195" t="str">
        <f ca="1"/>
        <v>FRP</v>
      </c>
      <c r="D80" s="195" t="str">
        <f ca="1"/>
        <v>FRP</v>
      </c>
      <c r="E80" s="195" t="str">
        <f ca="1"/>
        <v>CATERPILLAR</v>
      </c>
      <c r="F80" s="195" t="str">
        <f ca="1"/>
        <v>CATERPILLAR BRASIL</v>
      </c>
      <c r="G80" s="195">
        <f ca="1"/>
        <v>1</v>
      </c>
      <c r="H80" s="195" t="str">
        <f ca="1"/>
        <v>H</v>
      </c>
      <c r="I80" s="195" t="str">
        <f ca="1"/>
        <v>H</v>
      </c>
      <c r="J80" s="195">
        <f ca="1"/>
        <v>140</v>
      </c>
      <c r="K80" s="195">
        <f ca="1"/>
        <v>9.65</v>
      </c>
      <c r="L80" s="195">
        <f ca="1"/>
        <v>2.54</v>
      </c>
      <c r="M80" s="195">
        <f ca="1"/>
        <v>3.4</v>
      </c>
      <c r="N80" s="195">
        <f ca="1"/>
        <v>18.55</v>
      </c>
      <c r="O80" s="195">
        <f t="shared" ref="O80:O143" ca="1" si="6">IF(OR(H80="B",H80="T",H80="H",H80="S",H80="M",H80=""),0,IF(N80&lt;=1.9,4,8))</f>
        <v>0</v>
      </c>
      <c r="P80" s="195">
        <f t="shared" ref="P80:P143" ca="1" si="7">O80*G80</f>
        <v>0</v>
      </c>
      <c r="Q80" s="195">
        <f t="shared" ref="Q80:Q143" ca="1" si="8">IF(OR(H80="C",H80="V",H80="H",H80="S",H80="M",H80=""),0,IF(N80&lt;=5, 4, 6))</f>
        <v>0</v>
      </c>
      <c r="R80" s="195">
        <f t="shared" ref="R80:R143" ca="1" si="9">Q80*G80</f>
        <v>0</v>
      </c>
      <c r="S80" s="195">
        <f t="shared" ref="S80:S143" ca="1" si="10">IF(OR(H80="c",H80="v",H80="b",H80="t",H80=""),0,IF(N80&lt;=14,4,EVEN(N80/3.5)))</f>
        <v>6</v>
      </c>
      <c r="T80" s="195">
        <f t="shared" ref="T80:T143" ca="1" si="11">S80*G80</f>
        <v>6</v>
      </c>
    </row>
    <row r="81" spans="2:20" s="195" customFormat="1" x14ac:dyDescent="0.2">
      <c r="B81" s="195" t="str">
        <f ca="1"/>
        <v>TEV</v>
      </c>
      <c r="C81" s="195" t="str">
        <f ca="1"/>
        <v>FRP</v>
      </c>
      <c r="D81" s="195" t="str">
        <f ca="1"/>
        <v>FRP</v>
      </c>
      <c r="E81" s="195" t="str">
        <f ca="1"/>
        <v>CATERPILLAR</v>
      </c>
      <c r="F81" s="195" t="str">
        <f ca="1"/>
        <v>CATERPILLAR BRASIL</v>
      </c>
      <c r="G81" s="195">
        <f ca="1"/>
        <v>1</v>
      </c>
      <c r="H81" s="195" t="str">
        <f ca="1"/>
        <v>H</v>
      </c>
      <c r="I81" s="195" t="str">
        <f ca="1"/>
        <v>H</v>
      </c>
      <c r="J81" s="195">
        <f ca="1"/>
        <v>140</v>
      </c>
      <c r="K81" s="195">
        <f ca="1"/>
        <v>9.65</v>
      </c>
      <c r="L81" s="195">
        <f ca="1"/>
        <v>2.54</v>
      </c>
      <c r="M81" s="195">
        <f ca="1"/>
        <v>3.4</v>
      </c>
      <c r="N81" s="195">
        <f ca="1"/>
        <v>18.55</v>
      </c>
      <c r="O81" s="195">
        <f t="shared" ca="1" si="6"/>
        <v>0</v>
      </c>
      <c r="P81" s="195">
        <f t="shared" ca="1" si="7"/>
        <v>0</v>
      </c>
      <c r="Q81" s="195">
        <f t="shared" ca="1" si="8"/>
        <v>0</v>
      </c>
      <c r="R81" s="195">
        <f t="shared" ca="1" si="9"/>
        <v>0</v>
      </c>
      <c r="S81" s="195">
        <f t="shared" ca="1" si="10"/>
        <v>6</v>
      </c>
      <c r="T81" s="195">
        <f t="shared" ca="1" si="11"/>
        <v>6</v>
      </c>
    </row>
    <row r="82" spans="2:20" s="195" customFormat="1" x14ac:dyDescent="0.2">
      <c r="B82" s="195" t="str">
        <f ca="1"/>
        <v>TEV</v>
      </c>
      <c r="C82" s="195" t="str">
        <f ca="1"/>
        <v>FRP</v>
      </c>
      <c r="D82" s="195" t="str">
        <f ca="1"/>
        <v>FRP</v>
      </c>
      <c r="E82" s="195" t="str">
        <f ca="1"/>
        <v>CATERPILLAR</v>
      </c>
      <c r="F82" s="195" t="str">
        <f ca="1"/>
        <v>CATERPILLAR BRASIL</v>
      </c>
      <c r="G82" s="195">
        <f ca="1"/>
        <v>1</v>
      </c>
      <c r="H82" s="195" t="str">
        <f ca="1"/>
        <v>H</v>
      </c>
      <c r="I82" s="195" t="str">
        <f ca="1"/>
        <v>H</v>
      </c>
      <c r="J82" s="195">
        <f ca="1"/>
        <v>140</v>
      </c>
      <c r="K82" s="195">
        <f ca="1"/>
        <v>8.89</v>
      </c>
      <c r="L82" s="195">
        <f ca="1"/>
        <v>2.56</v>
      </c>
      <c r="M82" s="195">
        <f ca="1"/>
        <v>3.37</v>
      </c>
      <c r="N82" s="195">
        <f ca="1"/>
        <v>16.829999999999998</v>
      </c>
      <c r="O82" s="195">
        <f t="shared" ca="1" si="6"/>
        <v>0</v>
      </c>
      <c r="P82" s="195">
        <f t="shared" ca="1" si="7"/>
        <v>0</v>
      </c>
      <c r="Q82" s="195">
        <f t="shared" ca="1" si="8"/>
        <v>0</v>
      </c>
      <c r="R82" s="195">
        <f t="shared" ca="1" si="9"/>
        <v>0</v>
      </c>
      <c r="S82" s="195">
        <f t="shared" ca="1" si="10"/>
        <v>6</v>
      </c>
      <c r="T82" s="195">
        <f t="shared" ca="1" si="11"/>
        <v>6</v>
      </c>
    </row>
    <row r="83" spans="2:20" s="195" customFormat="1" x14ac:dyDescent="0.2">
      <c r="B83" s="195" t="str">
        <f ca="1"/>
        <v>TEV</v>
      </c>
      <c r="C83" s="195" t="str">
        <f ca="1"/>
        <v>FRP</v>
      </c>
      <c r="D83" s="195" t="str">
        <f ca="1"/>
        <v>FRP</v>
      </c>
      <c r="E83" s="195" t="str">
        <f ca="1"/>
        <v>CATERPILLAR</v>
      </c>
      <c r="F83" s="195" t="str">
        <f ca="1"/>
        <v>CATERPILLAR BRASIL</v>
      </c>
      <c r="G83" s="195">
        <f ca="1"/>
        <v>1</v>
      </c>
      <c r="H83" s="195" t="str">
        <f ca="1"/>
        <v>H</v>
      </c>
      <c r="I83" s="195" t="str">
        <f ca="1"/>
        <v>H</v>
      </c>
      <c r="J83" s="195" t="str">
        <f ca="1"/>
        <v>140AWD</v>
      </c>
      <c r="K83" s="195">
        <f ca="1"/>
        <v>8.89</v>
      </c>
      <c r="L83" s="195">
        <f ca="1"/>
        <v>2.66</v>
      </c>
      <c r="M83" s="195">
        <f ca="1"/>
        <v>3.37</v>
      </c>
      <c r="N83" s="195">
        <f ca="1"/>
        <v>18.86</v>
      </c>
      <c r="O83" s="195">
        <f t="shared" ca="1" si="6"/>
        <v>0</v>
      </c>
      <c r="P83" s="195">
        <f t="shared" ca="1" si="7"/>
        <v>0</v>
      </c>
      <c r="Q83" s="195">
        <f t="shared" ca="1" si="8"/>
        <v>0</v>
      </c>
      <c r="R83" s="195">
        <f t="shared" ca="1" si="9"/>
        <v>0</v>
      </c>
      <c r="S83" s="195">
        <f t="shared" ca="1" si="10"/>
        <v>6</v>
      </c>
      <c r="T83" s="195">
        <f t="shared" ca="1" si="11"/>
        <v>6</v>
      </c>
    </row>
    <row r="84" spans="2:20" s="195" customFormat="1" x14ac:dyDescent="0.2">
      <c r="B84" s="195" t="str">
        <f ca="1"/>
        <v>TEV</v>
      </c>
      <c r="C84" s="195" t="str">
        <f ca="1"/>
        <v>FRP</v>
      </c>
      <c r="D84" s="195" t="str">
        <f ca="1"/>
        <v>FRP</v>
      </c>
      <c r="E84" s="195" t="str">
        <f ca="1"/>
        <v>CATERPILLAR</v>
      </c>
      <c r="F84" s="195" t="str">
        <f ca="1"/>
        <v>CATERPILLAR BRASIL</v>
      </c>
      <c r="G84" s="195">
        <f ca="1"/>
        <v>1</v>
      </c>
      <c r="H84" s="195" t="str">
        <f ca="1"/>
        <v>H</v>
      </c>
      <c r="I84" s="195" t="str">
        <f ca="1"/>
        <v>H</v>
      </c>
      <c r="J84" s="195" t="str">
        <f ca="1"/>
        <v>140AWD</v>
      </c>
      <c r="K84" s="195">
        <f ca="1"/>
        <v>8.89</v>
      </c>
      <c r="L84" s="195">
        <f ca="1"/>
        <v>2.66</v>
      </c>
      <c r="M84" s="195">
        <f ca="1"/>
        <v>3.37</v>
      </c>
      <c r="N84" s="195">
        <f ca="1"/>
        <v>18.2</v>
      </c>
      <c r="O84" s="195">
        <f t="shared" ca="1" si="6"/>
        <v>0</v>
      </c>
      <c r="P84" s="195">
        <f t="shared" ca="1" si="7"/>
        <v>0</v>
      </c>
      <c r="Q84" s="195">
        <f t="shared" ca="1" si="8"/>
        <v>0</v>
      </c>
      <c r="R84" s="195">
        <f t="shared" ca="1" si="9"/>
        <v>0</v>
      </c>
      <c r="S84" s="195">
        <f t="shared" ca="1" si="10"/>
        <v>6</v>
      </c>
      <c r="T84" s="195">
        <f t="shared" ca="1" si="11"/>
        <v>6</v>
      </c>
    </row>
    <row r="85" spans="2:20" s="195" customFormat="1" x14ac:dyDescent="0.2">
      <c r="B85" s="195" t="str">
        <f ca="1"/>
        <v>TEV</v>
      </c>
      <c r="C85" s="195" t="str">
        <f ca="1"/>
        <v>FRP</v>
      </c>
      <c r="D85" s="195" t="str">
        <f ca="1"/>
        <v>FRP</v>
      </c>
      <c r="E85" s="195" t="str">
        <f ca="1"/>
        <v>CATERPILLAR</v>
      </c>
      <c r="F85" s="195" t="str">
        <f ca="1"/>
        <v>CATERPILLAR BRASIL</v>
      </c>
      <c r="G85" s="195">
        <f ca="1"/>
        <v>1</v>
      </c>
      <c r="H85" s="195" t="str">
        <f ca="1"/>
        <v>H</v>
      </c>
      <c r="I85" s="195" t="str">
        <f ca="1"/>
        <v>H</v>
      </c>
      <c r="J85" s="195">
        <f ca="1"/>
        <v>150</v>
      </c>
      <c r="K85" s="195">
        <f ca="1"/>
        <v>10.130000000000001</v>
      </c>
      <c r="L85" s="195">
        <f ca="1"/>
        <v>2.69</v>
      </c>
      <c r="M85" s="195">
        <f ca="1"/>
        <v>3.37</v>
      </c>
      <c r="N85" s="195">
        <f ca="1"/>
        <v>19.82</v>
      </c>
      <c r="O85" s="195">
        <f t="shared" ca="1" si="6"/>
        <v>0</v>
      </c>
      <c r="P85" s="195">
        <f t="shared" ca="1" si="7"/>
        <v>0</v>
      </c>
      <c r="Q85" s="195">
        <f t="shared" ca="1" si="8"/>
        <v>0</v>
      </c>
      <c r="R85" s="195">
        <f t="shared" ca="1" si="9"/>
        <v>0</v>
      </c>
      <c r="S85" s="195">
        <f t="shared" ca="1" si="10"/>
        <v>6</v>
      </c>
      <c r="T85" s="195">
        <f t="shared" ca="1" si="11"/>
        <v>6</v>
      </c>
    </row>
    <row r="86" spans="2:20" s="195" customFormat="1" x14ac:dyDescent="0.2">
      <c r="B86" s="195" t="str">
        <f ca="1"/>
        <v>TEV</v>
      </c>
      <c r="C86" s="195" t="str">
        <f ca="1"/>
        <v>FRP</v>
      </c>
      <c r="D86" s="195" t="str">
        <f ca="1"/>
        <v>FRP</v>
      </c>
      <c r="E86" s="195" t="str">
        <f ca="1"/>
        <v>CATERPILLAR</v>
      </c>
      <c r="F86" s="195" t="str">
        <f ca="1"/>
        <v>CATERPILLAR BRASIL</v>
      </c>
      <c r="G86" s="195">
        <f ca="1"/>
        <v>1</v>
      </c>
      <c r="H86" s="195" t="str">
        <f ca="1"/>
        <v>H</v>
      </c>
      <c r="I86" s="195" t="str">
        <f ca="1"/>
        <v>H</v>
      </c>
      <c r="J86" s="195">
        <f ca="1"/>
        <v>150</v>
      </c>
      <c r="K86" s="195">
        <f ca="1"/>
        <v>10.130000000000001</v>
      </c>
      <c r="L86" s="195">
        <f ca="1"/>
        <v>2.69</v>
      </c>
      <c r="M86" s="195">
        <f ca="1"/>
        <v>3.37</v>
      </c>
      <c r="N86" s="195">
        <f ca="1"/>
        <v>19.82</v>
      </c>
      <c r="O86" s="195">
        <f t="shared" ca="1" si="6"/>
        <v>0</v>
      </c>
      <c r="P86" s="195">
        <f t="shared" ca="1" si="7"/>
        <v>0</v>
      </c>
      <c r="Q86" s="195">
        <f t="shared" ca="1" si="8"/>
        <v>0</v>
      </c>
      <c r="R86" s="195">
        <f t="shared" ca="1" si="9"/>
        <v>0</v>
      </c>
      <c r="S86" s="195">
        <f t="shared" ca="1" si="10"/>
        <v>6</v>
      </c>
      <c r="T86" s="195">
        <f t="shared" ca="1" si="11"/>
        <v>6</v>
      </c>
    </row>
    <row r="87" spans="2:20" s="195" customFormat="1" x14ac:dyDescent="0.2">
      <c r="B87" s="195" t="str">
        <f ca="1"/>
        <v>TEV</v>
      </c>
      <c r="C87" s="195" t="str">
        <f ca="1"/>
        <v>FRP</v>
      </c>
      <c r="D87" s="195" t="str">
        <f ca="1"/>
        <v>FRP</v>
      </c>
      <c r="E87" s="195" t="str">
        <f ca="1"/>
        <v>CATERPILLAR</v>
      </c>
      <c r="F87" s="195" t="str">
        <f ca="1"/>
        <v>CATERPILLAR BRASIL</v>
      </c>
      <c r="G87" s="195">
        <f ca="1"/>
        <v>1</v>
      </c>
      <c r="H87" s="195" t="str">
        <f ca="1"/>
        <v>H</v>
      </c>
      <c r="I87" s="195" t="str">
        <f ca="1"/>
        <v>H</v>
      </c>
      <c r="J87" s="195">
        <f ca="1"/>
        <v>150</v>
      </c>
      <c r="K87" s="195">
        <f ca="1"/>
        <v>9.2899999999999991</v>
      </c>
      <c r="L87" s="195">
        <f ca="1"/>
        <v>2.59</v>
      </c>
      <c r="M87" s="195">
        <f ca="1"/>
        <v>3.37</v>
      </c>
      <c r="N87" s="195">
        <f ca="1"/>
        <v>17.190000000000001</v>
      </c>
      <c r="O87" s="195">
        <f t="shared" ca="1" si="6"/>
        <v>0</v>
      </c>
      <c r="P87" s="195">
        <f t="shared" ca="1" si="7"/>
        <v>0</v>
      </c>
      <c r="Q87" s="195">
        <f t="shared" ca="1" si="8"/>
        <v>0</v>
      </c>
      <c r="R87" s="195">
        <f t="shared" ca="1" si="9"/>
        <v>0</v>
      </c>
      <c r="S87" s="195">
        <f t="shared" ca="1" si="10"/>
        <v>6</v>
      </c>
      <c r="T87" s="195">
        <f t="shared" ca="1" si="11"/>
        <v>6</v>
      </c>
    </row>
    <row r="88" spans="2:20" s="195" customFormat="1" x14ac:dyDescent="0.2">
      <c r="B88" s="195" t="str">
        <f ca="1"/>
        <v>TEV</v>
      </c>
      <c r="C88" s="195" t="str">
        <f ca="1"/>
        <v>FRP</v>
      </c>
      <c r="D88" s="195" t="str">
        <f ca="1"/>
        <v>FRP</v>
      </c>
      <c r="E88" s="195" t="str">
        <f ca="1"/>
        <v>CATERPILLAR</v>
      </c>
      <c r="F88" s="195" t="str">
        <f ca="1"/>
        <v>CATERPILLAR BRASIL</v>
      </c>
      <c r="G88" s="195">
        <f ca="1"/>
        <v>1</v>
      </c>
      <c r="H88" s="195" t="str">
        <f ca="1"/>
        <v>H</v>
      </c>
      <c r="I88" s="195" t="str">
        <f ca="1"/>
        <v>H</v>
      </c>
      <c r="J88" s="195" t="str">
        <f ca="1"/>
        <v>150AWD MOTORGRADER - #K2ZYN</v>
      </c>
      <c r="K88" s="195">
        <f ca="1"/>
        <v>8.89</v>
      </c>
      <c r="L88" s="195">
        <f ca="1"/>
        <v>2.81</v>
      </c>
      <c r="M88" s="195">
        <f ca="1"/>
        <v>3.37</v>
      </c>
      <c r="N88" s="195">
        <f ca="1"/>
        <v>18.2</v>
      </c>
      <c r="O88" s="195">
        <f t="shared" ca="1" si="6"/>
        <v>0</v>
      </c>
      <c r="P88" s="195">
        <f t="shared" ca="1" si="7"/>
        <v>0</v>
      </c>
      <c r="Q88" s="195">
        <f t="shared" ca="1" si="8"/>
        <v>0</v>
      </c>
      <c r="R88" s="195">
        <f t="shared" ca="1" si="9"/>
        <v>0</v>
      </c>
      <c r="S88" s="195">
        <f t="shared" ca="1" si="10"/>
        <v>6</v>
      </c>
      <c r="T88" s="195">
        <f t="shared" ca="1" si="11"/>
        <v>6</v>
      </c>
    </row>
    <row r="89" spans="2:20" s="195" customFormat="1" x14ac:dyDescent="0.2">
      <c r="B89" s="195" t="str">
        <f ca="1"/>
        <v>TEV</v>
      </c>
      <c r="C89" s="195" t="str">
        <f ca="1"/>
        <v>FRP</v>
      </c>
      <c r="D89" s="195" t="str">
        <f ca="1"/>
        <v>FRP</v>
      </c>
      <c r="E89" s="195" t="str">
        <f ca="1"/>
        <v>CATERPILLAR</v>
      </c>
      <c r="F89" s="195" t="str">
        <f ca="1"/>
        <v>CATERPILLAR BRASIL</v>
      </c>
      <c r="G89" s="195">
        <f ca="1"/>
        <v>1</v>
      </c>
      <c r="H89" s="195" t="str">
        <f ca="1"/>
        <v>H</v>
      </c>
      <c r="I89" s="195" t="str">
        <f ca="1"/>
        <v>H</v>
      </c>
      <c r="J89" s="195" t="str">
        <f ca="1"/>
        <v>150AWD MOTORGRADER - #K3CPV</v>
      </c>
      <c r="K89" s="195">
        <f ca="1"/>
        <v>8.89</v>
      </c>
      <c r="L89" s="195">
        <f ca="1"/>
        <v>2.69</v>
      </c>
      <c r="M89" s="195">
        <f ca="1"/>
        <v>3.37</v>
      </c>
      <c r="N89" s="195">
        <f ca="1"/>
        <v>18.170000000000002</v>
      </c>
      <c r="O89" s="195">
        <f t="shared" ca="1" si="6"/>
        <v>0</v>
      </c>
      <c r="P89" s="195">
        <f t="shared" ca="1" si="7"/>
        <v>0</v>
      </c>
      <c r="Q89" s="195">
        <f t="shared" ca="1" si="8"/>
        <v>0</v>
      </c>
      <c r="R89" s="195">
        <f t="shared" ca="1" si="9"/>
        <v>0</v>
      </c>
      <c r="S89" s="195">
        <f t="shared" ca="1" si="10"/>
        <v>6</v>
      </c>
      <c r="T89" s="195">
        <f t="shared" ca="1" si="11"/>
        <v>6</v>
      </c>
    </row>
    <row r="90" spans="2:20" s="195" customFormat="1" x14ac:dyDescent="0.2">
      <c r="B90" s="195" t="str">
        <f ca="1"/>
        <v>TEV</v>
      </c>
      <c r="C90" s="195" t="str">
        <f ca="1"/>
        <v>FRP</v>
      </c>
      <c r="D90" s="195" t="str">
        <f ca="1"/>
        <v>FRP</v>
      </c>
      <c r="E90" s="195" t="str">
        <f ca="1"/>
        <v>CATERPILLAR</v>
      </c>
      <c r="F90" s="195" t="str">
        <f ca="1"/>
        <v>CATERPILLAR BRASIL</v>
      </c>
      <c r="G90" s="195">
        <f ca="1"/>
        <v>1</v>
      </c>
      <c r="H90" s="195" t="str">
        <f ca="1"/>
        <v>H</v>
      </c>
      <c r="I90" s="195" t="str">
        <f ca="1"/>
        <v>H</v>
      </c>
      <c r="J90" s="195" t="str">
        <f ca="1"/>
        <v>150AWD MOTORGRADER - #K3NLQ</v>
      </c>
      <c r="K90" s="195">
        <f ca="1"/>
        <v>8.89</v>
      </c>
      <c r="L90" s="195">
        <f ca="1"/>
        <v>2.79</v>
      </c>
      <c r="M90" s="195">
        <f ca="1"/>
        <v>3.37</v>
      </c>
      <c r="N90" s="195">
        <f ca="1"/>
        <v>18.440000000000001</v>
      </c>
      <c r="O90" s="195">
        <f t="shared" ca="1" si="6"/>
        <v>0</v>
      </c>
      <c r="P90" s="195">
        <f t="shared" ca="1" si="7"/>
        <v>0</v>
      </c>
      <c r="Q90" s="195">
        <f t="shared" ca="1" si="8"/>
        <v>0</v>
      </c>
      <c r="R90" s="195">
        <f t="shared" ca="1" si="9"/>
        <v>0</v>
      </c>
      <c r="S90" s="195">
        <f t="shared" ca="1" si="10"/>
        <v>6</v>
      </c>
      <c r="T90" s="195">
        <f t="shared" ca="1" si="11"/>
        <v>6</v>
      </c>
    </row>
    <row r="91" spans="2:20" s="195" customFormat="1" x14ac:dyDescent="0.2">
      <c r="B91" s="195" t="str">
        <f ca="1"/>
        <v>TEV</v>
      </c>
      <c r="C91" s="195" t="str">
        <f ca="1"/>
        <v>FRP</v>
      </c>
      <c r="D91" s="195" t="str">
        <f ca="1"/>
        <v>FRP</v>
      </c>
      <c r="E91" s="195" t="str">
        <f ca="1"/>
        <v>CATERPILLAR</v>
      </c>
      <c r="F91" s="195" t="str">
        <f ca="1"/>
        <v>CATERPILLAR BRASIL</v>
      </c>
      <c r="G91" s="195">
        <f ca="1"/>
        <v>1</v>
      </c>
      <c r="H91" s="195" t="str">
        <f ca="1"/>
        <v>H</v>
      </c>
      <c r="I91" s="195" t="str">
        <f ca="1"/>
        <v>H</v>
      </c>
      <c r="J91" s="195" t="str">
        <f ca="1"/>
        <v>150AWD</v>
      </c>
      <c r="K91" s="195">
        <f ca="1"/>
        <v>10.130000000000001</v>
      </c>
      <c r="L91" s="195">
        <f ca="1"/>
        <v>2.79</v>
      </c>
      <c r="M91" s="195">
        <f ca="1"/>
        <v>3.37</v>
      </c>
      <c r="N91" s="195">
        <f ca="1"/>
        <v>20.91</v>
      </c>
      <c r="O91" s="195">
        <f t="shared" ca="1" si="6"/>
        <v>0</v>
      </c>
      <c r="P91" s="195">
        <f t="shared" ca="1" si="7"/>
        <v>0</v>
      </c>
      <c r="Q91" s="195">
        <f t="shared" ca="1" si="8"/>
        <v>0</v>
      </c>
      <c r="R91" s="195">
        <f t="shared" ca="1" si="9"/>
        <v>0</v>
      </c>
      <c r="S91" s="195">
        <f t="shared" ca="1" si="10"/>
        <v>6</v>
      </c>
      <c r="T91" s="195">
        <f t="shared" ca="1" si="11"/>
        <v>6</v>
      </c>
    </row>
    <row r="92" spans="2:20" s="195" customFormat="1" x14ac:dyDescent="0.2">
      <c r="B92" s="195" t="str">
        <f ca="1"/>
        <v>TEV</v>
      </c>
      <c r="C92" s="195" t="str">
        <f ca="1"/>
        <v>FRP</v>
      </c>
      <c r="D92" s="195" t="str">
        <f ca="1"/>
        <v>FRP</v>
      </c>
      <c r="E92" s="195" t="str">
        <f ca="1"/>
        <v>CATERPILLAR</v>
      </c>
      <c r="F92" s="195" t="str">
        <f ca="1"/>
        <v>CATERPILLAR BRASIL</v>
      </c>
      <c r="G92" s="195">
        <f ca="1"/>
        <v>1</v>
      </c>
      <c r="H92" s="195" t="str">
        <f ca="1"/>
        <v>H</v>
      </c>
      <c r="I92" s="195" t="str">
        <f ca="1"/>
        <v>H</v>
      </c>
      <c r="J92" s="195" t="str">
        <f ca="1"/>
        <v>160AWD MOTORGRADER - #J7JYF</v>
      </c>
      <c r="K92" s="195">
        <f ca="1"/>
        <v>10.130000000000001</v>
      </c>
      <c r="L92" s="195">
        <f ca="1"/>
        <v>3.17</v>
      </c>
      <c r="M92" s="195">
        <f ca="1"/>
        <v>3.37</v>
      </c>
      <c r="N92" s="195">
        <f ca="1"/>
        <v>21.39</v>
      </c>
      <c r="O92" s="195">
        <f t="shared" ca="1" si="6"/>
        <v>0</v>
      </c>
      <c r="P92" s="195">
        <f t="shared" ca="1" si="7"/>
        <v>0</v>
      </c>
      <c r="Q92" s="195">
        <f t="shared" ca="1" si="8"/>
        <v>0</v>
      </c>
      <c r="R92" s="195">
        <f t="shared" ca="1" si="9"/>
        <v>0</v>
      </c>
      <c r="S92" s="195">
        <f t="shared" ca="1" si="10"/>
        <v>8</v>
      </c>
      <c r="T92" s="195">
        <f t="shared" ca="1" si="11"/>
        <v>8</v>
      </c>
    </row>
    <row r="93" spans="2:20" s="195" customFormat="1" x14ac:dyDescent="0.2">
      <c r="B93" s="195" t="str">
        <f ca="1"/>
        <v>TEV</v>
      </c>
      <c r="C93" s="195" t="str">
        <f ca="1"/>
        <v>FRP</v>
      </c>
      <c r="D93" s="195" t="str">
        <f ca="1"/>
        <v>FRP</v>
      </c>
      <c r="E93" s="195" t="str">
        <f ca="1"/>
        <v>CATERPILLAR</v>
      </c>
      <c r="F93" s="195" t="str">
        <f ca="1"/>
        <v>CATERPILLAR BRASIL</v>
      </c>
      <c r="G93" s="195">
        <f ca="1"/>
        <v>1</v>
      </c>
      <c r="H93" s="195" t="str">
        <f ca="1"/>
        <v>H</v>
      </c>
      <c r="I93" s="195" t="str">
        <f ca="1"/>
        <v>H</v>
      </c>
      <c r="J93" s="195" t="str">
        <f ca="1"/>
        <v>950M WHEELLOADER - #K2JMM</v>
      </c>
      <c r="K93" s="195">
        <f ca="1"/>
        <v>6.9</v>
      </c>
      <c r="L93" s="195">
        <f ca="1"/>
        <v>2.76</v>
      </c>
      <c r="M93" s="195">
        <f ca="1"/>
        <v>3.48</v>
      </c>
      <c r="N93" s="195">
        <f ca="1"/>
        <v>17.489999999999998</v>
      </c>
      <c r="O93" s="195">
        <f t="shared" ca="1" si="6"/>
        <v>0</v>
      </c>
      <c r="P93" s="195">
        <f t="shared" ca="1" si="7"/>
        <v>0</v>
      </c>
      <c r="Q93" s="195">
        <f t="shared" ca="1" si="8"/>
        <v>0</v>
      </c>
      <c r="R93" s="195">
        <f t="shared" ca="1" si="9"/>
        <v>0</v>
      </c>
      <c r="S93" s="195">
        <f t="shared" ca="1" si="10"/>
        <v>6</v>
      </c>
      <c r="T93" s="195">
        <f t="shared" ca="1" si="11"/>
        <v>6</v>
      </c>
    </row>
    <row r="94" spans="2:20" s="195" customFormat="1" x14ac:dyDescent="0.2">
      <c r="B94" s="195" t="str">
        <f ca="1"/>
        <v>TEV</v>
      </c>
      <c r="C94" s="195" t="str">
        <f ca="1"/>
        <v>FRP</v>
      </c>
      <c r="D94" s="195" t="str">
        <f ca="1"/>
        <v>FRP</v>
      </c>
      <c r="E94" s="195" t="str">
        <f ca="1"/>
        <v>CATERPILLAR</v>
      </c>
      <c r="F94" s="195" t="str">
        <f ca="1"/>
        <v>CATERPILLAR BRASIL</v>
      </c>
      <c r="G94" s="195">
        <f ca="1"/>
        <v>1</v>
      </c>
      <c r="H94" s="195" t="str">
        <f ca="1"/>
        <v>H</v>
      </c>
      <c r="I94" s="195" t="str">
        <f ca="1"/>
        <v>H</v>
      </c>
      <c r="J94" s="195" t="str">
        <f ca="1"/>
        <v>950M WHEELLOADER - #K2JMN</v>
      </c>
      <c r="K94" s="195">
        <f ca="1"/>
        <v>6.9</v>
      </c>
      <c r="L94" s="195">
        <f ca="1"/>
        <v>2.76</v>
      </c>
      <c r="M94" s="195">
        <f ca="1"/>
        <v>3.48</v>
      </c>
      <c r="N94" s="195">
        <f ca="1"/>
        <v>17.489999999999998</v>
      </c>
      <c r="O94" s="195">
        <f t="shared" ca="1" si="6"/>
        <v>0</v>
      </c>
      <c r="P94" s="195">
        <f t="shared" ca="1" si="7"/>
        <v>0</v>
      </c>
      <c r="Q94" s="195">
        <f t="shared" ca="1" si="8"/>
        <v>0</v>
      </c>
      <c r="R94" s="195">
        <f t="shared" ca="1" si="9"/>
        <v>0</v>
      </c>
      <c r="S94" s="195">
        <f t="shared" ca="1" si="10"/>
        <v>6</v>
      </c>
      <c r="T94" s="195">
        <f t="shared" ca="1" si="11"/>
        <v>6</v>
      </c>
    </row>
    <row r="95" spans="2:20" s="195" customFormat="1" x14ac:dyDescent="0.2">
      <c r="B95" s="195" t="str">
        <f ca="1"/>
        <v>TEV</v>
      </c>
      <c r="C95" s="195" t="str">
        <f ca="1"/>
        <v>FRP</v>
      </c>
      <c r="D95" s="195" t="str">
        <f ca="1"/>
        <v>FRP</v>
      </c>
      <c r="E95" s="195" t="str">
        <f ca="1"/>
        <v>CATERPILLAR</v>
      </c>
      <c r="F95" s="195" t="str">
        <f ca="1"/>
        <v>CATERPILLAR BRASIL</v>
      </c>
      <c r="G95" s="195">
        <f ca="1"/>
        <v>1</v>
      </c>
      <c r="H95" s="195" t="str">
        <f ca="1"/>
        <v>H</v>
      </c>
      <c r="I95" s="195" t="str">
        <f ca="1"/>
        <v>H</v>
      </c>
      <c r="J95" s="195" t="str">
        <f ca="1"/>
        <v>950M WHEELLOADER - #K2PQQ</v>
      </c>
      <c r="K95" s="195">
        <f ca="1"/>
        <v>8.1999999999999993</v>
      </c>
      <c r="L95" s="195">
        <f ca="1"/>
        <v>2.92</v>
      </c>
      <c r="M95" s="195">
        <f ca="1"/>
        <v>3.48</v>
      </c>
      <c r="N95" s="195">
        <f ca="1"/>
        <v>19.739999999999998</v>
      </c>
      <c r="O95" s="195">
        <f t="shared" ca="1" si="6"/>
        <v>0</v>
      </c>
      <c r="P95" s="195">
        <f t="shared" ca="1" si="7"/>
        <v>0</v>
      </c>
      <c r="Q95" s="195">
        <f t="shared" ca="1" si="8"/>
        <v>0</v>
      </c>
      <c r="R95" s="195">
        <f t="shared" ca="1" si="9"/>
        <v>0</v>
      </c>
      <c r="S95" s="195">
        <f t="shared" ca="1" si="10"/>
        <v>6</v>
      </c>
      <c r="T95" s="195">
        <f t="shared" ca="1" si="11"/>
        <v>6</v>
      </c>
    </row>
    <row r="96" spans="2:20" s="195" customFormat="1" x14ac:dyDescent="0.2">
      <c r="B96" s="195" t="str">
        <f ca="1"/>
        <v>TEV</v>
      </c>
      <c r="C96" s="195" t="str">
        <f ca="1"/>
        <v>FRP</v>
      </c>
      <c r="D96" s="195" t="str">
        <f ca="1"/>
        <v>FRP</v>
      </c>
      <c r="E96" s="195" t="str">
        <f ca="1"/>
        <v>CATERPILLAR</v>
      </c>
      <c r="F96" s="195" t="str">
        <f ca="1"/>
        <v>CATERPILLAR BRASIL</v>
      </c>
      <c r="G96" s="195">
        <f ca="1"/>
        <v>1</v>
      </c>
      <c r="H96" s="195" t="str">
        <f ca="1"/>
        <v>H</v>
      </c>
      <c r="I96" s="195" t="str">
        <f ca="1"/>
        <v>H</v>
      </c>
      <c r="J96" s="195" t="str">
        <f ca="1"/>
        <v>950M WHEELLOADER - #K2PQR</v>
      </c>
      <c r="K96" s="195">
        <f ca="1"/>
        <v>8.1999999999999993</v>
      </c>
      <c r="L96" s="195">
        <f ca="1"/>
        <v>2.92</v>
      </c>
      <c r="M96" s="195">
        <f ca="1"/>
        <v>3.48</v>
      </c>
      <c r="N96" s="195">
        <f ca="1"/>
        <v>19.739999999999998</v>
      </c>
      <c r="O96" s="195">
        <f t="shared" ca="1" si="6"/>
        <v>0</v>
      </c>
      <c r="P96" s="195">
        <f t="shared" ca="1" si="7"/>
        <v>0</v>
      </c>
      <c r="Q96" s="195">
        <f t="shared" ca="1" si="8"/>
        <v>0</v>
      </c>
      <c r="R96" s="195">
        <f t="shared" ca="1" si="9"/>
        <v>0</v>
      </c>
      <c r="S96" s="195">
        <f t="shared" ca="1" si="10"/>
        <v>6</v>
      </c>
      <c r="T96" s="195">
        <f t="shared" ca="1" si="11"/>
        <v>6</v>
      </c>
    </row>
    <row r="97" spans="2:20" s="195" customFormat="1" x14ac:dyDescent="0.2">
      <c r="B97" s="195" t="str">
        <f ca="1"/>
        <v>TEV</v>
      </c>
      <c r="C97" s="195" t="str">
        <f ca="1"/>
        <v>FRP</v>
      </c>
      <c r="D97" s="195" t="str">
        <f ca="1"/>
        <v>FRP</v>
      </c>
      <c r="E97" s="195" t="str">
        <f ca="1"/>
        <v>CATERPILLAR</v>
      </c>
      <c r="F97" s="195" t="str">
        <f ca="1"/>
        <v>CATERPILLAR BRASIL</v>
      </c>
      <c r="G97" s="195">
        <f ca="1"/>
        <v>1</v>
      </c>
      <c r="H97" s="195" t="str">
        <f ca="1"/>
        <v>H</v>
      </c>
      <c r="I97" s="195" t="str">
        <f ca="1"/>
        <v>H</v>
      </c>
      <c r="J97" s="195" t="str">
        <f ca="1"/>
        <v>950M WHEELLOADER - #K2PQS</v>
      </c>
      <c r="K97" s="195">
        <f ca="1"/>
        <v>8.1999999999999993</v>
      </c>
      <c r="L97" s="195">
        <f ca="1"/>
        <v>2.92</v>
      </c>
      <c r="M97" s="195">
        <f ca="1"/>
        <v>3.48</v>
      </c>
      <c r="N97" s="195">
        <f ca="1"/>
        <v>19.739999999999998</v>
      </c>
      <c r="O97" s="195">
        <f t="shared" ca="1" si="6"/>
        <v>0</v>
      </c>
      <c r="P97" s="195">
        <f t="shared" ca="1" si="7"/>
        <v>0</v>
      </c>
      <c r="Q97" s="195">
        <f t="shared" ca="1" si="8"/>
        <v>0</v>
      </c>
      <c r="R97" s="195">
        <f t="shared" ca="1" si="9"/>
        <v>0</v>
      </c>
      <c r="S97" s="195">
        <f t="shared" ca="1" si="10"/>
        <v>6</v>
      </c>
      <c r="T97" s="195">
        <f t="shared" ca="1" si="11"/>
        <v>6</v>
      </c>
    </row>
    <row r="98" spans="2:20" s="195" customFormat="1" x14ac:dyDescent="0.2">
      <c r="B98" s="195" t="str">
        <f ca="1"/>
        <v>TEV</v>
      </c>
      <c r="C98" s="195" t="str">
        <f ca="1"/>
        <v>FRP</v>
      </c>
      <c r="D98" s="195" t="str">
        <f ca="1"/>
        <v>FRP</v>
      </c>
      <c r="E98" s="195" t="str">
        <f ca="1"/>
        <v>CATERPILLAR</v>
      </c>
      <c r="F98" s="195" t="str">
        <f ca="1"/>
        <v>CATERPILLAR BRASIL</v>
      </c>
      <c r="G98" s="195">
        <f ca="1"/>
        <v>1</v>
      </c>
      <c r="H98" s="195" t="str">
        <f ca="1"/>
        <v>H</v>
      </c>
      <c r="I98" s="195" t="str">
        <f ca="1"/>
        <v>H</v>
      </c>
      <c r="J98" s="195" t="str">
        <f ca="1"/>
        <v>962M WHEELLOADER - #K2LTC</v>
      </c>
      <c r="K98" s="195">
        <f ca="1"/>
        <v>8.89</v>
      </c>
      <c r="L98" s="195">
        <f ca="1"/>
        <v>2.92</v>
      </c>
      <c r="M98" s="195">
        <f ca="1"/>
        <v>3.48</v>
      </c>
      <c r="N98" s="195">
        <f ca="1"/>
        <v>20.96</v>
      </c>
      <c r="O98" s="195">
        <f t="shared" ca="1" si="6"/>
        <v>0</v>
      </c>
      <c r="P98" s="195">
        <f t="shared" ca="1" si="7"/>
        <v>0</v>
      </c>
      <c r="Q98" s="195">
        <f t="shared" ca="1" si="8"/>
        <v>0</v>
      </c>
      <c r="R98" s="195">
        <f t="shared" ca="1" si="9"/>
        <v>0</v>
      </c>
      <c r="S98" s="195">
        <f t="shared" ca="1" si="10"/>
        <v>6</v>
      </c>
      <c r="T98" s="195">
        <f t="shared" ca="1" si="11"/>
        <v>6</v>
      </c>
    </row>
    <row r="99" spans="2:20" s="195" customFormat="1" x14ac:dyDescent="0.2">
      <c r="B99" s="195" t="str">
        <f ca="1"/>
        <v>TEV</v>
      </c>
      <c r="C99" s="195" t="str">
        <f ca="1"/>
        <v>FRP</v>
      </c>
      <c r="D99" s="195" t="str">
        <f ca="1"/>
        <v>FRP</v>
      </c>
      <c r="E99" s="195" t="str">
        <f ca="1"/>
        <v>CATERPILLAR</v>
      </c>
      <c r="F99" s="195" t="str">
        <f ca="1"/>
        <v>CATERPILLAR BRASIL</v>
      </c>
      <c r="G99" s="195">
        <f ca="1"/>
        <v>1</v>
      </c>
      <c r="H99" s="195" t="str">
        <f ca="1"/>
        <v>H</v>
      </c>
      <c r="I99" s="195" t="str">
        <f ca="1"/>
        <v>H</v>
      </c>
      <c r="J99" s="195" t="str">
        <f ca="1"/>
        <v>962M</v>
      </c>
      <c r="K99" s="195">
        <f ca="1"/>
        <v>8.58</v>
      </c>
      <c r="L99" s="195">
        <f ca="1"/>
        <v>2.92</v>
      </c>
      <c r="M99" s="195">
        <f ca="1"/>
        <v>3.48</v>
      </c>
      <c r="N99" s="195">
        <f ca="1"/>
        <v>19.63</v>
      </c>
      <c r="O99" s="195">
        <f t="shared" ca="1" si="6"/>
        <v>0</v>
      </c>
      <c r="P99" s="195">
        <f t="shared" ca="1" si="7"/>
        <v>0</v>
      </c>
      <c r="Q99" s="195">
        <f t="shared" ca="1" si="8"/>
        <v>0</v>
      </c>
      <c r="R99" s="195">
        <f t="shared" ca="1" si="9"/>
        <v>0</v>
      </c>
      <c r="S99" s="195">
        <f t="shared" ca="1" si="10"/>
        <v>6</v>
      </c>
      <c r="T99" s="195">
        <f t="shared" ca="1" si="11"/>
        <v>6</v>
      </c>
    </row>
    <row r="100" spans="2:20" s="195" customFormat="1" x14ac:dyDescent="0.2">
      <c r="B100" s="195" t="str">
        <f ca="1"/>
        <v>TEV</v>
      </c>
      <c r="C100" s="195" t="str">
        <f ca="1"/>
        <v>FRP</v>
      </c>
      <c r="D100" s="195" t="str">
        <f ca="1"/>
        <v>FRP</v>
      </c>
      <c r="E100" s="195" t="str">
        <f ca="1"/>
        <v>CATERPILLAR</v>
      </c>
      <c r="F100" s="195" t="str">
        <f ca="1"/>
        <v>CATERPILLAR BRASIL</v>
      </c>
      <c r="G100" s="195">
        <f ca="1"/>
        <v>1</v>
      </c>
      <c r="H100" s="195" t="str">
        <f ca="1"/>
        <v>H</v>
      </c>
      <c r="I100" s="195" t="str">
        <f ca="1"/>
        <v>H</v>
      </c>
      <c r="J100" s="195" t="str">
        <f ca="1"/>
        <v>966 WHEELLOADER - #K4KSJ</v>
      </c>
      <c r="K100" s="195">
        <f ca="1"/>
        <v>7.49</v>
      </c>
      <c r="L100" s="195">
        <f ca="1"/>
        <v>2.97</v>
      </c>
      <c r="M100" s="195">
        <f ca="1"/>
        <v>3.63</v>
      </c>
      <c r="N100" s="195">
        <f ca="1"/>
        <v>20.82</v>
      </c>
      <c r="O100" s="195">
        <f t="shared" ca="1" si="6"/>
        <v>0</v>
      </c>
      <c r="P100" s="195">
        <f t="shared" ca="1" si="7"/>
        <v>0</v>
      </c>
      <c r="Q100" s="195">
        <f t="shared" ca="1" si="8"/>
        <v>0</v>
      </c>
      <c r="R100" s="195">
        <f t="shared" ca="1" si="9"/>
        <v>0</v>
      </c>
      <c r="S100" s="195">
        <f t="shared" ca="1" si="10"/>
        <v>6</v>
      </c>
      <c r="T100" s="195">
        <f t="shared" ca="1" si="11"/>
        <v>6</v>
      </c>
    </row>
    <row r="101" spans="2:20" s="195" customFormat="1" x14ac:dyDescent="0.2">
      <c r="B101" s="195" t="str">
        <f ca="1"/>
        <v>TEV</v>
      </c>
      <c r="C101" s="195" t="str">
        <f ca="1"/>
        <v>FRP</v>
      </c>
      <c r="D101" s="195" t="str">
        <f ca="1"/>
        <v>FRP</v>
      </c>
      <c r="E101" s="195" t="str">
        <f ca="1"/>
        <v>CATERPILLAR</v>
      </c>
      <c r="F101" s="195" t="str">
        <f ca="1"/>
        <v>CATERPILLAR BRASIL</v>
      </c>
      <c r="G101" s="195">
        <f ca="1"/>
        <v>1</v>
      </c>
      <c r="H101" s="195" t="str">
        <f ca="1"/>
        <v>H</v>
      </c>
      <c r="I101" s="195" t="str">
        <f ca="1"/>
        <v>H</v>
      </c>
      <c r="J101" s="195" t="str">
        <f ca="1"/>
        <v>966 WHEELLOADER - #K4NPB</v>
      </c>
      <c r="K101" s="195">
        <f ca="1"/>
        <v>8.99</v>
      </c>
      <c r="L101" s="195">
        <f ca="1"/>
        <v>3.22</v>
      </c>
      <c r="M101" s="195">
        <f ca="1"/>
        <v>3.58</v>
      </c>
      <c r="N101" s="195">
        <f ca="1"/>
        <v>23.83</v>
      </c>
      <c r="O101" s="195">
        <f t="shared" ca="1" si="6"/>
        <v>0</v>
      </c>
      <c r="P101" s="195">
        <f t="shared" ca="1" si="7"/>
        <v>0</v>
      </c>
      <c r="Q101" s="195">
        <f t="shared" ca="1" si="8"/>
        <v>0</v>
      </c>
      <c r="R101" s="195">
        <f t="shared" ca="1" si="9"/>
        <v>0</v>
      </c>
      <c r="S101" s="195">
        <f t="shared" ca="1" si="10"/>
        <v>8</v>
      </c>
      <c r="T101" s="195">
        <f t="shared" ca="1" si="11"/>
        <v>8</v>
      </c>
    </row>
    <row r="102" spans="2:20" s="195" customFormat="1" x14ac:dyDescent="0.2">
      <c r="B102" s="195" t="str">
        <f ca="1"/>
        <v>TEV</v>
      </c>
      <c r="C102" s="195" t="str">
        <f ca="1"/>
        <v>FRP</v>
      </c>
      <c r="D102" s="195" t="str">
        <f ca="1"/>
        <v>FRP</v>
      </c>
      <c r="E102" s="195" t="str">
        <f ca="1"/>
        <v>CATERPILLAR</v>
      </c>
      <c r="F102" s="195" t="str">
        <f ca="1"/>
        <v>CATERPILLAR BRASIL</v>
      </c>
      <c r="G102" s="195">
        <f ca="1"/>
        <v>1</v>
      </c>
      <c r="H102" s="195" t="str">
        <f ca="1"/>
        <v>H</v>
      </c>
      <c r="I102" s="195" t="str">
        <f ca="1"/>
        <v>H</v>
      </c>
      <c r="J102" s="195">
        <f ca="1"/>
        <v>966</v>
      </c>
      <c r="K102" s="195">
        <f ca="1"/>
        <v>8.0500000000000007</v>
      </c>
      <c r="L102" s="195">
        <f ca="1"/>
        <v>2.97</v>
      </c>
      <c r="M102" s="195">
        <f ca="1"/>
        <v>3.63</v>
      </c>
      <c r="N102" s="195">
        <f ca="1"/>
        <v>22.61</v>
      </c>
      <c r="O102" s="195">
        <f t="shared" ca="1" si="6"/>
        <v>0</v>
      </c>
      <c r="P102" s="195">
        <f t="shared" ca="1" si="7"/>
        <v>0</v>
      </c>
      <c r="Q102" s="195">
        <f t="shared" ca="1" si="8"/>
        <v>0</v>
      </c>
      <c r="R102" s="195">
        <f t="shared" ca="1" si="9"/>
        <v>0</v>
      </c>
      <c r="S102" s="195">
        <f t="shared" ca="1" si="10"/>
        <v>8</v>
      </c>
      <c r="T102" s="195">
        <f t="shared" ca="1" si="11"/>
        <v>8</v>
      </c>
    </row>
    <row r="103" spans="2:20" s="195" customFormat="1" x14ac:dyDescent="0.2">
      <c r="B103" s="195" t="str">
        <f ca="1"/>
        <v>TEV</v>
      </c>
      <c r="C103" s="195" t="str">
        <f ca="1"/>
        <v>FRP</v>
      </c>
      <c r="D103" s="195" t="str">
        <f ca="1"/>
        <v>FRP</v>
      </c>
      <c r="E103" s="195" t="str">
        <f ca="1"/>
        <v>CATERPILLAR</v>
      </c>
      <c r="F103" s="195" t="str">
        <f ca="1"/>
        <v>CATERPILLAR BRASIL</v>
      </c>
      <c r="G103" s="195">
        <f ca="1"/>
        <v>1</v>
      </c>
      <c r="H103" s="195" t="str">
        <f ca="1"/>
        <v>H</v>
      </c>
      <c r="I103" s="195" t="str">
        <f ca="1"/>
        <v>H</v>
      </c>
      <c r="J103" s="195">
        <f ca="1"/>
        <v>966</v>
      </c>
      <c r="K103" s="195">
        <f ca="1"/>
        <v>8.0500000000000007</v>
      </c>
      <c r="L103" s="195">
        <f ca="1"/>
        <v>2.97</v>
      </c>
      <c r="M103" s="195">
        <f ca="1"/>
        <v>3.63</v>
      </c>
      <c r="N103" s="195">
        <f ca="1"/>
        <v>22.61</v>
      </c>
      <c r="O103" s="195">
        <f t="shared" ca="1" si="6"/>
        <v>0</v>
      </c>
      <c r="P103" s="195">
        <f t="shared" ca="1" si="7"/>
        <v>0</v>
      </c>
      <c r="Q103" s="195">
        <f t="shared" ca="1" si="8"/>
        <v>0</v>
      </c>
      <c r="R103" s="195">
        <f t="shared" ca="1" si="9"/>
        <v>0</v>
      </c>
      <c r="S103" s="195">
        <f t="shared" ca="1" si="10"/>
        <v>8</v>
      </c>
      <c r="T103" s="195">
        <f t="shared" ca="1" si="11"/>
        <v>8</v>
      </c>
    </row>
    <row r="104" spans="2:20" s="195" customFormat="1" x14ac:dyDescent="0.2">
      <c r="B104" s="195" t="str">
        <f ca="1"/>
        <v>TEV</v>
      </c>
      <c r="C104" s="195" t="str">
        <f ca="1"/>
        <v>FRP</v>
      </c>
      <c r="D104" s="195" t="str">
        <f ca="1"/>
        <v>FRP</v>
      </c>
      <c r="E104" s="195" t="str">
        <f ca="1"/>
        <v>CATERPILLAR</v>
      </c>
      <c r="F104" s="195" t="str">
        <f ca="1"/>
        <v>CATERPILLAR BRASIL</v>
      </c>
      <c r="G104" s="195">
        <f ca="1"/>
        <v>1</v>
      </c>
      <c r="H104" s="195" t="str">
        <f ca="1"/>
        <v>H</v>
      </c>
      <c r="I104" s="195" t="str">
        <f ca="1"/>
        <v>H</v>
      </c>
      <c r="J104" s="195">
        <f ca="1"/>
        <v>966</v>
      </c>
      <c r="K104" s="195">
        <f ca="1"/>
        <v>7.13</v>
      </c>
      <c r="L104" s="195">
        <f ca="1"/>
        <v>2.97</v>
      </c>
      <c r="M104" s="195">
        <f ca="1"/>
        <v>3.63</v>
      </c>
      <c r="N104" s="195">
        <f ca="1"/>
        <v>20.14</v>
      </c>
      <c r="O104" s="195">
        <f t="shared" ca="1" si="6"/>
        <v>0</v>
      </c>
      <c r="P104" s="195">
        <f t="shared" ca="1" si="7"/>
        <v>0</v>
      </c>
      <c r="Q104" s="195">
        <f t="shared" ca="1" si="8"/>
        <v>0</v>
      </c>
      <c r="R104" s="195">
        <f t="shared" ca="1" si="9"/>
        <v>0</v>
      </c>
      <c r="S104" s="195">
        <f t="shared" ca="1" si="10"/>
        <v>6</v>
      </c>
      <c r="T104" s="195">
        <f t="shared" ca="1" si="11"/>
        <v>6</v>
      </c>
    </row>
    <row r="105" spans="2:20" s="195" customFormat="1" x14ac:dyDescent="0.2">
      <c r="B105" s="195" t="str">
        <f ca="1"/>
        <v>TEV</v>
      </c>
      <c r="C105" s="195" t="str">
        <f ca="1"/>
        <v>FRP</v>
      </c>
      <c r="D105" s="195" t="str">
        <f ca="1"/>
        <v>FRP</v>
      </c>
      <c r="E105" s="195" t="str">
        <f ca="1"/>
        <v>CATERPILLAR</v>
      </c>
      <c r="F105" s="195" t="str">
        <f ca="1"/>
        <v>CATERPILLAR BRASIL</v>
      </c>
      <c r="G105" s="195">
        <f ca="1"/>
        <v>1</v>
      </c>
      <c r="H105" s="195" t="str">
        <f ca="1"/>
        <v>H</v>
      </c>
      <c r="I105" s="195" t="str">
        <f ca="1"/>
        <v>H</v>
      </c>
      <c r="J105" s="195">
        <f ca="1"/>
        <v>966</v>
      </c>
      <c r="K105" s="195">
        <f ca="1"/>
        <v>8.81</v>
      </c>
      <c r="L105" s="195">
        <f ca="1"/>
        <v>3.22</v>
      </c>
      <c r="M105" s="195">
        <f ca="1"/>
        <v>3.63</v>
      </c>
      <c r="N105" s="195">
        <f ca="1"/>
        <v>27.85</v>
      </c>
      <c r="O105" s="195">
        <f t="shared" ca="1" si="6"/>
        <v>0</v>
      </c>
      <c r="P105" s="195">
        <f t="shared" ca="1" si="7"/>
        <v>0</v>
      </c>
      <c r="Q105" s="195">
        <f t="shared" ca="1" si="8"/>
        <v>0</v>
      </c>
      <c r="R105" s="195">
        <f t="shared" ca="1" si="9"/>
        <v>0</v>
      </c>
      <c r="S105" s="195">
        <f t="shared" ca="1" si="10"/>
        <v>8</v>
      </c>
      <c r="T105" s="195">
        <f t="shared" ca="1" si="11"/>
        <v>8</v>
      </c>
    </row>
    <row r="106" spans="2:20" s="195" customFormat="1" x14ac:dyDescent="0.2">
      <c r="B106" s="195" t="str">
        <f ca="1"/>
        <v>TEV</v>
      </c>
      <c r="C106" s="195" t="str">
        <f ca="1"/>
        <v>FRP</v>
      </c>
      <c r="D106" s="195" t="str">
        <f ca="1"/>
        <v>FRP</v>
      </c>
      <c r="E106" s="195" t="str">
        <f ca="1"/>
        <v>CATERPILLAR</v>
      </c>
      <c r="F106" s="195" t="str">
        <f ca="1"/>
        <v>CATERPILLAR BRASIL</v>
      </c>
      <c r="G106" s="195">
        <f ca="1"/>
        <v>1</v>
      </c>
      <c r="H106" s="195" t="str">
        <f ca="1"/>
        <v>H</v>
      </c>
      <c r="I106" s="195" t="str">
        <f ca="1"/>
        <v>H</v>
      </c>
      <c r="J106" s="195">
        <f ca="1"/>
        <v>966</v>
      </c>
      <c r="K106" s="195">
        <f ca="1"/>
        <v>8.99</v>
      </c>
      <c r="L106" s="195">
        <f ca="1"/>
        <v>3.22</v>
      </c>
      <c r="M106" s="195">
        <f ca="1"/>
        <v>3.58</v>
      </c>
      <c r="N106" s="195">
        <f ca="1"/>
        <v>23.83</v>
      </c>
      <c r="O106" s="195">
        <f t="shared" ca="1" si="6"/>
        <v>0</v>
      </c>
      <c r="P106" s="195">
        <f t="shared" ca="1" si="7"/>
        <v>0</v>
      </c>
      <c r="Q106" s="195">
        <f t="shared" ca="1" si="8"/>
        <v>0</v>
      </c>
      <c r="R106" s="195">
        <f t="shared" ca="1" si="9"/>
        <v>0</v>
      </c>
      <c r="S106" s="195">
        <f t="shared" ca="1" si="10"/>
        <v>8</v>
      </c>
      <c r="T106" s="195">
        <f t="shared" ca="1" si="11"/>
        <v>8</v>
      </c>
    </row>
    <row r="107" spans="2:20" s="195" customFormat="1" x14ac:dyDescent="0.2">
      <c r="B107" s="195" t="str">
        <f ca="1"/>
        <v>TEV</v>
      </c>
      <c r="C107" s="195" t="str">
        <f ca="1"/>
        <v>FRP</v>
      </c>
      <c r="D107" s="195" t="str">
        <f ca="1"/>
        <v>FRP</v>
      </c>
      <c r="E107" s="195" t="str">
        <f ca="1"/>
        <v>CATERPILLAR</v>
      </c>
      <c r="F107" s="195" t="str">
        <f ca="1"/>
        <v>CATERPILLAR BRASIL</v>
      </c>
      <c r="G107" s="195">
        <f ca="1"/>
        <v>1</v>
      </c>
      <c r="H107" s="195" t="str">
        <f ca="1"/>
        <v>H</v>
      </c>
      <c r="I107" s="195" t="str">
        <f ca="1"/>
        <v>H</v>
      </c>
      <c r="J107" s="195" t="str">
        <f ca="1"/>
        <v>972 WHEELLOADER - #K2JGF</v>
      </c>
      <c r="K107" s="195">
        <f ca="1"/>
        <v>9.16</v>
      </c>
      <c r="L107" s="195">
        <f ca="1"/>
        <v>3.35</v>
      </c>
      <c r="M107" s="195">
        <f ca="1"/>
        <v>3.58</v>
      </c>
      <c r="N107" s="195">
        <f ca="1"/>
        <v>25.32</v>
      </c>
      <c r="O107" s="195">
        <f t="shared" ca="1" si="6"/>
        <v>0</v>
      </c>
      <c r="P107" s="195">
        <f t="shared" ca="1" si="7"/>
        <v>0</v>
      </c>
      <c r="Q107" s="195">
        <f t="shared" ca="1" si="8"/>
        <v>0</v>
      </c>
      <c r="R107" s="195">
        <f t="shared" ca="1" si="9"/>
        <v>0</v>
      </c>
      <c r="S107" s="195">
        <f t="shared" ca="1" si="10"/>
        <v>8</v>
      </c>
      <c r="T107" s="195">
        <f t="shared" ca="1" si="11"/>
        <v>8</v>
      </c>
    </row>
    <row r="108" spans="2:20" s="195" customFormat="1" x14ac:dyDescent="0.2">
      <c r="B108" s="195" t="str">
        <f ca="1"/>
        <v>TEV</v>
      </c>
      <c r="C108" s="195" t="str">
        <f ca="1"/>
        <v>FRP</v>
      </c>
      <c r="D108" s="195" t="str">
        <f ca="1"/>
        <v>FRP</v>
      </c>
      <c r="E108" s="195" t="str">
        <f ca="1"/>
        <v>CATERPILLAR</v>
      </c>
      <c r="F108" s="195" t="str">
        <f ca="1"/>
        <v>CATERPILLAR BRASIL</v>
      </c>
      <c r="G108" s="195">
        <f ca="1"/>
        <v>1</v>
      </c>
      <c r="H108" s="195" t="str">
        <f ca="1"/>
        <v>H</v>
      </c>
      <c r="I108" s="195" t="str">
        <f ca="1"/>
        <v>H</v>
      </c>
      <c r="J108" s="195" t="str">
        <f ca="1"/>
        <v>972 WHEELLOADER - #K2JLZ</v>
      </c>
      <c r="K108" s="195">
        <f ca="1"/>
        <v>7.69</v>
      </c>
      <c r="L108" s="195">
        <f ca="1"/>
        <v>2.97</v>
      </c>
      <c r="M108" s="195">
        <f ca="1"/>
        <v>3.58</v>
      </c>
      <c r="N108" s="195">
        <f ca="1"/>
        <v>22.6</v>
      </c>
      <c r="O108" s="195">
        <f t="shared" ca="1" si="6"/>
        <v>0</v>
      </c>
      <c r="P108" s="195">
        <f t="shared" ca="1" si="7"/>
        <v>0</v>
      </c>
      <c r="Q108" s="195">
        <f t="shared" ca="1" si="8"/>
        <v>0</v>
      </c>
      <c r="R108" s="195">
        <f t="shared" ca="1" si="9"/>
        <v>0</v>
      </c>
      <c r="S108" s="195">
        <f t="shared" ca="1" si="10"/>
        <v>8</v>
      </c>
      <c r="T108" s="195">
        <f t="shared" ca="1" si="11"/>
        <v>8</v>
      </c>
    </row>
    <row r="109" spans="2:20" s="195" customFormat="1" x14ac:dyDescent="0.2">
      <c r="B109" s="195" t="str">
        <f ca="1"/>
        <v>TEV</v>
      </c>
      <c r="C109" s="195" t="str">
        <f ca="1"/>
        <v>FRP</v>
      </c>
      <c r="D109" s="195" t="str">
        <f ca="1"/>
        <v>FRP</v>
      </c>
      <c r="E109" s="195" t="str">
        <f ca="1"/>
        <v>CATERPILLAR</v>
      </c>
      <c r="F109" s="195" t="str">
        <f ca="1"/>
        <v>CATERPILLAR BRASIL</v>
      </c>
      <c r="G109" s="195">
        <f ca="1"/>
        <v>1</v>
      </c>
      <c r="H109" s="195" t="str">
        <f ca="1"/>
        <v>H</v>
      </c>
      <c r="I109" s="195" t="str">
        <f ca="1"/>
        <v>H</v>
      </c>
      <c r="J109" s="195" t="str">
        <f ca="1"/>
        <v>972 WHEELLOADER - #K2JMF</v>
      </c>
      <c r="K109" s="195">
        <f ca="1"/>
        <v>9.16</v>
      </c>
      <c r="L109" s="195">
        <f ca="1"/>
        <v>3.35</v>
      </c>
      <c r="M109" s="195">
        <f ca="1"/>
        <v>3.58</v>
      </c>
      <c r="N109" s="195">
        <f ca="1"/>
        <v>25.32</v>
      </c>
      <c r="O109" s="195">
        <f t="shared" ca="1" si="6"/>
        <v>0</v>
      </c>
      <c r="P109" s="195">
        <f t="shared" ca="1" si="7"/>
        <v>0</v>
      </c>
      <c r="Q109" s="195">
        <f t="shared" ca="1" si="8"/>
        <v>0</v>
      </c>
      <c r="R109" s="195">
        <f t="shared" ca="1" si="9"/>
        <v>0</v>
      </c>
      <c r="S109" s="195">
        <f t="shared" ca="1" si="10"/>
        <v>8</v>
      </c>
      <c r="T109" s="195">
        <f t="shared" ca="1" si="11"/>
        <v>8</v>
      </c>
    </row>
    <row r="110" spans="2:20" s="195" customFormat="1" x14ac:dyDescent="0.2">
      <c r="B110" s="195" t="str">
        <f ca="1"/>
        <v>TEV</v>
      </c>
      <c r="C110" s="195" t="str">
        <f ca="1"/>
        <v>FRP</v>
      </c>
      <c r="D110" s="195" t="str">
        <f ca="1"/>
        <v>FRP</v>
      </c>
      <c r="E110" s="195" t="str">
        <f ca="1"/>
        <v>CATERPILLAR</v>
      </c>
      <c r="F110" s="195" t="str">
        <f ca="1"/>
        <v>CATERPILLAR BRASIL</v>
      </c>
      <c r="G110" s="195">
        <f ca="1"/>
        <v>1</v>
      </c>
      <c r="H110" s="195" t="str">
        <f ca="1"/>
        <v>H</v>
      </c>
      <c r="I110" s="195" t="str">
        <f ca="1"/>
        <v>H</v>
      </c>
      <c r="J110" s="195" t="str">
        <f ca="1"/>
        <v>972 WHEELLOADER - #K2PNK</v>
      </c>
      <c r="K110" s="195">
        <f ca="1"/>
        <v>9.16</v>
      </c>
      <c r="L110" s="195">
        <f ca="1"/>
        <v>3.27</v>
      </c>
      <c r="M110" s="195">
        <f ca="1"/>
        <v>3.58</v>
      </c>
      <c r="N110" s="195">
        <f ca="1"/>
        <v>24.58</v>
      </c>
      <c r="O110" s="195">
        <f t="shared" ca="1" si="6"/>
        <v>0</v>
      </c>
      <c r="P110" s="195">
        <f t="shared" ca="1" si="7"/>
        <v>0</v>
      </c>
      <c r="Q110" s="195">
        <f t="shared" ca="1" si="8"/>
        <v>0</v>
      </c>
      <c r="R110" s="195">
        <f t="shared" ca="1" si="9"/>
        <v>0</v>
      </c>
      <c r="S110" s="195">
        <f t="shared" ca="1" si="10"/>
        <v>8</v>
      </c>
      <c r="T110" s="195">
        <f t="shared" ca="1" si="11"/>
        <v>8</v>
      </c>
    </row>
    <row r="111" spans="2:20" s="195" customFormat="1" x14ac:dyDescent="0.2">
      <c r="B111" s="195" t="str">
        <f ca="1"/>
        <v>TEV</v>
      </c>
      <c r="C111" s="195" t="str">
        <f ca="1"/>
        <v>FRP</v>
      </c>
      <c r="D111" s="195" t="str">
        <f ca="1"/>
        <v>FRP</v>
      </c>
      <c r="E111" s="195" t="str">
        <f ca="1"/>
        <v>CATERPILLAR</v>
      </c>
      <c r="F111" s="195" t="str">
        <f ca="1"/>
        <v>CATERPILLAR BRASIL</v>
      </c>
      <c r="G111" s="195">
        <f ca="1"/>
        <v>1</v>
      </c>
      <c r="H111" s="195" t="str">
        <f ca="1"/>
        <v>H</v>
      </c>
      <c r="I111" s="195" t="str">
        <f ca="1"/>
        <v>H</v>
      </c>
      <c r="J111" s="195" t="str">
        <f ca="1"/>
        <v>972 WHEELLOADER - #K2TYJ</v>
      </c>
      <c r="K111" s="195">
        <f ca="1"/>
        <v>9.16</v>
      </c>
      <c r="L111" s="195">
        <f ca="1"/>
        <v>3.35</v>
      </c>
      <c r="M111" s="195">
        <f ca="1"/>
        <v>3.58</v>
      </c>
      <c r="N111" s="195">
        <f ca="1"/>
        <v>25.32</v>
      </c>
      <c r="O111" s="195">
        <f t="shared" ca="1" si="6"/>
        <v>0</v>
      </c>
      <c r="P111" s="195">
        <f t="shared" ca="1" si="7"/>
        <v>0</v>
      </c>
      <c r="Q111" s="195">
        <f t="shared" ca="1" si="8"/>
        <v>0</v>
      </c>
      <c r="R111" s="195">
        <f t="shared" ca="1" si="9"/>
        <v>0</v>
      </c>
      <c r="S111" s="195">
        <f t="shared" ca="1" si="10"/>
        <v>8</v>
      </c>
      <c r="T111" s="195">
        <f t="shared" ca="1" si="11"/>
        <v>8</v>
      </c>
    </row>
    <row r="112" spans="2:20" s="195" customFormat="1" x14ac:dyDescent="0.2">
      <c r="B112" s="195" t="str">
        <f ca="1"/>
        <v>TEV</v>
      </c>
      <c r="C112" s="195" t="str">
        <f ca="1"/>
        <v>FRP</v>
      </c>
      <c r="D112" s="195" t="str">
        <f ca="1"/>
        <v>FRP</v>
      </c>
      <c r="E112" s="195" t="str">
        <f ca="1"/>
        <v>CATERPILLAR</v>
      </c>
      <c r="F112" s="195" t="str">
        <f ca="1"/>
        <v>CATERPILLAR BRASIL</v>
      </c>
      <c r="G112" s="195">
        <f ca="1"/>
        <v>1</v>
      </c>
      <c r="H112" s="195" t="str">
        <f ca="1"/>
        <v>H</v>
      </c>
      <c r="I112" s="195" t="str">
        <f ca="1"/>
        <v>H</v>
      </c>
      <c r="J112" s="195">
        <f ca="1"/>
        <v>972</v>
      </c>
      <c r="K112" s="195">
        <f ca="1"/>
        <v>7.69</v>
      </c>
      <c r="L112" s="195">
        <f ca="1"/>
        <v>2.97</v>
      </c>
      <c r="M112" s="195">
        <f ca="1"/>
        <v>3.58</v>
      </c>
      <c r="N112" s="195">
        <f ca="1"/>
        <v>22.6</v>
      </c>
      <c r="O112" s="195">
        <f t="shared" ca="1" si="6"/>
        <v>0</v>
      </c>
      <c r="P112" s="195">
        <f t="shared" ca="1" si="7"/>
        <v>0</v>
      </c>
      <c r="Q112" s="195">
        <f t="shared" ca="1" si="8"/>
        <v>0</v>
      </c>
      <c r="R112" s="195">
        <f t="shared" ca="1" si="9"/>
        <v>0</v>
      </c>
      <c r="S112" s="195">
        <f t="shared" ca="1" si="10"/>
        <v>8</v>
      </c>
      <c r="T112" s="195">
        <f t="shared" ca="1" si="11"/>
        <v>8</v>
      </c>
    </row>
    <row r="113" spans="2:20" s="195" customFormat="1" x14ac:dyDescent="0.2">
      <c r="B113" s="195" t="str">
        <f ca="1"/>
        <v>TEV</v>
      </c>
      <c r="C113" s="195" t="str">
        <f ca="1"/>
        <v>FRP</v>
      </c>
      <c r="D113" s="195" t="str">
        <f ca="1"/>
        <v>FRP</v>
      </c>
      <c r="E113" s="195" t="str">
        <f ca="1"/>
        <v>CATERPILLAR</v>
      </c>
      <c r="F113" s="195" t="str">
        <f ca="1"/>
        <v>CATERPILLAR BRASIL</v>
      </c>
      <c r="G113" s="195">
        <f ca="1"/>
        <v>1</v>
      </c>
      <c r="H113" s="195" t="str">
        <f ca="1"/>
        <v>H</v>
      </c>
      <c r="I113" s="195" t="str">
        <f ca="1"/>
        <v>H</v>
      </c>
      <c r="J113" s="195" t="str">
        <f ca="1"/>
        <v>CP44B COMPACTOR - #K8ZKB</v>
      </c>
      <c r="K113" s="195">
        <f ca="1"/>
        <v>5.53</v>
      </c>
      <c r="L113" s="195">
        <f ca="1"/>
        <v>2.13</v>
      </c>
      <c r="M113" s="195">
        <f ca="1"/>
        <v>2.84</v>
      </c>
      <c r="N113" s="195">
        <f ca="1"/>
        <v>7.6</v>
      </c>
      <c r="O113" s="195">
        <f t="shared" ca="1" si="6"/>
        <v>0</v>
      </c>
      <c r="P113" s="195">
        <f t="shared" ca="1" si="7"/>
        <v>0</v>
      </c>
      <c r="Q113" s="195">
        <f t="shared" ca="1" si="8"/>
        <v>0</v>
      </c>
      <c r="R113" s="195">
        <f t="shared" ca="1" si="9"/>
        <v>0</v>
      </c>
      <c r="S113" s="195">
        <f t="shared" ca="1" si="10"/>
        <v>4</v>
      </c>
      <c r="T113" s="195">
        <f t="shared" ca="1" si="11"/>
        <v>4</v>
      </c>
    </row>
    <row r="114" spans="2:20" s="195" customFormat="1" x14ac:dyDescent="0.2">
      <c r="B114" s="195" t="str">
        <f ca="1"/>
        <v>TEV</v>
      </c>
      <c r="C114" s="195" t="str">
        <f ca="1"/>
        <v>FRP</v>
      </c>
      <c r="D114" s="195" t="str">
        <f ca="1"/>
        <v>FRP</v>
      </c>
      <c r="E114" s="195" t="str">
        <f ca="1"/>
        <v>CATERPILLAR</v>
      </c>
      <c r="F114" s="195" t="str">
        <f ca="1"/>
        <v>CATERPILLAR BRASIL</v>
      </c>
      <c r="G114" s="195">
        <f ca="1"/>
        <v>1</v>
      </c>
      <c r="H114" s="195" t="str">
        <f ca="1"/>
        <v>H</v>
      </c>
      <c r="I114" s="195" t="str">
        <f ca="1"/>
        <v>H</v>
      </c>
      <c r="J114" s="195" t="str">
        <f ca="1"/>
        <v>D4 BULLDOZER - #K5RSW</v>
      </c>
      <c r="K114" s="195">
        <f ca="1"/>
        <v>5.51</v>
      </c>
      <c r="L114" s="195">
        <f ca="1"/>
        <v>2.33</v>
      </c>
      <c r="M114" s="195">
        <f ca="1"/>
        <v>3.02</v>
      </c>
      <c r="N114" s="195">
        <f ca="1"/>
        <v>13.24</v>
      </c>
      <c r="O114" s="195">
        <f t="shared" ca="1" si="6"/>
        <v>0</v>
      </c>
      <c r="P114" s="195">
        <f t="shared" ca="1" si="7"/>
        <v>0</v>
      </c>
      <c r="Q114" s="195">
        <f t="shared" ca="1" si="8"/>
        <v>0</v>
      </c>
      <c r="R114" s="195">
        <f t="shared" ca="1" si="9"/>
        <v>0</v>
      </c>
      <c r="S114" s="195">
        <f t="shared" ca="1" si="10"/>
        <v>4</v>
      </c>
      <c r="T114" s="195">
        <f t="shared" ca="1" si="11"/>
        <v>4</v>
      </c>
    </row>
    <row r="115" spans="2:20" s="195" customFormat="1" x14ac:dyDescent="0.2">
      <c r="B115" s="195" t="str">
        <f ca="1"/>
        <v>TEV</v>
      </c>
      <c r="C115" s="195" t="str">
        <f ca="1"/>
        <v>FRP</v>
      </c>
      <c r="D115" s="195" t="str">
        <f ca="1"/>
        <v>FRP</v>
      </c>
      <c r="E115" s="195" t="str">
        <f ca="1"/>
        <v>CATERPILLAR</v>
      </c>
      <c r="F115" s="195" t="str">
        <f ca="1"/>
        <v>CATERPILLAR BRASIL</v>
      </c>
      <c r="G115" s="195">
        <f ca="1"/>
        <v>1</v>
      </c>
      <c r="H115" s="195" t="str">
        <f ca="1"/>
        <v>S</v>
      </c>
      <c r="I115" s="195" t="str">
        <f ca="1"/>
        <v>H</v>
      </c>
      <c r="J115" s="195" t="str">
        <f ca="1"/>
        <v>D4 PALLET - #K5RSW</v>
      </c>
      <c r="K115" s="195">
        <f ca="1"/>
        <v>3.2</v>
      </c>
      <c r="L115" s="195">
        <f ca="1"/>
        <v>1.49</v>
      </c>
      <c r="M115" s="195">
        <f ca="1"/>
        <v>0.68</v>
      </c>
      <c r="N115" s="195">
        <f ca="1"/>
        <v>1.1100000000000001</v>
      </c>
      <c r="O115" s="195">
        <f t="shared" ca="1" si="6"/>
        <v>0</v>
      </c>
      <c r="P115" s="195">
        <f t="shared" ca="1" si="7"/>
        <v>0</v>
      </c>
      <c r="Q115" s="195">
        <f t="shared" ca="1" si="8"/>
        <v>0</v>
      </c>
      <c r="R115" s="195">
        <f t="shared" ca="1" si="9"/>
        <v>0</v>
      </c>
      <c r="S115" s="195">
        <f t="shared" ca="1" si="10"/>
        <v>4</v>
      </c>
      <c r="T115" s="195">
        <f t="shared" ca="1" si="11"/>
        <v>4</v>
      </c>
    </row>
    <row r="116" spans="2:20" s="195" customFormat="1" x14ac:dyDescent="0.2">
      <c r="B116" s="195" t="str">
        <f ca="1"/>
        <v>TEV</v>
      </c>
      <c r="C116" s="195" t="str">
        <f ca="1"/>
        <v>FRP</v>
      </c>
      <c r="D116" s="195" t="str">
        <f ca="1"/>
        <v>FRP</v>
      </c>
      <c r="E116" s="195" t="str">
        <f ca="1"/>
        <v>CATERPILLAR</v>
      </c>
      <c r="F116" s="195" t="str">
        <f ca="1"/>
        <v>CATERPILLAR BRASIL</v>
      </c>
      <c r="G116" s="195">
        <f ca="1"/>
        <v>1</v>
      </c>
      <c r="H116" s="195" t="str">
        <f ca="1"/>
        <v>H</v>
      </c>
      <c r="I116" s="195" t="str">
        <f ca="1"/>
        <v>H</v>
      </c>
      <c r="J116" s="195" t="str">
        <f ca="1"/>
        <v>D4 BULLDOZER - #K7CVL</v>
      </c>
      <c r="K116" s="195">
        <f ca="1"/>
        <v>5.51</v>
      </c>
      <c r="L116" s="195">
        <f ca="1"/>
        <v>2.33</v>
      </c>
      <c r="M116" s="195">
        <f ca="1"/>
        <v>3.02</v>
      </c>
      <c r="N116" s="195">
        <f ca="1"/>
        <v>13.39</v>
      </c>
      <c r="O116" s="195">
        <f t="shared" ca="1" si="6"/>
        <v>0</v>
      </c>
      <c r="P116" s="195">
        <f t="shared" ca="1" si="7"/>
        <v>0</v>
      </c>
      <c r="Q116" s="195">
        <f t="shared" ca="1" si="8"/>
        <v>0</v>
      </c>
      <c r="R116" s="195">
        <f t="shared" ca="1" si="9"/>
        <v>0</v>
      </c>
      <c r="S116" s="195">
        <f t="shared" ca="1" si="10"/>
        <v>4</v>
      </c>
      <c r="T116" s="195">
        <f t="shared" ca="1" si="11"/>
        <v>4</v>
      </c>
    </row>
    <row r="117" spans="2:20" s="195" customFormat="1" x14ac:dyDescent="0.2">
      <c r="B117" s="195" t="str">
        <f ca="1"/>
        <v>TEV</v>
      </c>
      <c r="C117" s="195" t="str">
        <f ca="1"/>
        <v>FRP</v>
      </c>
      <c r="D117" s="195" t="str">
        <f ca="1"/>
        <v>FRP</v>
      </c>
      <c r="E117" s="195" t="str">
        <f ca="1"/>
        <v>CATERPILLAR</v>
      </c>
      <c r="F117" s="195" t="str">
        <f ca="1"/>
        <v>CATERPILLAR BRASIL</v>
      </c>
      <c r="G117" s="195">
        <f ca="1"/>
        <v>1</v>
      </c>
      <c r="H117" s="195" t="str">
        <f ca="1"/>
        <v>S</v>
      </c>
      <c r="I117" s="195" t="str">
        <f ca="1"/>
        <v>H</v>
      </c>
      <c r="J117" s="195" t="str">
        <f ca="1"/>
        <v>D4 PALLET - #K7CVL</v>
      </c>
      <c r="K117" s="195">
        <f ca="1"/>
        <v>3.2</v>
      </c>
      <c r="L117" s="195">
        <f ca="1"/>
        <v>1.49</v>
      </c>
      <c r="M117" s="195">
        <f ca="1"/>
        <v>0.68</v>
      </c>
      <c r="N117" s="195">
        <f ca="1"/>
        <v>1.1100000000000001</v>
      </c>
      <c r="O117" s="195">
        <f t="shared" ca="1" si="6"/>
        <v>0</v>
      </c>
      <c r="P117" s="195">
        <f t="shared" ca="1" si="7"/>
        <v>0</v>
      </c>
      <c r="Q117" s="195">
        <f t="shared" ca="1" si="8"/>
        <v>0</v>
      </c>
      <c r="R117" s="195">
        <f t="shared" ca="1" si="9"/>
        <v>0</v>
      </c>
      <c r="S117" s="195">
        <f t="shared" ca="1" si="10"/>
        <v>4</v>
      </c>
      <c r="T117" s="195">
        <f t="shared" ca="1" si="11"/>
        <v>4</v>
      </c>
    </row>
    <row r="118" spans="2:20" s="195" customFormat="1" x14ac:dyDescent="0.2">
      <c r="B118" s="195" t="str">
        <f ca="1"/>
        <v>TEV</v>
      </c>
      <c r="C118" s="195" t="str">
        <f ca="1"/>
        <v>FRP</v>
      </c>
      <c r="D118" s="195" t="str">
        <f ca="1"/>
        <v>FRP</v>
      </c>
      <c r="E118" s="195" t="str">
        <f ca="1"/>
        <v>CATERPILLAR</v>
      </c>
      <c r="F118" s="195" t="str">
        <f ca="1"/>
        <v>CATERPILLAR BRASIL</v>
      </c>
      <c r="G118" s="195">
        <f ca="1"/>
        <v>1</v>
      </c>
      <c r="H118" s="195" t="str">
        <f ca="1"/>
        <v>H</v>
      </c>
      <c r="I118" s="195" t="str">
        <f ca="1"/>
        <v>H</v>
      </c>
      <c r="J118" s="195" t="str">
        <f ca="1"/>
        <v>D5 BULLDOZER - #K6QNV</v>
      </c>
      <c r="K118" s="195">
        <f ca="1"/>
        <v>5.71</v>
      </c>
      <c r="L118" s="195">
        <f ca="1"/>
        <v>2.48</v>
      </c>
      <c r="M118" s="195">
        <f ca="1"/>
        <v>3.09</v>
      </c>
      <c r="N118" s="195">
        <f ca="1"/>
        <v>17.5</v>
      </c>
      <c r="O118" s="195">
        <f t="shared" ca="1" si="6"/>
        <v>0</v>
      </c>
      <c r="P118" s="195">
        <f t="shared" ca="1" si="7"/>
        <v>0</v>
      </c>
      <c r="Q118" s="195">
        <f t="shared" ca="1" si="8"/>
        <v>0</v>
      </c>
      <c r="R118" s="195">
        <f t="shared" ca="1" si="9"/>
        <v>0</v>
      </c>
      <c r="S118" s="195">
        <f t="shared" ca="1" si="10"/>
        <v>6</v>
      </c>
      <c r="T118" s="195">
        <f t="shared" ca="1" si="11"/>
        <v>6</v>
      </c>
    </row>
    <row r="119" spans="2:20" s="195" customFormat="1" x14ac:dyDescent="0.2">
      <c r="B119" s="195" t="str">
        <f ca="1"/>
        <v>TEV</v>
      </c>
      <c r="C119" s="195" t="str">
        <f ca="1"/>
        <v>FRP</v>
      </c>
      <c r="D119" s="195" t="str">
        <f ca="1"/>
        <v>FRP</v>
      </c>
      <c r="E119" s="195" t="str">
        <f ca="1"/>
        <v>CATERPILLAR</v>
      </c>
      <c r="F119" s="195" t="str">
        <f ca="1"/>
        <v>CATERPILLAR BRASIL</v>
      </c>
      <c r="G119" s="195">
        <f ca="1"/>
        <v>1</v>
      </c>
      <c r="H119" s="195" t="str">
        <f ca="1"/>
        <v>S</v>
      </c>
      <c r="I119" s="195" t="str">
        <f ca="1"/>
        <v>H</v>
      </c>
      <c r="J119" s="195" t="str">
        <f ca="1"/>
        <v>D5 PALLET - #K6QNV</v>
      </c>
      <c r="K119" s="195">
        <f ca="1"/>
        <v>3.27</v>
      </c>
      <c r="L119" s="195">
        <f ca="1"/>
        <v>1.49</v>
      </c>
      <c r="M119" s="195">
        <f ca="1"/>
        <v>0.63</v>
      </c>
      <c r="N119" s="195">
        <f ca="1"/>
        <v>1.17</v>
      </c>
      <c r="O119" s="195">
        <f t="shared" ca="1" si="6"/>
        <v>0</v>
      </c>
      <c r="P119" s="195">
        <f t="shared" ca="1" si="7"/>
        <v>0</v>
      </c>
      <c r="Q119" s="195">
        <f t="shared" ca="1" si="8"/>
        <v>0</v>
      </c>
      <c r="R119" s="195">
        <f t="shared" ca="1" si="9"/>
        <v>0</v>
      </c>
      <c r="S119" s="195">
        <f t="shared" ca="1" si="10"/>
        <v>4</v>
      </c>
      <c r="T119" s="195">
        <f t="shared" ca="1" si="11"/>
        <v>4</v>
      </c>
    </row>
    <row r="120" spans="2:20" s="195" customFormat="1" x14ac:dyDescent="0.2">
      <c r="B120" s="195" t="str">
        <f ca="1"/>
        <v>TEV</v>
      </c>
      <c r="C120" s="195" t="str">
        <f ca="1"/>
        <v>FRP</v>
      </c>
      <c r="D120" s="195" t="str">
        <f ca="1"/>
        <v>FRP</v>
      </c>
      <c r="E120" s="195" t="str">
        <f ca="1"/>
        <v>CATERPILLAR</v>
      </c>
      <c r="F120" s="195" t="str">
        <f ca="1"/>
        <v>CATERPILLAR BRASIL</v>
      </c>
      <c r="G120" s="195">
        <f ca="1"/>
        <v>1</v>
      </c>
      <c r="H120" s="195" t="str">
        <f ca="1"/>
        <v>H</v>
      </c>
      <c r="I120" s="195" t="str">
        <f ca="1"/>
        <v>H</v>
      </c>
      <c r="J120" s="195" t="str">
        <f ca="1"/>
        <v>D5 BULLDOZER - #K6QNX</v>
      </c>
      <c r="K120" s="195">
        <f ca="1"/>
        <v>5.2</v>
      </c>
      <c r="L120" s="195">
        <f ca="1"/>
        <v>2.48</v>
      </c>
      <c r="M120" s="195">
        <f ca="1"/>
        <v>3.15</v>
      </c>
      <c r="N120" s="195">
        <f ca="1"/>
        <v>17.100000000000001</v>
      </c>
      <c r="O120" s="195">
        <f t="shared" ca="1" si="6"/>
        <v>0</v>
      </c>
      <c r="P120" s="195">
        <f t="shared" ca="1" si="7"/>
        <v>0</v>
      </c>
      <c r="Q120" s="195">
        <f t="shared" ca="1" si="8"/>
        <v>0</v>
      </c>
      <c r="R120" s="195">
        <f t="shared" ca="1" si="9"/>
        <v>0</v>
      </c>
      <c r="S120" s="195">
        <f t="shared" ca="1" si="10"/>
        <v>6</v>
      </c>
      <c r="T120" s="195">
        <f t="shared" ca="1" si="11"/>
        <v>6</v>
      </c>
    </row>
    <row r="121" spans="2:20" s="195" customFormat="1" x14ac:dyDescent="0.2">
      <c r="B121" s="195" t="str">
        <f ca="1"/>
        <v>TEV</v>
      </c>
      <c r="C121" s="195" t="str">
        <f ca="1"/>
        <v>FRP</v>
      </c>
      <c r="D121" s="195" t="str">
        <f ca="1"/>
        <v>FRP</v>
      </c>
      <c r="E121" s="195" t="str">
        <f ca="1"/>
        <v>CATERPILLAR</v>
      </c>
      <c r="F121" s="195" t="str">
        <f ca="1"/>
        <v>CATERPILLAR BRASIL</v>
      </c>
      <c r="G121" s="195">
        <f ca="1"/>
        <v>1</v>
      </c>
      <c r="H121" s="195" t="str">
        <f ca="1"/>
        <v>S</v>
      </c>
      <c r="I121" s="195" t="str">
        <f ca="1"/>
        <v>H</v>
      </c>
      <c r="J121" s="195" t="str">
        <f ca="1"/>
        <v>D5 PALLET - #K6QNX</v>
      </c>
      <c r="K121" s="195">
        <f ca="1"/>
        <v>3.27</v>
      </c>
      <c r="L121" s="195">
        <f ca="1"/>
        <v>1.49</v>
      </c>
      <c r="M121" s="195">
        <f ca="1"/>
        <v>0.63</v>
      </c>
      <c r="N121" s="195">
        <f ca="1"/>
        <v>1.7</v>
      </c>
      <c r="O121" s="195">
        <f t="shared" ca="1" si="6"/>
        <v>0</v>
      </c>
      <c r="P121" s="195">
        <f t="shared" ca="1" si="7"/>
        <v>0</v>
      </c>
      <c r="Q121" s="195">
        <f t="shared" ca="1" si="8"/>
        <v>0</v>
      </c>
      <c r="R121" s="195">
        <f t="shared" ca="1" si="9"/>
        <v>0</v>
      </c>
      <c r="S121" s="195">
        <f t="shared" ca="1" si="10"/>
        <v>4</v>
      </c>
      <c r="T121" s="195">
        <f t="shared" ca="1" si="11"/>
        <v>4</v>
      </c>
    </row>
    <row r="122" spans="2:20" s="195" customFormat="1" x14ac:dyDescent="0.2">
      <c r="B122" s="195" t="str">
        <f ca="1"/>
        <v>TEV</v>
      </c>
      <c r="C122" s="195" t="str">
        <f ca="1"/>
        <v>FRP</v>
      </c>
      <c r="D122" s="195" t="str">
        <f ca="1"/>
        <v>FRP</v>
      </c>
      <c r="E122" s="195" t="str">
        <f ca="1"/>
        <v>CATERPILLAR</v>
      </c>
      <c r="F122" s="195" t="str">
        <f ca="1"/>
        <v>CATERPILLAR BRASIL</v>
      </c>
      <c r="G122" s="195">
        <f ca="1"/>
        <v>1</v>
      </c>
      <c r="H122" s="195" t="str">
        <f ca="1"/>
        <v>H</v>
      </c>
      <c r="I122" s="195" t="str">
        <f ca="1"/>
        <v>H</v>
      </c>
      <c r="J122" s="195" t="str">
        <f ca="1"/>
        <v>D7</v>
      </c>
      <c r="K122" s="195">
        <f ca="1"/>
        <v>6.24</v>
      </c>
      <c r="L122" s="195">
        <f ca="1"/>
        <v>2.7896800000000002</v>
      </c>
      <c r="M122" s="195">
        <f ca="1"/>
        <v>3.45</v>
      </c>
      <c r="N122" s="195">
        <f ca="1"/>
        <v>27.3</v>
      </c>
      <c r="O122" s="195">
        <f t="shared" ca="1" si="6"/>
        <v>0</v>
      </c>
      <c r="P122" s="195">
        <f t="shared" ca="1" si="7"/>
        <v>0</v>
      </c>
      <c r="Q122" s="195">
        <f t="shared" ca="1" si="8"/>
        <v>0</v>
      </c>
      <c r="R122" s="195">
        <f t="shared" ca="1" si="9"/>
        <v>0</v>
      </c>
      <c r="S122" s="195">
        <f t="shared" ca="1" si="10"/>
        <v>8</v>
      </c>
      <c r="T122" s="195">
        <f t="shared" ca="1" si="11"/>
        <v>8</v>
      </c>
    </row>
    <row r="123" spans="2:20" s="195" customFormat="1" x14ac:dyDescent="0.2">
      <c r="B123" s="195" t="str">
        <f ca="1"/>
        <v>TEV</v>
      </c>
      <c r="C123" s="195" t="str">
        <f ca="1"/>
        <v>FRP</v>
      </c>
      <c r="D123" s="195" t="str">
        <f ca="1"/>
        <v>FRP</v>
      </c>
      <c r="E123" s="195" t="str">
        <f ca="1"/>
        <v>CATERPILLAR</v>
      </c>
      <c r="F123" s="195" t="str">
        <f ca="1"/>
        <v>CATERPILLAR BRASIL</v>
      </c>
      <c r="G123" s="195">
        <f ca="1"/>
        <v>1</v>
      </c>
      <c r="H123" s="195" t="str">
        <f ca="1"/>
        <v>S</v>
      </c>
      <c r="I123" s="195" t="str">
        <f ca="1"/>
        <v>H</v>
      </c>
      <c r="J123" s="195" t="str">
        <f ca="1"/>
        <v>D7 STATICS</v>
      </c>
      <c r="K123" s="195">
        <f ca="1"/>
        <v>2.31</v>
      </c>
      <c r="L123" s="195">
        <f ca="1"/>
        <v>0.76</v>
      </c>
      <c r="M123" s="195">
        <f ca="1"/>
        <v>0.45</v>
      </c>
      <c r="N123" s="195">
        <f ca="1"/>
        <v>0.57599999999999996</v>
      </c>
      <c r="O123" s="195">
        <f t="shared" ca="1" si="6"/>
        <v>0</v>
      </c>
      <c r="P123" s="195">
        <f t="shared" ca="1" si="7"/>
        <v>0</v>
      </c>
      <c r="Q123" s="195">
        <f t="shared" ca="1" si="8"/>
        <v>0</v>
      </c>
      <c r="R123" s="195">
        <f t="shared" ca="1" si="9"/>
        <v>0</v>
      </c>
      <c r="S123" s="195">
        <f t="shared" ca="1" si="10"/>
        <v>4</v>
      </c>
      <c r="T123" s="195">
        <f t="shared" ca="1" si="11"/>
        <v>4</v>
      </c>
    </row>
    <row r="124" spans="2:20" s="195" customFormat="1" x14ac:dyDescent="0.2">
      <c r="B124" s="195" t="str">
        <f ca="1"/>
        <v>TEV</v>
      </c>
      <c r="C124" s="195" t="str">
        <f ca="1"/>
        <v>FRP</v>
      </c>
      <c r="D124" s="195" t="str">
        <f ca="1"/>
        <v>FRP</v>
      </c>
      <c r="E124" s="195" t="str">
        <f ca="1"/>
        <v>CATERPILLAR</v>
      </c>
      <c r="F124" s="195" t="str">
        <f ca="1"/>
        <v>CATERPILLAR BRASIL</v>
      </c>
      <c r="G124" s="195">
        <f ca="1"/>
        <v>1</v>
      </c>
      <c r="H124" s="195" t="str">
        <f ca="1"/>
        <v>S</v>
      </c>
      <c r="I124" s="195" t="str">
        <f ca="1"/>
        <v>H</v>
      </c>
      <c r="J124" s="195" t="str">
        <f ca="1"/>
        <v>D7 STATICS</v>
      </c>
      <c r="K124" s="195">
        <f ca="1"/>
        <v>3.7</v>
      </c>
      <c r="L124" s="195">
        <f ca="1"/>
        <v>1.39</v>
      </c>
      <c r="M124" s="195">
        <f ca="1"/>
        <v>0.35</v>
      </c>
      <c r="N124" s="195">
        <f ca="1"/>
        <v>0.94</v>
      </c>
      <c r="O124" s="195">
        <f t="shared" ca="1" si="6"/>
        <v>0</v>
      </c>
      <c r="P124" s="195">
        <f t="shared" ca="1" si="7"/>
        <v>0</v>
      </c>
      <c r="Q124" s="195">
        <f t="shared" ca="1" si="8"/>
        <v>0</v>
      </c>
      <c r="R124" s="195">
        <f t="shared" ca="1" si="9"/>
        <v>0</v>
      </c>
      <c r="S124" s="195">
        <f t="shared" ca="1" si="10"/>
        <v>4</v>
      </c>
      <c r="T124" s="195">
        <f t="shared" ca="1" si="11"/>
        <v>4</v>
      </c>
    </row>
    <row r="125" spans="2:20" s="195" customFormat="1" x14ac:dyDescent="0.2">
      <c r="B125" s="195" t="str">
        <f ca="1"/>
        <v>TEV</v>
      </c>
      <c r="C125" s="195" t="str">
        <f ca="1"/>
        <v>FRP</v>
      </c>
      <c r="D125" s="195" t="str">
        <f ca="1"/>
        <v>FRP</v>
      </c>
      <c r="E125" s="195" t="str">
        <f ca="1"/>
        <v>CATERPILLAR</v>
      </c>
      <c r="F125" s="195" t="str">
        <f ca="1"/>
        <v>CATERPILLAR BRASIL</v>
      </c>
      <c r="G125" s="195">
        <f ca="1"/>
        <v>1</v>
      </c>
      <c r="H125" s="195" t="str">
        <f ca="1"/>
        <v>S</v>
      </c>
      <c r="I125" s="195" t="str">
        <f ca="1"/>
        <v>H</v>
      </c>
      <c r="J125" s="195" t="str">
        <f ca="1"/>
        <v>D7 STATICS</v>
      </c>
      <c r="K125" s="195">
        <f ca="1"/>
        <v>3.65</v>
      </c>
      <c r="L125" s="195">
        <f ca="1"/>
        <v>1.95</v>
      </c>
      <c r="M125" s="195">
        <f ca="1"/>
        <v>1.0900000000000001</v>
      </c>
      <c r="N125" s="195">
        <f ca="1"/>
        <v>2.42</v>
      </c>
      <c r="O125" s="195">
        <f t="shared" ca="1" si="6"/>
        <v>0</v>
      </c>
      <c r="P125" s="195">
        <f t="shared" ca="1" si="7"/>
        <v>0</v>
      </c>
      <c r="Q125" s="195">
        <f t="shared" ca="1" si="8"/>
        <v>0</v>
      </c>
      <c r="R125" s="195">
        <f t="shared" ca="1" si="9"/>
        <v>0</v>
      </c>
      <c r="S125" s="195">
        <f t="shared" ca="1" si="10"/>
        <v>4</v>
      </c>
      <c r="T125" s="195">
        <f t="shared" ca="1" si="11"/>
        <v>4</v>
      </c>
    </row>
    <row r="126" spans="2:20" s="195" customFormat="1" x14ac:dyDescent="0.2">
      <c r="B126" s="195" t="str">
        <f ca="1"/>
        <v>TEV</v>
      </c>
      <c r="C126" s="195" t="str">
        <f ca="1"/>
        <v>FRP</v>
      </c>
      <c r="D126" s="195" t="str">
        <f ca="1"/>
        <v>FRP</v>
      </c>
      <c r="E126" s="195" t="str">
        <f ca="1"/>
        <v>CATERPILLAR</v>
      </c>
      <c r="F126" s="195" t="str">
        <f ca="1"/>
        <v>CATERPILLAR BRASIL</v>
      </c>
      <c r="G126" s="195">
        <f ca="1"/>
        <v>1</v>
      </c>
      <c r="H126" s="195" t="str">
        <f ca="1"/>
        <v>H</v>
      </c>
      <c r="I126" s="195" t="str">
        <f ca="1"/>
        <v>H</v>
      </c>
      <c r="J126" s="195" t="str">
        <f ca="1"/>
        <v>D8</v>
      </c>
      <c r="K126" s="195">
        <f ca="1"/>
        <v>5.58</v>
      </c>
      <c r="L126" s="195">
        <f ca="1"/>
        <v>2.89</v>
      </c>
      <c r="M126" s="195">
        <f ca="1"/>
        <v>3.78</v>
      </c>
      <c r="N126" s="195">
        <f ca="1"/>
        <v>34.21</v>
      </c>
      <c r="O126" s="195">
        <f t="shared" ca="1" si="6"/>
        <v>0</v>
      </c>
      <c r="P126" s="195">
        <f t="shared" ca="1" si="7"/>
        <v>0</v>
      </c>
      <c r="Q126" s="195">
        <f t="shared" ca="1" si="8"/>
        <v>0</v>
      </c>
      <c r="R126" s="195">
        <f t="shared" ca="1" si="9"/>
        <v>0</v>
      </c>
      <c r="S126" s="195">
        <f t="shared" ca="1" si="10"/>
        <v>10</v>
      </c>
      <c r="T126" s="195">
        <f t="shared" ca="1" si="11"/>
        <v>10</v>
      </c>
    </row>
    <row r="127" spans="2:20" s="195" customFormat="1" x14ac:dyDescent="0.2">
      <c r="B127" s="195" t="str">
        <f ca="1"/>
        <v>TEV</v>
      </c>
      <c r="C127" s="195" t="str">
        <f ca="1"/>
        <v>FRP</v>
      </c>
      <c r="D127" s="195" t="str">
        <f ca="1"/>
        <v>FRP</v>
      </c>
      <c r="E127" s="195" t="str">
        <f ca="1"/>
        <v>CATERPILLAR</v>
      </c>
      <c r="F127" s="195" t="str">
        <f ca="1"/>
        <v>CATERPILLAR BRASIL</v>
      </c>
      <c r="G127" s="195">
        <f ca="1"/>
        <v>1</v>
      </c>
      <c r="H127" s="195" t="str">
        <f ca="1"/>
        <v>S</v>
      </c>
      <c r="I127" s="195" t="str">
        <f ca="1"/>
        <v>H</v>
      </c>
      <c r="J127" s="195" t="str">
        <f ca="1"/>
        <v>D8 STATICS</v>
      </c>
      <c r="K127" s="195">
        <f ca="1"/>
        <v>2.31</v>
      </c>
      <c r="L127" s="195">
        <f ca="1"/>
        <v>0.76</v>
      </c>
      <c r="M127" s="195">
        <f ca="1"/>
        <v>0.45</v>
      </c>
      <c r="N127" s="195">
        <f ca="1"/>
        <v>0.69899999999999995</v>
      </c>
      <c r="O127" s="195">
        <f t="shared" ca="1" si="6"/>
        <v>0</v>
      </c>
      <c r="P127" s="195">
        <f t="shared" ca="1" si="7"/>
        <v>0</v>
      </c>
      <c r="Q127" s="195">
        <f t="shared" ca="1" si="8"/>
        <v>0</v>
      </c>
      <c r="R127" s="195">
        <f t="shared" ca="1" si="9"/>
        <v>0</v>
      </c>
      <c r="S127" s="195">
        <f t="shared" ca="1" si="10"/>
        <v>4</v>
      </c>
      <c r="T127" s="195">
        <f t="shared" ca="1" si="11"/>
        <v>4</v>
      </c>
    </row>
    <row r="128" spans="2:20" s="195" customFormat="1" x14ac:dyDescent="0.2">
      <c r="B128" s="195" t="str">
        <f ca="1"/>
        <v>TEV</v>
      </c>
      <c r="C128" s="195" t="str">
        <f ca="1"/>
        <v>FRP</v>
      </c>
      <c r="D128" s="195" t="str">
        <f ca="1"/>
        <v>FRP</v>
      </c>
      <c r="E128" s="195" t="str">
        <f ca="1"/>
        <v>CATERPILLAR</v>
      </c>
      <c r="F128" s="195" t="str">
        <f ca="1"/>
        <v>CATERPILLAR BRASIL</v>
      </c>
      <c r="G128" s="195">
        <f ca="1"/>
        <v>1</v>
      </c>
      <c r="H128" s="195" t="str">
        <f ca="1"/>
        <v>S</v>
      </c>
      <c r="I128" s="195" t="str">
        <f ca="1"/>
        <v>H</v>
      </c>
      <c r="J128" s="195" t="str">
        <f ca="1"/>
        <v>D8 STATICS</v>
      </c>
      <c r="K128" s="195">
        <f ca="1"/>
        <v>3.7</v>
      </c>
      <c r="L128" s="195">
        <f ca="1"/>
        <v>1.39</v>
      </c>
      <c r="M128" s="195">
        <f ca="1"/>
        <v>0.35</v>
      </c>
      <c r="N128" s="195">
        <f ca="1"/>
        <v>0.995</v>
      </c>
      <c r="O128" s="195">
        <f t="shared" ca="1" si="6"/>
        <v>0</v>
      </c>
      <c r="P128" s="195">
        <f t="shared" ca="1" si="7"/>
        <v>0</v>
      </c>
      <c r="Q128" s="195">
        <f t="shared" ca="1" si="8"/>
        <v>0</v>
      </c>
      <c r="R128" s="195">
        <f t="shared" ca="1" si="9"/>
        <v>0</v>
      </c>
      <c r="S128" s="195">
        <f t="shared" ca="1" si="10"/>
        <v>4</v>
      </c>
      <c r="T128" s="195">
        <f t="shared" ca="1" si="11"/>
        <v>4</v>
      </c>
    </row>
    <row r="129" spans="2:20" s="195" customFormat="1" x14ac:dyDescent="0.2">
      <c r="B129" s="195" t="str">
        <f ca="1"/>
        <v>TEV</v>
      </c>
      <c r="C129" s="195" t="str">
        <f ca="1"/>
        <v>FRP</v>
      </c>
      <c r="D129" s="195" t="str">
        <f ca="1"/>
        <v>FRP</v>
      </c>
      <c r="E129" s="195" t="str">
        <f ca="1"/>
        <v>CATERPILLAR</v>
      </c>
      <c r="F129" s="195" t="str">
        <f ca="1"/>
        <v>CATERPILLAR BRASIL</v>
      </c>
      <c r="G129" s="195">
        <f ca="1"/>
        <v>1</v>
      </c>
      <c r="H129" s="195" t="str">
        <f ca="1"/>
        <v>H</v>
      </c>
      <c r="I129" s="195" t="str">
        <f ca="1"/>
        <v>H</v>
      </c>
      <c r="J129" s="195" t="str">
        <f ca="1"/>
        <v>D8 BULLDOZER - #K6VHL</v>
      </c>
      <c r="K129" s="195">
        <f ca="1"/>
        <v>6.6</v>
      </c>
      <c r="L129" s="195">
        <f ca="1"/>
        <v>2.89</v>
      </c>
      <c r="M129" s="195">
        <f ca="1"/>
        <v>3.6</v>
      </c>
      <c r="N129" s="195">
        <f ca="1"/>
        <v>36.1</v>
      </c>
      <c r="O129" s="195">
        <f t="shared" ca="1" si="6"/>
        <v>0</v>
      </c>
      <c r="P129" s="195">
        <f t="shared" ca="1" si="7"/>
        <v>0</v>
      </c>
      <c r="Q129" s="195">
        <f t="shared" ca="1" si="8"/>
        <v>0</v>
      </c>
      <c r="R129" s="195">
        <f t="shared" ca="1" si="9"/>
        <v>0</v>
      </c>
      <c r="S129" s="195">
        <f t="shared" ca="1" si="10"/>
        <v>12</v>
      </c>
      <c r="T129" s="195">
        <f t="shared" ca="1" si="11"/>
        <v>12</v>
      </c>
    </row>
    <row r="130" spans="2:20" s="195" customFormat="1" x14ac:dyDescent="0.2">
      <c r="B130" s="195" t="str">
        <f ca="1"/>
        <v>TEV</v>
      </c>
      <c r="C130" s="195" t="str">
        <f ca="1"/>
        <v>FRP</v>
      </c>
      <c r="D130" s="195" t="str">
        <f ca="1"/>
        <v>FRP</v>
      </c>
      <c r="E130" s="195" t="str">
        <f ca="1"/>
        <v>CATERPILLAR</v>
      </c>
      <c r="F130" s="195" t="str">
        <f ca="1"/>
        <v>CATERPILLAR BRASIL</v>
      </c>
      <c r="G130" s="195">
        <f ca="1"/>
        <v>1</v>
      </c>
      <c r="H130" s="195" t="str">
        <f ca="1"/>
        <v>S</v>
      </c>
      <c r="I130" s="195" t="str">
        <f ca="1"/>
        <v>H</v>
      </c>
      <c r="J130" s="195" t="str">
        <f ca="1"/>
        <v>D8 BOX - #K6VHL</v>
      </c>
      <c r="K130" s="195">
        <f ca="1"/>
        <v>3.7</v>
      </c>
      <c r="L130" s="195">
        <f ca="1"/>
        <v>1.39</v>
      </c>
      <c r="M130" s="195">
        <f ca="1"/>
        <v>0.35</v>
      </c>
      <c r="N130" s="195">
        <f ca="1"/>
        <v>0.995</v>
      </c>
      <c r="O130" s="195">
        <f t="shared" ca="1" si="6"/>
        <v>0</v>
      </c>
      <c r="P130" s="195">
        <f t="shared" ca="1" si="7"/>
        <v>0</v>
      </c>
      <c r="Q130" s="195">
        <f t="shared" ca="1" si="8"/>
        <v>0</v>
      </c>
      <c r="R130" s="195">
        <f t="shared" ca="1" si="9"/>
        <v>0</v>
      </c>
      <c r="S130" s="195">
        <f t="shared" ca="1" si="10"/>
        <v>4</v>
      </c>
      <c r="T130" s="195">
        <f t="shared" ca="1" si="11"/>
        <v>4</v>
      </c>
    </row>
    <row r="131" spans="2:20" s="195" customFormat="1" x14ac:dyDescent="0.2">
      <c r="B131" s="195" t="str">
        <f ca="1"/>
        <v>TEV</v>
      </c>
      <c r="C131" s="195" t="str">
        <f ca="1"/>
        <v>FRP</v>
      </c>
      <c r="D131" s="195" t="str">
        <f ca="1"/>
        <v>FRP</v>
      </c>
      <c r="E131" s="195" t="str">
        <f ca="1"/>
        <v>CATERPILLAR</v>
      </c>
      <c r="F131" s="195" t="str">
        <f ca="1"/>
        <v>CATERPILLAR BRASIL</v>
      </c>
      <c r="G131" s="195">
        <f ca="1"/>
        <v>1</v>
      </c>
      <c r="H131" s="195" t="str">
        <f ca="1"/>
        <v>S</v>
      </c>
      <c r="I131" s="195" t="str">
        <f ca="1"/>
        <v>H</v>
      </c>
      <c r="J131" s="195" t="str">
        <f ca="1"/>
        <v>D8 PALLET - #K6VHL</v>
      </c>
      <c r="K131" s="195">
        <f ca="1"/>
        <v>2.31</v>
      </c>
      <c r="L131" s="195">
        <f ca="1"/>
        <v>0.76</v>
      </c>
      <c r="M131" s="195">
        <f ca="1"/>
        <v>0.45</v>
      </c>
      <c r="N131" s="195">
        <f ca="1"/>
        <v>0.69899999999999995</v>
      </c>
      <c r="O131" s="195">
        <f t="shared" ca="1" si="6"/>
        <v>0</v>
      </c>
      <c r="P131" s="195">
        <f t="shared" ca="1" si="7"/>
        <v>0</v>
      </c>
      <c r="Q131" s="195">
        <f t="shared" ca="1" si="8"/>
        <v>0</v>
      </c>
      <c r="R131" s="195">
        <f t="shared" ca="1" si="9"/>
        <v>0</v>
      </c>
      <c r="S131" s="195">
        <f t="shared" ca="1" si="10"/>
        <v>4</v>
      </c>
      <c r="T131" s="195">
        <f t="shared" ca="1" si="11"/>
        <v>4</v>
      </c>
    </row>
    <row r="132" spans="2:20" s="195" customFormat="1" x14ac:dyDescent="0.2">
      <c r="B132" s="195" t="str">
        <f ca="1"/>
        <v>TEV</v>
      </c>
      <c r="C132" s="195" t="str">
        <f ca="1"/>
        <v>FRP</v>
      </c>
      <c r="D132" s="195" t="str">
        <f ca="1"/>
        <v>FRP</v>
      </c>
      <c r="E132" s="195" t="str">
        <f ca="1"/>
        <v>CATERPILLAR</v>
      </c>
      <c r="F132" s="195" t="str">
        <f ca="1"/>
        <v>CATERPILLAR BRASIL</v>
      </c>
      <c r="G132" s="195">
        <f ca="1"/>
        <v>1</v>
      </c>
      <c r="H132" s="195" t="str">
        <f ca="1"/>
        <v>S</v>
      </c>
      <c r="I132" s="195" t="str">
        <f ca="1"/>
        <v>H</v>
      </c>
      <c r="J132" s="195" t="str">
        <f ca="1"/>
        <v>D8 PIECE - #K6VHL</v>
      </c>
      <c r="K132" s="195">
        <f ca="1"/>
        <v>4.0599999999999996</v>
      </c>
      <c r="L132" s="195">
        <f ca="1"/>
        <v>2.15</v>
      </c>
      <c r="M132" s="195">
        <f ca="1"/>
        <v>1.39</v>
      </c>
      <c r="N132" s="195">
        <f ca="1"/>
        <v>3.75</v>
      </c>
      <c r="O132" s="195">
        <f t="shared" ca="1" si="6"/>
        <v>0</v>
      </c>
      <c r="P132" s="195">
        <f t="shared" ca="1" si="7"/>
        <v>0</v>
      </c>
      <c r="Q132" s="195">
        <f t="shared" ca="1" si="8"/>
        <v>0</v>
      </c>
      <c r="R132" s="195">
        <f t="shared" ca="1" si="9"/>
        <v>0</v>
      </c>
      <c r="S132" s="195">
        <f t="shared" ca="1" si="10"/>
        <v>4</v>
      </c>
      <c r="T132" s="195">
        <f t="shared" ca="1" si="11"/>
        <v>4</v>
      </c>
    </row>
    <row r="133" spans="2:20" s="195" customFormat="1" x14ac:dyDescent="0.2">
      <c r="B133" s="195" t="str">
        <f ca="1"/>
        <v>TEV</v>
      </c>
      <c r="C133" s="195" t="str">
        <f ca="1"/>
        <v>FRP</v>
      </c>
      <c r="D133" s="195" t="str">
        <f ca="1"/>
        <v>FRP</v>
      </c>
      <c r="E133" s="195" t="str">
        <f ca="1"/>
        <v>CATERPILLAR</v>
      </c>
      <c r="F133" s="195" t="str">
        <f ca="1"/>
        <v>CATERPILLAR BRASIL</v>
      </c>
      <c r="G133" s="195">
        <f ca="1"/>
        <v>1</v>
      </c>
      <c r="H133" s="195" t="str">
        <f ca="1"/>
        <v>H</v>
      </c>
      <c r="I133" s="195" t="str">
        <f ca="1"/>
        <v>H</v>
      </c>
      <c r="J133" s="195" t="str">
        <f ca="1"/>
        <v>D8 BULLDOZER - #K6SPS</v>
      </c>
      <c r="K133" s="195">
        <f ca="1"/>
        <v>6.6</v>
      </c>
      <c r="L133" s="195">
        <f ca="1"/>
        <v>2.87</v>
      </c>
      <c r="M133" s="195">
        <f ca="1"/>
        <v>3.6</v>
      </c>
      <c r="N133" s="195">
        <f ca="1"/>
        <v>35.630000000000003</v>
      </c>
      <c r="O133" s="195">
        <f t="shared" ca="1" si="6"/>
        <v>0</v>
      </c>
      <c r="P133" s="195">
        <f t="shared" ca="1" si="7"/>
        <v>0</v>
      </c>
      <c r="Q133" s="195">
        <f t="shared" ca="1" si="8"/>
        <v>0</v>
      </c>
      <c r="R133" s="195">
        <f t="shared" ca="1" si="9"/>
        <v>0</v>
      </c>
      <c r="S133" s="195">
        <f t="shared" ca="1" si="10"/>
        <v>12</v>
      </c>
      <c r="T133" s="195">
        <f t="shared" ca="1" si="11"/>
        <v>12</v>
      </c>
    </row>
    <row r="134" spans="2:20" s="195" customFormat="1" x14ac:dyDescent="0.2">
      <c r="B134" s="195" t="str">
        <f ca="1"/>
        <v>TEV</v>
      </c>
      <c r="C134" s="195" t="str">
        <f ca="1"/>
        <v>FRP</v>
      </c>
      <c r="D134" s="195" t="str">
        <f ca="1"/>
        <v>FRP</v>
      </c>
      <c r="E134" s="195" t="str">
        <f ca="1"/>
        <v>CATERPILLAR</v>
      </c>
      <c r="F134" s="195" t="str">
        <f ca="1"/>
        <v>CATERPILLAR BRASIL</v>
      </c>
      <c r="G134" s="195">
        <f ca="1"/>
        <v>1</v>
      </c>
      <c r="H134" s="195" t="str">
        <f ca="1"/>
        <v>S</v>
      </c>
      <c r="I134" s="195" t="str">
        <f ca="1"/>
        <v>H</v>
      </c>
      <c r="J134" s="195" t="str">
        <f ca="1"/>
        <v>D8 BOX - #K6SPS</v>
      </c>
      <c r="K134" s="195">
        <f ca="1"/>
        <v>0.5</v>
      </c>
      <c r="L134" s="195">
        <f ca="1"/>
        <v>0.43</v>
      </c>
      <c r="M134" s="195">
        <f ca="1"/>
        <v>0.4</v>
      </c>
      <c r="N134" s="195">
        <f ca="1"/>
        <v>2.1999999999999999E-2</v>
      </c>
      <c r="O134" s="195">
        <f t="shared" ca="1" si="6"/>
        <v>0</v>
      </c>
      <c r="P134" s="195">
        <f t="shared" ca="1" si="7"/>
        <v>0</v>
      </c>
      <c r="Q134" s="195">
        <f t="shared" ca="1" si="8"/>
        <v>0</v>
      </c>
      <c r="R134" s="195">
        <f t="shared" ca="1" si="9"/>
        <v>0</v>
      </c>
      <c r="S134" s="195">
        <f t="shared" ca="1" si="10"/>
        <v>4</v>
      </c>
      <c r="T134" s="195">
        <f t="shared" ca="1" si="11"/>
        <v>4</v>
      </c>
    </row>
    <row r="135" spans="2:20" s="195" customFormat="1" x14ac:dyDescent="0.2">
      <c r="B135" s="195" t="str">
        <f ca="1"/>
        <v>TEV</v>
      </c>
      <c r="C135" s="195" t="str">
        <f ca="1"/>
        <v>FRP</v>
      </c>
      <c r="D135" s="195" t="str">
        <f ca="1"/>
        <v>FRP</v>
      </c>
      <c r="E135" s="195" t="str">
        <f ca="1"/>
        <v>CATERPILLAR</v>
      </c>
      <c r="F135" s="195" t="str">
        <f ca="1"/>
        <v>CATERPILLAR BRASIL</v>
      </c>
      <c r="G135" s="195">
        <f ca="1"/>
        <v>1</v>
      </c>
      <c r="H135" s="195" t="str">
        <f ca="1"/>
        <v>S</v>
      </c>
      <c r="I135" s="195" t="str">
        <f ca="1"/>
        <v>H</v>
      </c>
      <c r="J135" s="195" t="str">
        <f ca="1"/>
        <v>D8 BOX - #K6SPS</v>
      </c>
      <c r="K135" s="195">
        <f ca="1"/>
        <v>2.31</v>
      </c>
      <c r="L135" s="195">
        <f ca="1"/>
        <v>0.76</v>
      </c>
      <c r="M135" s="195">
        <f ca="1"/>
        <v>0.45</v>
      </c>
      <c r="N135" s="195">
        <f ca="1"/>
        <v>0.69899999999999995</v>
      </c>
      <c r="O135" s="195">
        <f t="shared" ca="1" si="6"/>
        <v>0</v>
      </c>
      <c r="P135" s="195">
        <f t="shared" ca="1" si="7"/>
        <v>0</v>
      </c>
      <c r="Q135" s="195">
        <f t="shared" ca="1" si="8"/>
        <v>0</v>
      </c>
      <c r="R135" s="195">
        <f t="shared" ca="1" si="9"/>
        <v>0</v>
      </c>
      <c r="S135" s="195">
        <f t="shared" ca="1" si="10"/>
        <v>4</v>
      </c>
      <c r="T135" s="195">
        <f t="shared" ca="1" si="11"/>
        <v>4</v>
      </c>
    </row>
    <row r="136" spans="2:20" s="195" customFormat="1" x14ac:dyDescent="0.2">
      <c r="B136" s="195" t="str">
        <f ca="1"/>
        <v>TEV</v>
      </c>
      <c r="C136" s="195" t="str">
        <f ca="1"/>
        <v>FRP</v>
      </c>
      <c r="D136" s="195" t="str">
        <f ca="1"/>
        <v>FRP</v>
      </c>
      <c r="E136" s="195" t="str">
        <f ca="1"/>
        <v>CATERPILLAR</v>
      </c>
      <c r="F136" s="195" t="str">
        <f ca="1"/>
        <v>CATERPILLAR BRASIL</v>
      </c>
      <c r="G136" s="195">
        <f ca="1"/>
        <v>1</v>
      </c>
      <c r="H136" s="195" t="str">
        <f ca="1"/>
        <v>S</v>
      </c>
      <c r="I136" s="195" t="str">
        <f ca="1"/>
        <v>H</v>
      </c>
      <c r="J136" s="195" t="str">
        <f ca="1"/>
        <v>D8 PALLET - #K6SPS</v>
      </c>
      <c r="K136" s="195">
        <f ca="1"/>
        <v>3.7</v>
      </c>
      <c r="L136" s="195">
        <f ca="1"/>
        <v>1.34</v>
      </c>
      <c r="M136" s="195">
        <f ca="1"/>
        <v>0.35</v>
      </c>
      <c r="N136" s="195">
        <f ca="1"/>
        <v>0.995</v>
      </c>
      <c r="O136" s="195">
        <f t="shared" ca="1" si="6"/>
        <v>0</v>
      </c>
      <c r="P136" s="195">
        <f t="shared" ca="1" si="7"/>
        <v>0</v>
      </c>
      <c r="Q136" s="195">
        <f t="shared" ca="1" si="8"/>
        <v>0</v>
      </c>
      <c r="R136" s="195">
        <f t="shared" ca="1" si="9"/>
        <v>0</v>
      </c>
      <c r="S136" s="195">
        <f t="shared" ca="1" si="10"/>
        <v>4</v>
      </c>
      <c r="T136" s="195">
        <f t="shared" ca="1" si="11"/>
        <v>4</v>
      </c>
    </row>
    <row r="137" spans="2:20" s="195" customFormat="1" x14ac:dyDescent="0.2">
      <c r="B137" s="195" t="str">
        <f ca="1"/>
        <v>TEV</v>
      </c>
      <c r="C137" s="195" t="str">
        <f ca="1"/>
        <v>FRP</v>
      </c>
      <c r="D137" s="195" t="str">
        <f ca="1"/>
        <v>FRP</v>
      </c>
      <c r="E137" s="195" t="str">
        <f ca="1"/>
        <v>CATERPILLAR</v>
      </c>
      <c r="F137" s="195" t="str">
        <f ca="1"/>
        <v>CATERPILLAR BRASIL</v>
      </c>
      <c r="G137" s="195">
        <f ca="1"/>
        <v>1</v>
      </c>
      <c r="H137" s="195" t="str">
        <f ca="1"/>
        <v>S</v>
      </c>
      <c r="I137" s="195" t="str">
        <f ca="1"/>
        <v>H</v>
      </c>
      <c r="J137" s="195" t="str">
        <f ca="1"/>
        <v>D8 PIECE - #K6SPS</v>
      </c>
      <c r="K137" s="195">
        <f ca="1"/>
        <v>4.01</v>
      </c>
      <c r="L137" s="195">
        <f ca="1"/>
        <v>2.15</v>
      </c>
      <c r="M137" s="195">
        <f ca="1"/>
        <v>1.34</v>
      </c>
      <c r="N137" s="195">
        <f ca="1"/>
        <v>3.58</v>
      </c>
      <c r="O137" s="195">
        <f t="shared" ca="1" si="6"/>
        <v>0</v>
      </c>
      <c r="P137" s="195">
        <f t="shared" ca="1" si="7"/>
        <v>0</v>
      </c>
      <c r="Q137" s="195">
        <f t="shared" ca="1" si="8"/>
        <v>0</v>
      </c>
      <c r="R137" s="195">
        <f t="shared" ca="1" si="9"/>
        <v>0</v>
      </c>
      <c r="S137" s="195">
        <f t="shared" ca="1" si="10"/>
        <v>4</v>
      </c>
      <c r="T137" s="195">
        <f t="shared" ca="1" si="11"/>
        <v>4</v>
      </c>
    </row>
    <row r="138" spans="2:20" s="195" customFormat="1" x14ac:dyDescent="0.2">
      <c r="B138" s="195" t="str">
        <f ca="1"/>
        <v>TEV</v>
      </c>
      <c r="C138" s="195" t="str">
        <f ca="1"/>
        <v>FRP</v>
      </c>
      <c r="D138" s="195" t="str">
        <f ca="1"/>
        <v>FRP</v>
      </c>
      <c r="E138" s="195" t="str">
        <f ca="1"/>
        <v>CATERPILLAR</v>
      </c>
      <c r="F138" s="195" t="str">
        <f ca="1"/>
        <v>CATERPILLAR BRASIL</v>
      </c>
      <c r="G138" s="195">
        <f ca="1"/>
        <v>1</v>
      </c>
      <c r="H138" s="195" t="str">
        <f ca="1"/>
        <v>H</v>
      </c>
      <c r="I138" s="195" t="str">
        <f ca="1"/>
        <v>H</v>
      </c>
      <c r="J138" s="195" t="str">
        <f ca="1"/>
        <v>D8</v>
      </c>
      <c r="K138" s="195">
        <f ca="1"/>
        <v>6.6</v>
      </c>
      <c r="L138" s="195">
        <f ca="1"/>
        <v>2.87</v>
      </c>
      <c r="M138" s="195">
        <f ca="1"/>
        <v>3.6</v>
      </c>
      <c r="N138" s="195">
        <f ca="1"/>
        <v>35.799999999999997</v>
      </c>
      <c r="O138" s="195">
        <f t="shared" ca="1" si="6"/>
        <v>0</v>
      </c>
      <c r="P138" s="195">
        <f t="shared" ca="1" si="7"/>
        <v>0</v>
      </c>
      <c r="Q138" s="195">
        <f t="shared" ca="1" si="8"/>
        <v>0</v>
      </c>
      <c r="R138" s="195">
        <f t="shared" ca="1" si="9"/>
        <v>0</v>
      </c>
      <c r="S138" s="195">
        <f t="shared" ca="1" si="10"/>
        <v>12</v>
      </c>
      <c r="T138" s="195">
        <f t="shared" ca="1" si="11"/>
        <v>12</v>
      </c>
    </row>
    <row r="139" spans="2:20" s="195" customFormat="1" x14ac:dyDescent="0.2">
      <c r="B139" s="195" t="str">
        <f ca="1"/>
        <v>TEV</v>
      </c>
      <c r="C139" s="195" t="str">
        <f ca="1"/>
        <v>FRP</v>
      </c>
      <c r="D139" s="195" t="str">
        <f ca="1"/>
        <v>FRP</v>
      </c>
      <c r="E139" s="195" t="str">
        <f ca="1"/>
        <v>CATERPILLAR</v>
      </c>
      <c r="F139" s="195" t="str">
        <f ca="1"/>
        <v>CATERPILLAR BRASIL</v>
      </c>
      <c r="G139" s="195">
        <f ca="1"/>
        <v>1</v>
      </c>
      <c r="H139" s="195" t="str">
        <f ca="1"/>
        <v>S</v>
      </c>
      <c r="I139" s="195" t="str">
        <f ca="1"/>
        <v>H</v>
      </c>
      <c r="J139" s="195" t="str">
        <f ca="1"/>
        <v>D8 STATICS</v>
      </c>
      <c r="K139" s="195">
        <f ca="1"/>
        <v>2.31</v>
      </c>
      <c r="L139" s="195">
        <f ca="1"/>
        <v>0.76</v>
      </c>
      <c r="M139" s="195">
        <f ca="1"/>
        <v>0.45</v>
      </c>
      <c r="N139" s="195">
        <f ca="1"/>
        <v>0.69899999999999995</v>
      </c>
      <c r="O139" s="195">
        <f t="shared" ca="1" si="6"/>
        <v>0</v>
      </c>
      <c r="P139" s="195">
        <f t="shared" ca="1" si="7"/>
        <v>0</v>
      </c>
      <c r="Q139" s="195">
        <f t="shared" ca="1" si="8"/>
        <v>0</v>
      </c>
      <c r="R139" s="195">
        <f t="shared" ca="1" si="9"/>
        <v>0</v>
      </c>
      <c r="S139" s="195">
        <f t="shared" ca="1" si="10"/>
        <v>4</v>
      </c>
      <c r="T139" s="195">
        <f t="shared" ca="1" si="11"/>
        <v>4</v>
      </c>
    </row>
    <row r="140" spans="2:20" s="195" customFormat="1" x14ac:dyDescent="0.2">
      <c r="B140" s="195" t="str">
        <f ca="1"/>
        <v>TEV</v>
      </c>
      <c r="C140" s="195" t="str">
        <f ca="1"/>
        <v>FRP</v>
      </c>
      <c r="D140" s="195" t="str">
        <f ca="1"/>
        <v>FRP</v>
      </c>
      <c r="E140" s="195" t="str">
        <f ca="1"/>
        <v>CATERPILLAR</v>
      </c>
      <c r="F140" s="195" t="str">
        <f ca="1"/>
        <v>CATERPILLAR BRASIL</v>
      </c>
      <c r="G140" s="195">
        <f ca="1"/>
        <v>1</v>
      </c>
      <c r="H140" s="195" t="str">
        <f ca="1"/>
        <v>S</v>
      </c>
      <c r="I140" s="195" t="str">
        <f ca="1"/>
        <v>H</v>
      </c>
      <c r="J140" s="195" t="str">
        <f ca="1"/>
        <v>D8 STATICS</v>
      </c>
      <c r="K140" s="195">
        <f ca="1"/>
        <v>3.7</v>
      </c>
      <c r="L140" s="195">
        <f ca="1"/>
        <v>1.39</v>
      </c>
      <c r="M140" s="195">
        <f ca="1"/>
        <v>0.35</v>
      </c>
      <c r="N140" s="195">
        <f ca="1"/>
        <v>0.995</v>
      </c>
      <c r="O140" s="195">
        <f t="shared" ca="1" si="6"/>
        <v>0</v>
      </c>
      <c r="P140" s="195">
        <f t="shared" ca="1" si="7"/>
        <v>0</v>
      </c>
      <c r="Q140" s="195">
        <f t="shared" ca="1" si="8"/>
        <v>0</v>
      </c>
      <c r="R140" s="195">
        <f t="shared" ca="1" si="9"/>
        <v>0</v>
      </c>
      <c r="S140" s="195">
        <f t="shared" ca="1" si="10"/>
        <v>4</v>
      </c>
      <c r="T140" s="195">
        <f t="shared" ca="1" si="11"/>
        <v>4</v>
      </c>
    </row>
    <row r="141" spans="2:20" s="195" customFormat="1" x14ac:dyDescent="0.2">
      <c r="B141" s="195" t="str">
        <f ca="1"/>
        <v>TEV</v>
      </c>
      <c r="C141" s="195" t="str">
        <f ca="1"/>
        <v>FRP</v>
      </c>
      <c r="D141" s="195" t="str">
        <f ca="1"/>
        <v>FRP</v>
      </c>
      <c r="E141" s="195" t="str">
        <f ca="1"/>
        <v>CATERPILLAR</v>
      </c>
      <c r="F141" s="195" t="str">
        <f ca="1"/>
        <v>CATERPILLAR BRASIL</v>
      </c>
      <c r="G141" s="195">
        <f ca="1"/>
        <v>1</v>
      </c>
      <c r="H141" s="195" t="str">
        <f ca="1"/>
        <v>S</v>
      </c>
      <c r="I141" s="195" t="str">
        <f ca="1"/>
        <v>H</v>
      </c>
      <c r="J141" s="195" t="str">
        <f ca="1"/>
        <v>D8 STATICS</v>
      </c>
      <c r="K141" s="195">
        <f ca="1"/>
        <v>4.0599999999999996</v>
      </c>
      <c r="L141" s="195">
        <f ca="1"/>
        <v>1.9</v>
      </c>
      <c r="M141" s="195">
        <f ca="1"/>
        <v>1.39</v>
      </c>
      <c r="N141" s="195">
        <f ca="1"/>
        <v>3.21</v>
      </c>
      <c r="O141" s="195">
        <f t="shared" ca="1" si="6"/>
        <v>0</v>
      </c>
      <c r="P141" s="195">
        <f t="shared" ca="1" si="7"/>
        <v>0</v>
      </c>
      <c r="Q141" s="195">
        <f t="shared" ca="1" si="8"/>
        <v>0</v>
      </c>
      <c r="R141" s="195">
        <f t="shared" ca="1" si="9"/>
        <v>0</v>
      </c>
      <c r="S141" s="195">
        <f t="shared" ca="1" si="10"/>
        <v>4</v>
      </c>
      <c r="T141" s="195">
        <f t="shared" ca="1" si="11"/>
        <v>4</v>
      </c>
    </row>
    <row r="142" spans="2:20" s="195" customFormat="1" x14ac:dyDescent="0.2">
      <c r="B142" s="195" t="str">
        <f ca="1"/>
        <v>TEV</v>
      </c>
      <c r="C142" s="195" t="str">
        <f ca="1"/>
        <v>FRP</v>
      </c>
      <c r="D142" s="195" t="str">
        <f ca="1"/>
        <v>FRP</v>
      </c>
      <c r="E142" s="195" t="str">
        <f ca="1"/>
        <v>CATERPILLAR</v>
      </c>
      <c r="F142" s="195" t="str">
        <f ca="1"/>
        <v>CATERPILLAR BRASIL</v>
      </c>
      <c r="G142" s="195">
        <f ca="1"/>
        <v>1</v>
      </c>
      <c r="H142" s="195" t="str">
        <f ca="1"/>
        <v>H</v>
      </c>
      <c r="I142" s="195" t="str">
        <f ca="1"/>
        <v>H</v>
      </c>
      <c r="J142" s="195" t="str">
        <f ca="1"/>
        <v>D8</v>
      </c>
      <c r="K142" s="195">
        <f ca="1"/>
        <v>6.6</v>
      </c>
      <c r="L142" s="195">
        <f ca="1"/>
        <v>2.89</v>
      </c>
      <c r="M142" s="195">
        <f ca="1"/>
        <v>3.78</v>
      </c>
      <c r="N142" s="195">
        <f ca="1"/>
        <v>36.5</v>
      </c>
      <c r="O142" s="195">
        <f t="shared" ca="1" si="6"/>
        <v>0</v>
      </c>
      <c r="P142" s="195">
        <f t="shared" ca="1" si="7"/>
        <v>0</v>
      </c>
      <c r="Q142" s="195">
        <f t="shared" ca="1" si="8"/>
        <v>0</v>
      </c>
      <c r="R142" s="195">
        <f t="shared" ca="1" si="9"/>
        <v>0</v>
      </c>
      <c r="S142" s="195">
        <f t="shared" ca="1" si="10"/>
        <v>12</v>
      </c>
      <c r="T142" s="195">
        <f t="shared" ca="1" si="11"/>
        <v>12</v>
      </c>
    </row>
    <row r="143" spans="2:20" s="195" customFormat="1" x14ac:dyDescent="0.2">
      <c r="B143" s="195" t="str">
        <f ca="1"/>
        <v>TEV</v>
      </c>
      <c r="C143" s="195" t="str">
        <f ca="1"/>
        <v>FRP</v>
      </c>
      <c r="D143" s="195" t="str">
        <f ca="1"/>
        <v>FRP</v>
      </c>
      <c r="E143" s="195" t="str">
        <f ca="1"/>
        <v>CATERPILLAR</v>
      </c>
      <c r="F143" s="195" t="str">
        <f ca="1"/>
        <v>CATERPILLAR BRASIL</v>
      </c>
      <c r="G143" s="195">
        <f ca="1"/>
        <v>1</v>
      </c>
      <c r="H143" s="195" t="str">
        <f ca="1"/>
        <v>S</v>
      </c>
      <c r="I143" s="195" t="str">
        <f ca="1"/>
        <v>H</v>
      </c>
      <c r="J143" s="195" t="str">
        <f ca="1"/>
        <v>D8 STATICS</v>
      </c>
      <c r="K143" s="195">
        <f ca="1"/>
        <v>2.31</v>
      </c>
      <c r="L143" s="195">
        <f ca="1"/>
        <v>0.76</v>
      </c>
      <c r="M143" s="195">
        <f ca="1"/>
        <v>0.45</v>
      </c>
      <c r="N143" s="195">
        <f ca="1"/>
        <v>0.69899999999999995</v>
      </c>
      <c r="O143" s="195">
        <f t="shared" ca="1" si="6"/>
        <v>0</v>
      </c>
      <c r="P143" s="195">
        <f t="shared" ca="1" si="7"/>
        <v>0</v>
      </c>
      <c r="Q143" s="195">
        <f t="shared" ca="1" si="8"/>
        <v>0</v>
      </c>
      <c r="R143" s="195">
        <f t="shared" ca="1" si="9"/>
        <v>0</v>
      </c>
      <c r="S143" s="195">
        <f t="shared" ca="1" si="10"/>
        <v>4</v>
      </c>
      <c r="T143" s="195">
        <f t="shared" ca="1" si="11"/>
        <v>4</v>
      </c>
    </row>
    <row r="144" spans="2:20" s="195" customFormat="1" x14ac:dyDescent="0.2">
      <c r="B144" s="195" t="str">
        <f ca="1"/>
        <v>TEV</v>
      </c>
      <c r="C144" s="195" t="str">
        <f ca="1"/>
        <v>FRP</v>
      </c>
      <c r="D144" s="195" t="str">
        <f ca="1"/>
        <v>FRP</v>
      </c>
      <c r="E144" s="195" t="str">
        <f ca="1"/>
        <v>CATERPILLAR</v>
      </c>
      <c r="F144" s="195" t="str">
        <f ca="1"/>
        <v>CATERPILLAR BRASIL</v>
      </c>
      <c r="G144" s="195">
        <f ca="1"/>
        <v>1</v>
      </c>
      <c r="H144" s="195" t="str">
        <f ca="1"/>
        <v>S</v>
      </c>
      <c r="I144" s="195" t="str">
        <f ca="1"/>
        <v>H</v>
      </c>
      <c r="J144" s="195" t="str">
        <f ca="1"/>
        <v>D8 STATICS</v>
      </c>
      <c r="K144" s="195">
        <f ca="1"/>
        <v>3.7</v>
      </c>
      <c r="L144" s="195">
        <f ca="1"/>
        <v>1.39</v>
      </c>
      <c r="M144" s="195">
        <f ca="1"/>
        <v>0.35</v>
      </c>
      <c r="N144" s="195">
        <f ca="1"/>
        <v>0.995</v>
      </c>
      <c r="O144" s="195">
        <f t="shared" ref="O144:O207" ca="1" si="12">IF(OR(H144="B",H144="T",H144="H",H144="S",H144="M",H144=""),0,IF(N144&lt;=1.9,4,8))</f>
        <v>0</v>
      </c>
      <c r="P144" s="195">
        <f t="shared" ref="P144:P207" ca="1" si="13">O144*G144</f>
        <v>0</v>
      </c>
      <c r="Q144" s="195">
        <f t="shared" ref="Q144:Q207" ca="1" si="14">IF(OR(H144="C",H144="V",H144="H",H144="S",H144="M",H144=""),0,IF(N144&lt;=5, 4, 6))</f>
        <v>0</v>
      </c>
      <c r="R144" s="195">
        <f t="shared" ref="R144:R207" ca="1" si="15">Q144*G144</f>
        <v>0</v>
      </c>
      <c r="S144" s="195">
        <f t="shared" ref="S144:S207" ca="1" si="16">IF(OR(H144="c",H144="v",H144="b",H144="t",H144=""),0,IF(N144&lt;=14,4,EVEN(N144/3.5)))</f>
        <v>4</v>
      </c>
      <c r="T144" s="195">
        <f t="shared" ref="T144:T207" ca="1" si="17">S144*G144</f>
        <v>4</v>
      </c>
    </row>
    <row r="145" spans="2:20" s="195" customFormat="1" x14ac:dyDescent="0.2">
      <c r="B145" s="195" t="str">
        <f ca="1"/>
        <v>TEV</v>
      </c>
      <c r="C145" s="195" t="str">
        <f ca="1"/>
        <v>FRP</v>
      </c>
      <c r="D145" s="195" t="str">
        <f ca="1"/>
        <v>FRP</v>
      </c>
      <c r="E145" s="195" t="str">
        <f ca="1"/>
        <v>CATERPILLAR</v>
      </c>
      <c r="F145" s="195" t="str">
        <f ca="1"/>
        <v>CATERPILLAR BRASIL</v>
      </c>
      <c r="G145" s="195">
        <f ca="1"/>
        <v>1</v>
      </c>
      <c r="H145" s="195" t="str">
        <f ca="1"/>
        <v>S</v>
      </c>
      <c r="I145" s="195" t="str">
        <f ca="1"/>
        <v>H</v>
      </c>
      <c r="J145" s="195" t="str">
        <f ca="1"/>
        <v>D8 STATICS</v>
      </c>
      <c r="K145" s="195">
        <f ca="1"/>
        <v>4.03</v>
      </c>
      <c r="L145" s="195">
        <f ca="1"/>
        <v>2.69</v>
      </c>
      <c r="M145" s="195">
        <f ca="1"/>
        <v>1.39</v>
      </c>
      <c r="N145" s="195">
        <f ca="1"/>
        <v>3.92</v>
      </c>
      <c r="O145" s="195">
        <f t="shared" ca="1" si="12"/>
        <v>0</v>
      </c>
      <c r="P145" s="195">
        <f t="shared" ca="1" si="13"/>
        <v>0</v>
      </c>
      <c r="Q145" s="195">
        <f t="shared" ca="1" si="14"/>
        <v>0</v>
      </c>
      <c r="R145" s="195">
        <f t="shared" ca="1" si="15"/>
        <v>0</v>
      </c>
      <c r="S145" s="195">
        <f t="shared" ca="1" si="16"/>
        <v>4</v>
      </c>
      <c r="T145" s="195">
        <f t="shared" ca="1" si="17"/>
        <v>4</v>
      </c>
    </row>
    <row r="146" spans="2:20" s="195" customFormat="1" x14ac:dyDescent="0.2">
      <c r="B146" s="195" t="str">
        <f ca="1"/>
        <v>TEV</v>
      </c>
      <c r="C146" s="195" t="str">
        <f ca="1"/>
        <v>FRP</v>
      </c>
      <c r="D146" s="195" t="str">
        <f ca="1"/>
        <v>FRP</v>
      </c>
      <c r="E146" s="195" t="str">
        <f ca="1"/>
        <v>CATERPILLAR</v>
      </c>
      <c r="F146" s="195" t="str">
        <f ca="1"/>
        <v>CATERPILLAR BRASIL</v>
      </c>
      <c r="G146" s="195">
        <f ca="1"/>
        <v>1</v>
      </c>
      <c r="H146" s="195" t="str">
        <f ca="1"/>
        <v>H</v>
      </c>
      <c r="I146" s="195" t="str">
        <f ca="1"/>
        <v>H</v>
      </c>
      <c r="J146" s="195" t="str">
        <f ca="1"/>
        <v>D8</v>
      </c>
      <c r="K146" s="195">
        <f ca="1"/>
        <v>6.6</v>
      </c>
      <c r="L146" s="195">
        <f ca="1"/>
        <v>2.89</v>
      </c>
      <c r="M146" s="195">
        <f ca="1"/>
        <v>3.78</v>
      </c>
      <c r="N146" s="195">
        <f ca="1"/>
        <v>35.21</v>
      </c>
      <c r="O146" s="195">
        <f t="shared" ca="1" si="12"/>
        <v>0</v>
      </c>
      <c r="P146" s="195">
        <f t="shared" ca="1" si="13"/>
        <v>0</v>
      </c>
      <c r="Q146" s="195">
        <f t="shared" ca="1" si="14"/>
        <v>0</v>
      </c>
      <c r="R146" s="195">
        <f t="shared" ca="1" si="15"/>
        <v>0</v>
      </c>
      <c r="S146" s="195">
        <f t="shared" ca="1" si="16"/>
        <v>12</v>
      </c>
      <c r="T146" s="195">
        <f t="shared" ca="1" si="17"/>
        <v>12</v>
      </c>
    </row>
    <row r="147" spans="2:20" s="195" customFormat="1" x14ac:dyDescent="0.2">
      <c r="B147" s="195" t="str">
        <f ca="1"/>
        <v>TEV</v>
      </c>
      <c r="C147" s="195" t="str">
        <f ca="1"/>
        <v>FRP</v>
      </c>
      <c r="D147" s="195" t="str">
        <f ca="1"/>
        <v>FRP</v>
      </c>
      <c r="E147" s="195" t="str">
        <f ca="1"/>
        <v>CATERPILLAR</v>
      </c>
      <c r="F147" s="195" t="str">
        <f ca="1"/>
        <v>CATERPILLAR BRASIL</v>
      </c>
      <c r="G147" s="195">
        <f ca="1"/>
        <v>1</v>
      </c>
      <c r="H147" s="195" t="str">
        <f ca="1"/>
        <v>S</v>
      </c>
      <c r="I147" s="195" t="str">
        <f ca="1"/>
        <v>H</v>
      </c>
      <c r="J147" s="195" t="str">
        <f ca="1"/>
        <v>D8 STATICS</v>
      </c>
      <c r="K147" s="195">
        <f ca="1"/>
        <v>2.92</v>
      </c>
      <c r="L147" s="195">
        <f ca="1"/>
        <v>0.53</v>
      </c>
      <c r="M147" s="195">
        <f ca="1"/>
        <v>0.48</v>
      </c>
      <c r="N147" s="195">
        <f ca="1"/>
        <v>0.86</v>
      </c>
      <c r="O147" s="195">
        <f t="shared" ca="1" si="12"/>
        <v>0</v>
      </c>
      <c r="P147" s="195">
        <f t="shared" ca="1" si="13"/>
        <v>0</v>
      </c>
      <c r="Q147" s="195">
        <f t="shared" ca="1" si="14"/>
        <v>0</v>
      </c>
      <c r="R147" s="195">
        <f t="shared" ca="1" si="15"/>
        <v>0</v>
      </c>
      <c r="S147" s="195">
        <f t="shared" ca="1" si="16"/>
        <v>4</v>
      </c>
      <c r="T147" s="195">
        <f t="shared" ca="1" si="17"/>
        <v>4</v>
      </c>
    </row>
    <row r="148" spans="2:20" s="195" customFormat="1" x14ac:dyDescent="0.2">
      <c r="B148" s="195" t="str">
        <f ca="1"/>
        <v>TEV</v>
      </c>
      <c r="C148" s="195" t="str">
        <f ca="1"/>
        <v>FRP</v>
      </c>
      <c r="D148" s="195" t="str">
        <f ca="1"/>
        <v>FRP</v>
      </c>
      <c r="E148" s="195" t="str">
        <f ca="1"/>
        <v>CATERPILLAR</v>
      </c>
      <c r="F148" s="195" t="str">
        <f ca="1"/>
        <v>CATERPILLAR BRASIL</v>
      </c>
      <c r="G148" s="195">
        <f ca="1"/>
        <v>1</v>
      </c>
      <c r="H148" s="195" t="str">
        <f ca="1"/>
        <v>S</v>
      </c>
      <c r="I148" s="195" t="str">
        <f ca="1"/>
        <v>H</v>
      </c>
      <c r="J148" s="195" t="str">
        <f ca="1"/>
        <v>D8 STATICS</v>
      </c>
      <c r="K148" s="195">
        <f ca="1"/>
        <v>3.88</v>
      </c>
      <c r="L148" s="195">
        <f ca="1"/>
        <v>0.71</v>
      </c>
      <c r="M148" s="195">
        <f ca="1"/>
        <v>0.88</v>
      </c>
      <c r="N148" s="195">
        <f ca="1"/>
        <v>1.31</v>
      </c>
      <c r="O148" s="195">
        <f t="shared" ca="1" si="12"/>
        <v>0</v>
      </c>
      <c r="P148" s="195">
        <f t="shared" ca="1" si="13"/>
        <v>0</v>
      </c>
      <c r="Q148" s="195">
        <f t="shared" ca="1" si="14"/>
        <v>0</v>
      </c>
      <c r="R148" s="195">
        <f t="shared" ca="1" si="15"/>
        <v>0</v>
      </c>
      <c r="S148" s="195">
        <f t="shared" ca="1" si="16"/>
        <v>4</v>
      </c>
      <c r="T148" s="195">
        <f t="shared" ca="1" si="17"/>
        <v>4</v>
      </c>
    </row>
    <row r="149" spans="2:20" s="195" customFormat="1" x14ac:dyDescent="0.2">
      <c r="B149" s="195" t="str">
        <f ca="1"/>
        <v>TEV</v>
      </c>
      <c r="C149" s="195" t="str">
        <f ca="1"/>
        <v>FRP</v>
      </c>
      <c r="D149" s="195" t="str">
        <f ca="1"/>
        <v>FRP</v>
      </c>
      <c r="E149" s="195" t="str">
        <f ca="1"/>
        <v>CATERPILLAR</v>
      </c>
      <c r="F149" s="195" t="str">
        <f ca="1"/>
        <v>CATERPILLAR BRASIL</v>
      </c>
      <c r="G149" s="195">
        <f ca="1"/>
        <v>1</v>
      </c>
      <c r="H149" s="195" t="str">
        <f ca="1"/>
        <v>S</v>
      </c>
      <c r="I149" s="195" t="str">
        <f ca="1"/>
        <v>H</v>
      </c>
      <c r="J149" s="195" t="str">
        <f ca="1"/>
        <v>D8 STATICS</v>
      </c>
      <c r="K149" s="195">
        <f ca="1"/>
        <v>4.29</v>
      </c>
      <c r="L149" s="195">
        <f ca="1"/>
        <v>2.59</v>
      </c>
      <c r="M149" s="195">
        <f ca="1"/>
        <v>1.54</v>
      </c>
      <c r="N149" s="195">
        <f ca="1"/>
        <v>4.34</v>
      </c>
      <c r="O149" s="195">
        <f t="shared" ca="1" si="12"/>
        <v>0</v>
      </c>
      <c r="P149" s="195">
        <f t="shared" ca="1" si="13"/>
        <v>0</v>
      </c>
      <c r="Q149" s="195">
        <f t="shared" ca="1" si="14"/>
        <v>0</v>
      </c>
      <c r="R149" s="195">
        <f t="shared" ca="1" si="15"/>
        <v>0</v>
      </c>
      <c r="S149" s="195">
        <f t="shared" ca="1" si="16"/>
        <v>4</v>
      </c>
      <c r="T149" s="195">
        <f t="shared" ca="1" si="17"/>
        <v>4</v>
      </c>
    </row>
    <row r="150" spans="2:20" s="195" customFormat="1" x14ac:dyDescent="0.2">
      <c r="B150" s="195" t="str">
        <f ca="1"/>
        <v>TEV</v>
      </c>
      <c r="C150" s="195" t="str">
        <f ca="1"/>
        <v>FRP</v>
      </c>
      <c r="D150" s="195" t="str">
        <f ca="1"/>
        <v>FRP</v>
      </c>
      <c r="E150" s="195" t="str">
        <f ca="1"/>
        <v>CATERPILLAR</v>
      </c>
      <c r="F150" s="195" t="str">
        <f ca="1"/>
        <v>CATERPILLAR BRASIL</v>
      </c>
      <c r="G150" s="195">
        <f ca="1"/>
        <v>1</v>
      </c>
      <c r="H150" s="195" t="str">
        <f ca="1"/>
        <v>H</v>
      </c>
      <c r="I150" s="195" t="str">
        <f ca="1"/>
        <v>H</v>
      </c>
      <c r="J150" s="195" t="str">
        <f ca="1"/>
        <v>D8</v>
      </c>
      <c r="K150" s="195">
        <f ca="1"/>
        <v>5.58</v>
      </c>
      <c r="L150" s="195">
        <f ca="1"/>
        <v>2.89</v>
      </c>
      <c r="M150" s="195">
        <f ca="1"/>
        <v>3.78</v>
      </c>
      <c r="N150" s="195">
        <f ca="1"/>
        <v>34.21</v>
      </c>
      <c r="O150" s="195">
        <f t="shared" ca="1" si="12"/>
        <v>0</v>
      </c>
      <c r="P150" s="195">
        <f t="shared" ca="1" si="13"/>
        <v>0</v>
      </c>
      <c r="Q150" s="195">
        <f t="shared" ca="1" si="14"/>
        <v>0</v>
      </c>
      <c r="R150" s="195">
        <f t="shared" ca="1" si="15"/>
        <v>0</v>
      </c>
      <c r="S150" s="195">
        <f t="shared" ca="1" si="16"/>
        <v>10</v>
      </c>
      <c r="T150" s="195">
        <f t="shared" ca="1" si="17"/>
        <v>10</v>
      </c>
    </row>
    <row r="151" spans="2:20" s="195" customFormat="1" x14ac:dyDescent="0.2">
      <c r="B151" s="195" t="str">
        <f ca="1"/>
        <v>TEV</v>
      </c>
      <c r="C151" s="195" t="str">
        <f ca="1"/>
        <v>FRP</v>
      </c>
      <c r="D151" s="195" t="str">
        <f ca="1"/>
        <v>FRP</v>
      </c>
      <c r="E151" s="195" t="str">
        <f ca="1"/>
        <v>CATERPILLAR</v>
      </c>
      <c r="F151" s="195" t="str">
        <f ca="1"/>
        <v>CATERPILLAR BRASIL</v>
      </c>
      <c r="G151" s="195">
        <f ca="1"/>
        <v>1</v>
      </c>
      <c r="H151" s="195" t="str">
        <f ca="1"/>
        <v>S</v>
      </c>
      <c r="I151" s="195" t="str">
        <f ca="1"/>
        <v>H</v>
      </c>
      <c r="J151" s="195" t="str">
        <f ca="1"/>
        <v>D8 STATICS</v>
      </c>
      <c r="K151" s="195">
        <f ca="1"/>
        <v>0.5</v>
      </c>
      <c r="L151" s="195">
        <f ca="1"/>
        <v>0.43</v>
      </c>
      <c r="M151" s="195">
        <f ca="1"/>
        <v>0.4</v>
      </c>
      <c r="N151" s="195">
        <f ca="1"/>
        <v>2.1999999999999999E-2</v>
      </c>
      <c r="O151" s="195">
        <f t="shared" ca="1" si="12"/>
        <v>0</v>
      </c>
      <c r="P151" s="195">
        <f t="shared" ca="1" si="13"/>
        <v>0</v>
      </c>
      <c r="Q151" s="195">
        <f t="shared" ca="1" si="14"/>
        <v>0</v>
      </c>
      <c r="R151" s="195">
        <f t="shared" ca="1" si="15"/>
        <v>0</v>
      </c>
      <c r="S151" s="195">
        <f t="shared" ca="1" si="16"/>
        <v>4</v>
      </c>
      <c r="T151" s="195">
        <f t="shared" ca="1" si="17"/>
        <v>4</v>
      </c>
    </row>
    <row r="152" spans="2:20" s="195" customFormat="1" x14ac:dyDescent="0.2">
      <c r="B152" s="195" t="str">
        <f ca="1"/>
        <v>TEV</v>
      </c>
      <c r="C152" s="195" t="str">
        <f ca="1"/>
        <v>FRP</v>
      </c>
      <c r="D152" s="195" t="str">
        <f ca="1"/>
        <v>FRP</v>
      </c>
      <c r="E152" s="195" t="str">
        <f ca="1"/>
        <v>CATERPILLAR</v>
      </c>
      <c r="F152" s="195" t="str">
        <f ca="1"/>
        <v>CATERPILLAR BRASIL</v>
      </c>
      <c r="G152" s="195">
        <f ca="1"/>
        <v>1</v>
      </c>
      <c r="H152" s="195" t="str">
        <f ca="1"/>
        <v>S</v>
      </c>
      <c r="I152" s="195" t="str">
        <f ca="1"/>
        <v>H</v>
      </c>
      <c r="J152" s="195" t="str">
        <f ca="1"/>
        <v>D8 STATICS</v>
      </c>
      <c r="K152" s="195">
        <f ca="1"/>
        <v>3.88</v>
      </c>
      <c r="L152" s="195">
        <f ca="1"/>
        <v>0.71</v>
      </c>
      <c r="M152" s="195">
        <f ca="1"/>
        <v>0.88</v>
      </c>
      <c r="N152" s="195">
        <f ca="1"/>
        <v>1.31</v>
      </c>
      <c r="O152" s="195">
        <f t="shared" ca="1" si="12"/>
        <v>0</v>
      </c>
      <c r="P152" s="195">
        <f t="shared" ca="1" si="13"/>
        <v>0</v>
      </c>
      <c r="Q152" s="195">
        <f t="shared" ca="1" si="14"/>
        <v>0</v>
      </c>
      <c r="R152" s="195">
        <f t="shared" ca="1" si="15"/>
        <v>0</v>
      </c>
      <c r="S152" s="195">
        <f t="shared" ca="1" si="16"/>
        <v>4</v>
      </c>
      <c r="T152" s="195">
        <f t="shared" ca="1" si="17"/>
        <v>4</v>
      </c>
    </row>
    <row r="153" spans="2:20" s="195" customFormat="1" x14ac:dyDescent="0.2">
      <c r="B153" s="195" t="str">
        <f ca="1"/>
        <v>TEV</v>
      </c>
      <c r="C153" s="195" t="str">
        <f ca="1"/>
        <v>FRP</v>
      </c>
      <c r="D153" s="195" t="str">
        <f ca="1"/>
        <v>FRP</v>
      </c>
      <c r="E153" s="195" t="str">
        <f ca="1"/>
        <v>CATERPILLAR</v>
      </c>
      <c r="F153" s="195" t="str">
        <f ca="1"/>
        <v>CATERPILLAR BRASIL</v>
      </c>
      <c r="G153" s="195">
        <f ca="1"/>
        <v>1</v>
      </c>
      <c r="H153" s="195" t="str">
        <f ca="1"/>
        <v>S</v>
      </c>
      <c r="I153" s="195" t="str">
        <f ca="1"/>
        <v>H</v>
      </c>
      <c r="J153" s="195" t="str">
        <f ca="1"/>
        <v>D8 STATICS</v>
      </c>
      <c r="K153" s="195">
        <f ca="1"/>
        <v>2.31</v>
      </c>
      <c r="L153" s="195">
        <f ca="1"/>
        <v>0.76</v>
      </c>
      <c r="M153" s="195">
        <f ca="1"/>
        <v>0.45</v>
      </c>
      <c r="N153" s="195">
        <f ca="1"/>
        <v>0.75</v>
      </c>
      <c r="O153" s="195">
        <f t="shared" ca="1" si="12"/>
        <v>0</v>
      </c>
      <c r="P153" s="195">
        <f t="shared" ca="1" si="13"/>
        <v>0</v>
      </c>
      <c r="Q153" s="195">
        <f t="shared" ca="1" si="14"/>
        <v>0</v>
      </c>
      <c r="R153" s="195">
        <f t="shared" ca="1" si="15"/>
        <v>0</v>
      </c>
      <c r="S153" s="195">
        <f t="shared" ca="1" si="16"/>
        <v>4</v>
      </c>
      <c r="T153" s="195">
        <f t="shared" ca="1" si="17"/>
        <v>4</v>
      </c>
    </row>
    <row r="154" spans="2:20" s="195" customFormat="1" x14ac:dyDescent="0.2">
      <c r="B154" s="195" t="str">
        <f ca="1"/>
        <v>TEV</v>
      </c>
      <c r="C154" s="195" t="str">
        <f ca="1"/>
        <v>FRP</v>
      </c>
      <c r="D154" s="195" t="str">
        <f ca="1"/>
        <v>FRP</v>
      </c>
      <c r="E154" s="195" t="str">
        <f ca="1"/>
        <v>CATERPILLAR</v>
      </c>
      <c r="F154" s="195" t="str">
        <f ca="1"/>
        <v>CATERPILLAR BRASIL</v>
      </c>
      <c r="G154" s="195">
        <f ca="1"/>
        <v>1</v>
      </c>
      <c r="H154" s="195" t="str">
        <f ca="1"/>
        <v>S</v>
      </c>
      <c r="I154" s="195" t="str">
        <f ca="1"/>
        <v>H</v>
      </c>
      <c r="J154" s="195" t="str">
        <f ca="1"/>
        <v>D8 STATICS</v>
      </c>
      <c r="K154" s="195">
        <f ca="1"/>
        <v>4.29</v>
      </c>
      <c r="L154" s="195">
        <f ca="1"/>
        <v>2.59</v>
      </c>
      <c r="M154" s="195">
        <f ca="1"/>
        <v>1.54</v>
      </c>
      <c r="N154" s="195">
        <f ca="1"/>
        <v>4.34</v>
      </c>
      <c r="O154" s="195">
        <f t="shared" ca="1" si="12"/>
        <v>0</v>
      </c>
      <c r="P154" s="195">
        <f t="shared" ca="1" si="13"/>
        <v>0</v>
      </c>
      <c r="Q154" s="195">
        <f t="shared" ca="1" si="14"/>
        <v>0</v>
      </c>
      <c r="R154" s="195">
        <f t="shared" ca="1" si="15"/>
        <v>0</v>
      </c>
      <c r="S154" s="195">
        <f t="shared" ca="1" si="16"/>
        <v>4</v>
      </c>
      <c r="T154" s="195">
        <f t="shared" ca="1" si="17"/>
        <v>4</v>
      </c>
    </row>
    <row r="155" spans="2:20" s="195" customFormat="1" x14ac:dyDescent="0.2">
      <c r="B155" s="195" t="str">
        <f ca="1"/>
        <v>TEV</v>
      </c>
      <c r="C155" s="195" t="str">
        <f ca="1"/>
        <v>FRP</v>
      </c>
      <c r="D155" s="195" t="str">
        <f ca="1"/>
        <v>FRP</v>
      </c>
      <c r="E155" s="195" t="str">
        <f ca="1"/>
        <v>CATERPILLAR</v>
      </c>
      <c r="F155" s="195" t="str">
        <f ca="1"/>
        <v>CATERPILLAR BRASIL</v>
      </c>
      <c r="G155" s="195">
        <f ca="1"/>
        <v>1</v>
      </c>
      <c r="H155" s="195" t="str">
        <f ca="1"/>
        <v>H</v>
      </c>
      <c r="I155" s="195" t="str">
        <f ca="1"/>
        <v>H</v>
      </c>
      <c r="J155" s="195" t="str">
        <f ca="1"/>
        <v>D8</v>
      </c>
      <c r="K155" s="195">
        <f ca="1"/>
        <v>6.6</v>
      </c>
      <c r="L155" s="195">
        <f ca="1"/>
        <v>3.3</v>
      </c>
      <c r="M155" s="195">
        <f ca="1"/>
        <v>3.6</v>
      </c>
      <c r="N155" s="195">
        <f ca="1"/>
        <v>36.1</v>
      </c>
      <c r="O155" s="195">
        <f t="shared" ca="1" si="12"/>
        <v>0</v>
      </c>
      <c r="P155" s="195">
        <f t="shared" ca="1" si="13"/>
        <v>0</v>
      </c>
      <c r="Q155" s="195">
        <f t="shared" ca="1" si="14"/>
        <v>0</v>
      </c>
      <c r="R155" s="195">
        <f t="shared" ca="1" si="15"/>
        <v>0</v>
      </c>
      <c r="S155" s="195">
        <f t="shared" ca="1" si="16"/>
        <v>12</v>
      </c>
      <c r="T155" s="195">
        <f t="shared" ca="1" si="17"/>
        <v>12</v>
      </c>
    </row>
    <row r="156" spans="2:20" s="195" customFormat="1" x14ac:dyDescent="0.2">
      <c r="B156" s="195" t="str">
        <f ca="1"/>
        <v>TEV</v>
      </c>
      <c r="C156" s="195" t="str">
        <f ca="1"/>
        <v>FRP</v>
      </c>
      <c r="D156" s="195" t="str">
        <f ca="1"/>
        <v>FRP</v>
      </c>
      <c r="E156" s="195" t="str">
        <f ca="1"/>
        <v>CATERPILLAR</v>
      </c>
      <c r="F156" s="195" t="str">
        <f ca="1"/>
        <v>CATERPILLAR BRASIL</v>
      </c>
      <c r="G156" s="195">
        <f ca="1"/>
        <v>1</v>
      </c>
      <c r="H156" s="195" t="str">
        <f ca="1"/>
        <v>S</v>
      </c>
      <c r="I156" s="195" t="str">
        <f ca="1"/>
        <v>H</v>
      </c>
      <c r="J156" s="195" t="str">
        <f ca="1"/>
        <v>D8 STATICS</v>
      </c>
      <c r="K156" s="195">
        <f ca="1"/>
        <v>0.5</v>
      </c>
      <c r="L156" s="195">
        <f ca="1"/>
        <v>0.43</v>
      </c>
      <c r="M156" s="195">
        <f ca="1"/>
        <v>0.4</v>
      </c>
      <c r="N156" s="195">
        <f ca="1"/>
        <v>2.1999999999999999E-2</v>
      </c>
      <c r="O156" s="195">
        <f t="shared" ca="1" si="12"/>
        <v>0</v>
      </c>
      <c r="P156" s="195">
        <f t="shared" ca="1" si="13"/>
        <v>0</v>
      </c>
      <c r="Q156" s="195">
        <f t="shared" ca="1" si="14"/>
        <v>0</v>
      </c>
      <c r="R156" s="195">
        <f t="shared" ca="1" si="15"/>
        <v>0</v>
      </c>
      <c r="S156" s="195">
        <f t="shared" ca="1" si="16"/>
        <v>4</v>
      </c>
      <c r="T156" s="195">
        <f t="shared" ca="1" si="17"/>
        <v>4</v>
      </c>
    </row>
    <row r="157" spans="2:20" s="195" customFormat="1" x14ac:dyDescent="0.2">
      <c r="B157" s="195" t="str">
        <f ca="1"/>
        <v>TEV</v>
      </c>
      <c r="C157" s="195" t="str">
        <f ca="1"/>
        <v>FRP</v>
      </c>
      <c r="D157" s="195" t="str">
        <f ca="1"/>
        <v>FRP</v>
      </c>
      <c r="E157" s="195" t="str">
        <f ca="1"/>
        <v>CATERPILLAR</v>
      </c>
      <c r="F157" s="195" t="str">
        <f ca="1"/>
        <v>CATERPILLAR BRASIL</v>
      </c>
      <c r="G157" s="195">
        <f ca="1"/>
        <v>1</v>
      </c>
      <c r="H157" s="195" t="str">
        <f ca="1"/>
        <v>S</v>
      </c>
      <c r="I157" s="195" t="str">
        <f ca="1"/>
        <v>H</v>
      </c>
      <c r="J157" s="195" t="str">
        <f ca="1"/>
        <v>D8 STATICS</v>
      </c>
      <c r="K157" s="195">
        <f ca="1"/>
        <v>3.7</v>
      </c>
      <c r="L157" s="195">
        <f ca="1"/>
        <v>1.39</v>
      </c>
      <c r="M157" s="195">
        <f ca="1"/>
        <v>0.35</v>
      </c>
      <c r="N157" s="195">
        <f ca="1"/>
        <v>0.995</v>
      </c>
      <c r="O157" s="195">
        <f t="shared" ca="1" si="12"/>
        <v>0</v>
      </c>
      <c r="P157" s="195">
        <f t="shared" ca="1" si="13"/>
        <v>0</v>
      </c>
      <c r="Q157" s="195">
        <f t="shared" ca="1" si="14"/>
        <v>0</v>
      </c>
      <c r="R157" s="195">
        <f t="shared" ca="1" si="15"/>
        <v>0</v>
      </c>
      <c r="S157" s="195">
        <f t="shared" ca="1" si="16"/>
        <v>4</v>
      </c>
      <c r="T157" s="195">
        <f t="shared" ca="1" si="17"/>
        <v>4</v>
      </c>
    </row>
    <row r="158" spans="2:20" s="195" customFormat="1" x14ac:dyDescent="0.2">
      <c r="B158" s="195" t="str">
        <f ca="1"/>
        <v>TEV</v>
      </c>
      <c r="C158" s="195" t="str">
        <f ca="1"/>
        <v>FRP</v>
      </c>
      <c r="D158" s="195" t="str">
        <f ca="1"/>
        <v>FRP</v>
      </c>
      <c r="E158" s="195" t="str">
        <f ca="1"/>
        <v>CATERPILLAR</v>
      </c>
      <c r="F158" s="195" t="str">
        <f ca="1"/>
        <v>CATERPILLAR BRASIL</v>
      </c>
      <c r="G158" s="195">
        <f ca="1"/>
        <v>1</v>
      </c>
      <c r="H158" s="195" t="str">
        <f ca="1"/>
        <v>S</v>
      </c>
      <c r="I158" s="195" t="str">
        <f ca="1"/>
        <v>H</v>
      </c>
      <c r="J158" s="195" t="str">
        <f ca="1"/>
        <v>D8 STATICS</v>
      </c>
      <c r="K158" s="195">
        <f ca="1"/>
        <v>4.57</v>
      </c>
      <c r="L158" s="195">
        <f ca="1"/>
        <v>1.75</v>
      </c>
      <c r="M158" s="195">
        <f ca="1"/>
        <v>1.32</v>
      </c>
      <c r="N158" s="195">
        <f ca="1"/>
        <v>3.11</v>
      </c>
      <c r="O158" s="195">
        <f t="shared" ca="1" si="12"/>
        <v>0</v>
      </c>
      <c r="P158" s="195">
        <f t="shared" ca="1" si="13"/>
        <v>0</v>
      </c>
      <c r="Q158" s="195">
        <f t="shared" ca="1" si="14"/>
        <v>0</v>
      </c>
      <c r="R158" s="195">
        <f t="shared" ca="1" si="15"/>
        <v>0</v>
      </c>
      <c r="S158" s="195">
        <f t="shared" ca="1" si="16"/>
        <v>4</v>
      </c>
      <c r="T158" s="195">
        <f t="shared" ca="1" si="17"/>
        <v>4</v>
      </c>
    </row>
    <row r="159" spans="2:20" s="195" customFormat="1" x14ac:dyDescent="0.2">
      <c r="B159" s="195" t="str">
        <f ca="1"/>
        <v>TEV</v>
      </c>
      <c r="C159" s="195" t="str">
        <f ca="1"/>
        <v>FRP</v>
      </c>
      <c r="D159" s="195" t="str">
        <f ca="1"/>
        <v>FRP</v>
      </c>
      <c r="E159" s="195" t="str">
        <f ca="1"/>
        <v>RANDON</v>
      </c>
      <c r="F159" s="195" t="str">
        <f ca="1"/>
        <v>RANDON</v>
      </c>
      <c r="G159" s="195">
        <f ca="1"/>
        <v>15</v>
      </c>
      <c r="H159" s="195" t="str">
        <f ca="1"/>
        <v>H</v>
      </c>
      <c r="I159" s="195" t="str">
        <f ca="1"/>
        <v>H</v>
      </c>
      <c r="J159" s="195" t="str">
        <f ca="1"/>
        <v>CONTAINER CHASSIS - PIGGY BACK</v>
      </c>
      <c r="K159" s="195">
        <f ca="1"/>
        <v>12.7</v>
      </c>
      <c r="L159" s="195">
        <f ca="1"/>
        <v>2.6</v>
      </c>
      <c r="M159" s="195">
        <f ca="1"/>
        <v>4.05</v>
      </c>
      <c r="N159" s="195">
        <f ca="1"/>
        <v>12.65</v>
      </c>
      <c r="O159" s="195">
        <f t="shared" ca="1" si="12"/>
        <v>0</v>
      </c>
      <c r="P159" s="195">
        <f t="shared" ca="1" si="13"/>
        <v>0</v>
      </c>
      <c r="Q159" s="195">
        <f t="shared" ca="1" si="14"/>
        <v>0</v>
      </c>
      <c r="R159" s="195">
        <f t="shared" ca="1" si="15"/>
        <v>0</v>
      </c>
      <c r="S159" s="195">
        <f t="shared" ca="1" si="16"/>
        <v>4</v>
      </c>
      <c r="T159" s="195">
        <f t="shared" ca="1" si="17"/>
        <v>60</v>
      </c>
    </row>
    <row r="160" spans="2:20" s="195" customFormat="1" x14ac:dyDescent="0.2">
      <c r="B160" s="195" t="str">
        <f ca="1"/>
        <v>TEV</v>
      </c>
      <c r="C160" s="195" t="str">
        <f ca="1"/>
        <v>FRP</v>
      </c>
      <c r="D160" s="195" t="str">
        <f ca="1"/>
        <v>FRP</v>
      </c>
      <c r="E160" s="195" t="str">
        <f ca="1"/>
        <v>S/C</v>
      </c>
      <c r="F160" s="195" t="str">
        <f ca="1"/>
        <v>GLS BRASIL</v>
      </c>
      <c r="G160" s="195">
        <f ca="1"/>
        <v>0</v>
      </c>
      <c r="H160" s="195" t="str">
        <f ca="1"/>
        <v>C</v>
      </c>
      <c r="I160" s="195" t="str">
        <f ca="1"/>
        <v>C</v>
      </c>
      <c r="J160" s="195" t="str">
        <f ca="1"/>
        <v>PASSENGER CAR (1000 REQUESTED)</v>
      </c>
      <c r="K160" s="195">
        <f ca="1"/>
        <v>4.6900000000000004</v>
      </c>
      <c r="L160" s="195">
        <f ca="1"/>
        <v>1.81</v>
      </c>
      <c r="M160" s="195">
        <f ca="1"/>
        <v>1.44</v>
      </c>
      <c r="N160" s="195">
        <f ca="1"/>
        <v>1.5</v>
      </c>
      <c r="O160" s="195">
        <f t="shared" ca="1" si="12"/>
        <v>4</v>
      </c>
      <c r="P160" s="195">
        <f t="shared" ca="1" si="13"/>
        <v>0</v>
      </c>
      <c r="Q160" s="195">
        <f t="shared" ca="1" si="14"/>
        <v>0</v>
      </c>
      <c r="R160" s="195">
        <f t="shared" ca="1" si="15"/>
        <v>0</v>
      </c>
      <c r="S160" s="195">
        <f t="shared" ca="1" si="16"/>
        <v>0</v>
      </c>
      <c r="T160" s="195">
        <f t="shared" ca="1" si="17"/>
        <v>0</v>
      </c>
    </row>
    <row r="161" spans="2:20" s="195" customFormat="1" x14ac:dyDescent="0.2">
      <c r="B161" s="195" t="str">
        <f ca="1"/>
        <v>TEV</v>
      </c>
      <c r="C161" s="195" t="str">
        <f ca="1"/>
        <v>FRP</v>
      </c>
      <c r="D161" s="195" t="str">
        <f ca="1"/>
        <v>FRP</v>
      </c>
      <c r="E161" s="195" t="str">
        <f ca="1"/>
        <v>SPOT HH</v>
      </c>
      <c r="F161" s="195" t="str">
        <f ca="1"/>
        <v>SPOT HH</v>
      </c>
      <c r="G161" s="195">
        <f ca="1"/>
        <v>46</v>
      </c>
      <c r="H161" s="195" t="str">
        <f ca="1"/>
        <v>H</v>
      </c>
      <c r="I161" s="195" t="str">
        <f ca="1"/>
        <v>H</v>
      </c>
      <c r="J161" s="195" t="str">
        <f ca="1"/>
        <v>ALLOCATION</v>
      </c>
      <c r="K161" s="195">
        <f ca="1"/>
        <v>6</v>
      </c>
      <c r="L161" s="195">
        <f ca="1"/>
        <v>3.0745</v>
      </c>
      <c r="M161" s="195">
        <f ca="1"/>
        <v>3.3</v>
      </c>
      <c r="N161" s="195">
        <f ca="1"/>
        <v>6.96</v>
      </c>
      <c r="O161" s="195">
        <f t="shared" ca="1" si="12"/>
        <v>0</v>
      </c>
      <c r="P161" s="195">
        <f t="shared" ca="1" si="13"/>
        <v>0</v>
      </c>
      <c r="Q161" s="195">
        <f t="shared" ca="1" si="14"/>
        <v>0</v>
      </c>
      <c r="R161" s="195">
        <f t="shared" ca="1" si="15"/>
        <v>0</v>
      </c>
      <c r="S161" s="195">
        <f t="shared" ca="1" si="16"/>
        <v>4</v>
      </c>
      <c r="T161" s="195">
        <f t="shared" ca="1" si="17"/>
        <v>184</v>
      </c>
    </row>
    <row r="162" spans="2:20" s="195" customFormat="1" x14ac:dyDescent="0.2">
      <c r="B162" s="195" t="str">
        <f ca="1"/>
        <v>TEV</v>
      </c>
      <c r="C162" s="195" t="str">
        <f ca="1"/>
        <v>MIT</v>
      </c>
      <c r="D162" s="195" t="str">
        <f ca="1"/>
        <v>MIT NB</v>
      </c>
      <c r="E162" s="195" t="str">
        <f ca="1"/>
        <v>JOHN DEERE</v>
      </c>
      <c r="F162" s="195" t="str">
        <f ca="1"/>
        <v>JOHN DEERE</v>
      </c>
      <c r="G162" s="195">
        <f ca="1"/>
        <v>1</v>
      </c>
      <c r="H162" s="195" t="str">
        <f ca="1"/>
        <v>H</v>
      </c>
      <c r="I162" s="195" t="str">
        <f ca="1"/>
        <v>H</v>
      </c>
      <c r="J162" s="195" t="str">
        <f ca="1"/>
        <v>700J II CRAWLER ID: 456675</v>
      </c>
      <c r="K162" s="195">
        <f ca="1"/>
        <v>6.3</v>
      </c>
      <c r="L162" s="195">
        <f ca="1"/>
        <v>2.4</v>
      </c>
      <c r="M162" s="195">
        <f ca="1"/>
        <v>3</v>
      </c>
      <c r="N162" s="195">
        <f ca="1"/>
        <v>13.257999999999999</v>
      </c>
      <c r="O162" s="195">
        <f t="shared" ca="1" si="12"/>
        <v>0</v>
      </c>
      <c r="P162" s="195">
        <f t="shared" ca="1" si="13"/>
        <v>0</v>
      </c>
      <c r="Q162" s="195">
        <f t="shared" ca="1" si="14"/>
        <v>0</v>
      </c>
      <c r="R162" s="195">
        <f t="shared" ca="1" si="15"/>
        <v>0</v>
      </c>
      <c r="S162" s="195">
        <f t="shared" ca="1" si="16"/>
        <v>4</v>
      </c>
      <c r="T162" s="195">
        <f t="shared" ca="1" si="17"/>
        <v>4</v>
      </c>
    </row>
    <row r="163" spans="2:20" s="195" customFormat="1" x14ac:dyDescent="0.2">
      <c r="B163" s="195" t="str">
        <f ca="1"/>
        <v>TEV</v>
      </c>
      <c r="C163" s="195" t="str">
        <f ca="1"/>
        <v>MIT</v>
      </c>
      <c r="D163" s="195" t="str">
        <f ca="1"/>
        <v>MIT NB</v>
      </c>
      <c r="E163" s="195" t="str">
        <f ca="1"/>
        <v>JOHN DEERE</v>
      </c>
      <c r="F163" s="195" t="str">
        <f ca="1"/>
        <v>JOHN DEERE</v>
      </c>
      <c r="G163" s="195">
        <f ca="1"/>
        <v>1</v>
      </c>
      <c r="H163" s="195" t="str">
        <f ca="1"/>
        <v>S</v>
      </c>
      <c r="I163" s="195" t="str">
        <f ca="1"/>
        <v>H</v>
      </c>
      <c r="J163" s="195" t="str">
        <f ca="1"/>
        <v>WOODEN PALLET ID: 456675</v>
      </c>
      <c r="K163" s="195">
        <f ca="1"/>
        <v>3.8</v>
      </c>
      <c r="L163" s="195">
        <f ca="1"/>
        <v>1.24</v>
      </c>
      <c r="M163" s="195">
        <f ca="1"/>
        <v>1.1000000000000001</v>
      </c>
      <c r="N163" s="195">
        <f ca="1"/>
        <v>0.96699999999999997</v>
      </c>
      <c r="O163" s="195">
        <f t="shared" ca="1" si="12"/>
        <v>0</v>
      </c>
      <c r="P163" s="195">
        <f t="shared" ca="1" si="13"/>
        <v>0</v>
      </c>
      <c r="Q163" s="195">
        <f t="shared" ca="1" si="14"/>
        <v>0</v>
      </c>
      <c r="R163" s="195">
        <f t="shared" ca="1" si="15"/>
        <v>0</v>
      </c>
      <c r="S163" s="195">
        <f t="shared" ca="1" si="16"/>
        <v>4</v>
      </c>
      <c r="T163" s="195">
        <f t="shared" ca="1" si="17"/>
        <v>4</v>
      </c>
    </row>
    <row r="164" spans="2:20" s="195" customFormat="1" x14ac:dyDescent="0.2">
      <c r="B164" s="195" t="str">
        <f ca="1"/>
        <v>TEV</v>
      </c>
      <c r="C164" s="195" t="str">
        <f ca="1"/>
        <v>MIT</v>
      </c>
      <c r="D164" s="195" t="str">
        <f ca="1"/>
        <v>MIT NB</v>
      </c>
      <c r="E164" s="195" t="str">
        <f ca="1"/>
        <v>STELLANTIS</v>
      </c>
      <c r="F164" s="195" t="str">
        <f ca="1"/>
        <v>FIAT BRASIL</v>
      </c>
      <c r="G164" s="195">
        <f ca="1"/>
        <v>15</v>
      </c>
      <c r="H164" s="195" t="str">
        <f ca="1"/>
        <v>C</v>
      </c>
      <c r="I164" s="195" t="str">
        <f ca="1"/>
        <v>C</v>
      </c>
      <c r="J164" s="195" t="str">
        <f ca="1"/>
        <v>NOVA STRADA / NOVA RAM 700</v>
      </c>
      <c r="K164" s="195">
        <f ca="1"/>
        <v>4.4752000000000001</v>
      </c>
      <c r="L164" s="195">
        <f ca="1"/>
        <v>1.732</v>
      </c>
      <c r="M164" s="195">
        <f ca="1"/>
        <v>1.603</v>
      </c>
      <c r="N164" s="195">
        <f ca="1"/>
        <v>1.258</v>
      </c>
      <c r="O164" s="195">
        <f t="shared" ca="1" si="12"/>
        <v>4</v>
      </c>
      <c r="P164" s="195">
        <f t="shared" ca="1" si="13"/>
        <v>60</v>
      </c>
      <c r="Q164" s="195">
        <f t="shared" ca="1" si="14"/>
        <v>0</v>
      </c>
      <c r="R164" s="195">
        <f t="shared" ca="1" si="15"/>
        <v>0</v>
      </c>
      <c r="S164" s="195">
        <f t="shared" ca="1" si="16"/>
        <v>0</v>
      </c>
      <c r="T164" s="195">
        <f t="shared" ca="1" si="17"/>
        <v>0</v>
      </c>
    </row>
    <row r="165" spans="2:20" s="195" customFormat="1" x14ac:dyDescent="0.2">
      <c r="B165" s="195" t="str">
        <f ca="1"/>
        <v>TEV</v>
      </c>
      <c r="C165" s="195" t="str">
        <f ca="1"/>
        <v>MIT</v>
      </c>
      <c r="D165" s="195" t="str">
        <f ca="1"/>
        <v>PCS</v>
      </c>
      <c r="E165" s="195" t="str">
        <f ca="1"/>
        <v>CNH</v>
      </c>
      <c r="F165" s="195" t="str">
        <f ca="1"/>
        <v>CNH IND.</v>
      </c>
      <c r="G165" s="195">
        <f ca="1"/>
        <v>1</v>
      </c>
      <c r="H165" s="195" t="str">
        <f ca="1"/>
        <v>H</v>
      </c>
      <c r="I165" s="195" t="str">
        <f ca="1"/>
        <v>H</v>
      </c>
      <c r="J165" s="195" t="str">
        <f ca="1"/>
        <v>CX220 EXCAVATOR</v>
      </c>
      <c r="K165" s="195">
        <f ca="1"/>
        <v>9.48</v>
      </c>
      <c r="L165" s="195">
        <f ca="1"/>
        <v>2.99</v>
      </c>
      <c r="M165" s="195">
        <f ca="1"/>
        <v>3.19</v>
      </c>
      <c r="N165" s="195">
        <f ca="1"/>
        <v>23.56</v>
      </c>
      <c r="O165" s="195">
        <f t="shared" ca="1" si="12"/>
        <v>0</v>
      </c>
      <c r="P165" s="195">
        <f t="shared" ca="1" si="13"/>
        <v>0</v>
      </c>
      <c r="Q165" s="195">
        <f t="shared" ca="1" si="14"/>
        <v>0</v>
      </c>
      <c r="R165" s="195">
        <f t="shared" ca="1" si="15"/>
        <v>0</v>
      </c>
      <c r="S165" s="195">
        <f t="shared" ca="1" si="16"/>
        <v>8</v>
      </c>
      <c r="T165" s="195">
        <f t="shared" ca="1" si="17"/>
        <v>8</v>
      </c>
    </row>
    <row r="166" spans="2:20" s="195" customFormat="1" x14ac:dyDescent="0.2">
      <c r="B166" s="195" t="str">
        <f ca="1"/>
        <v>TEV</v>
      </c>
      <c r="C166" s="195" t="str">
        <f ca="1"/>
        <v>MIT</v>
      </c>
      <c r="D166" s="195" t="str">
        <f ca="1"/>
        <v>PCS</v>
      </c>
      <c r="E166" s="195" t="str">
        <f ca="1"/>
        <v>CNH</v>
      </c>
      <c r="F166" s="195" t="str">
        <f ca="1"/>
        <v>CNH IND.</v>
      </c>
      <c r="G166" s="195">
        <f ca="1"/>
        <v>1</v>
      </c>
      <c r="H166" s="195" t="str">
        <f ca="1"/>
        <v>S</v>
      </c>
      <c r="I166" s="195" t="str">
        <f ca="1"/>
        <v>H</v>
      </c>
      <c r="J166" s="195" t="str">
        <f ca="1"/>
        <v>PLASTIC WRAP</v>
      </c>
      <c r="K166" s="195">
        <f ca="1"/>
        <v>0.5</v>
      </c>
      <c r="L166" s="195">
        <f ca="1"/>
        <v>0.3</v>
      </c>
      <c r="M166" s="195">
        <f ca="1"/>
        <v>0.18</v>
      </c>
      <c r="N166" s="195">
        <f ca="1"/>
        <v>1.7999999999999999E-2</v>
      </c>
      <c r="O166" s="195">
        <f t="shared" ca="1" si="12"/>
        <v>0</v>
      </c>
      <c r="P166" s="195">
        <f t="shared" ca="1" si="13"/>
        <v>0</v>
      </c>
      <c r="Q166" s="195">
        <f t="shared" ca="1" si="14"/>
        <v>0</v>
      </c>
      <c r="R166" s="195">
        <f t="shared" ca="1" si="15"/>
        <v>0</v>
      </c>
      <c r="S166" s="195">
        <f t="shared" ca="1" si="16"/>
        <v>4</v>
      </c>
      <c r="T166" s="195">
        <f t="shared" ca="1" si="17"/>
        <v>4</v>
      </c>
    </row>
    <row r="167" spans="2:20" s="195" customFormat="1" x14ac:dyDescent="0.2">
      <c r="B167" s="195" t="str">
        <f ca="1"/>
        <v>TEV</v>
      </c>
      <c r="C167" s="195" t="str">
        <f ca="1"/>
        <v>MIT</v>
      </c>
      <c r="D167" s="195" t="str">
        <f ca="1"/>
        <v>PCS</v>
      </c>
      <c r="E167" s="195" t="str">
        <f ca="1"/>
        <v>JOHN DEERE</v>
      </c>
      <c r="F167" s="195" t="str">
        <f ca="1"/>
        <v>JOHN DEERE</v>
      </c>
      <c r="G167" s="195">
        <f ca="1"/>
        <v>1</v>
      </c>
      <c r="H167" s="195" t="str">
        <f ca="1"/>
        <v>H</v>
      </c>
      <c r="I167" s="195" t="str">
        <f ca="1"/>
        <v>H</v>
      </c>
      <c r="J167" s="195" t="str">
        <f ca="1"/>
        <v>CH570 SUGAR CANE HARVESTER ID: 459291</v>
      </c>
      <c r="K167" s="195">
        <f ca="1"/>
        <v>15.8</v>
      </c>
      <c r="L167" s="195">
        <f ca="1"/>
        <v>3.2</v>
      </c>
      <c r="M167" s="195">
        <f ca="1"/>
        <v>4.04</v>
      </c>
      <c r="N167" s="195">
        <f ca="1"/>
        <v>20.440000000000001</v>
      </c>
      <c r="O167" s="195">
        <f t="shared" ca="1" si="12"/>
        <v>0</v>
      </c>
      <c r="P167" s="195">
        <f t="shared" ca="1" si="13"/>
        <v>0</v>
      </c>
      <c r="Q167" s="195">
        <f t="shared" ca="1" si="14"/>
        <v>0</v>
      </c>
      <c r="R167" s="195">
        <f t="shared" ca="1" si="15"/>
        <v>0</v>
      </c>
      <c r="S167" s="195">
        <f t="shared" ca="1" si="16"/>
        <v>6</v>
      </c>
      <c r="T167" s="195">
        <f t="shared" ca="1" si="17"/>
        <v>6</v>
      </c>
    </row>
    <row r="168" spans="2:20" s="195" customFormat="1" x14ac:dyDescent="0.2">
      <c r="B168" s="195" t="str">
        <f ca="1"/>
        <v>TEV</v>
      </c>
      <c r="C168" s="195" t="str">
        <f ca="1"/>
        <v>MIT</v>
      </c>
      <c r="D168" s="195" t="str">
        <f ca="1"/>
        <v>PCS</v>
      </c>
      <c r="E168" s="195" t="str">
        <f ca="1"/>
        <v>JOHN DEERE</v>
      </c>
      <c r="F168" s="195" t="str">
        <f ca="1"/>
        <v>JOHN DEERE</v>
      </c>
      <c r="G168" s="195">
        <f ca="1"/>
        <v>1</v>
      </c>
      <c r="H168" s="195" t="str">
        <f ca="1"/>
        <v>H</v>
      </c>
      <c r="I168" s="195" t="str">
        <f ca="1"/>
        <v>H</v>
      </c>
      <c r="J168" s="195" t="str">
        <f ca="1"/>
        <v>CH570 SUGAR CANE HARVESTER ID: 459318</v>
      </c>
      <c r="K168" s="195">
        <f ca="1"/>
        <v>15.8</v>
      </c>
      <c r="L168" s="195">
        <f ca="1"/>
        <v>3.2</v>
      </c>
      <c r="M168" s="195">
        <f ca="1"/>
        <v>4.04</v>
      </c>
      <c r="N168" s="195">
        <f ca="1"/>
        <v>20.440000000000001</v>
      </c>
      <c r="O168" s="195">
        <f t="shared" ca="1" si="12"/>
        <v>0</v>
      </c>
      <c r="P168" s="195">
        <f t="shared" ca="1" si="13"/>
        <v>0</v>
      </c>
      <c r="Q168" s="195">
        <f t="shared" ca="1" si="14"/>
        <v>0</v>
      </c>
      <c r="R168" s="195">
        <f t="shared" ca="1" si="15"/>
        <v>0</v>
      </c>
      <c r="S168" s="195">
        <f t="shared" ca="1" si="16"/>
        <v>6</v>
      </c>
      <c r="T168" s="195">
        <f t="shared" ca="1" si="17"/>
        <v>6</v>
      </c>
    </row>
    <row r="169" spans="2:20" s="195" customFormat="1" x14ac:dyDescent="0.2">
      <c r="B169" s="195" t="str">
        <f ca="1"/>
        <v>TEV</v>
      </c>
      <c r="C169" s="195" t="str">
        <f ca="1"/>
        <v>MIT</v>
      </c>
      <c r="D169" s="195" t="str">
        <f ca="1"/>
        <v>PCS</v>
      </c>
      <c r="E169" s="195" t="str">
        <f ca="1"/>
        <v>STELLANTIS</v>
      </c>
      <c r="F169" s="195" t="str">
        <f ca="1"/>
        <v>FIAT BRASIL</v>
      </c>
      <c r="G169" s="195">
        <f ca="1"/>
        <v>1</v>
      </c>
      <c r="H169" s="195" t="str">
        <f ca="1"/>
        <v>C</v>
      </c>
      <c r="I169" s="195" t="str">
        <f ca="1"/>
        <v>C</v>
      </c>
      <c r="J169" s="195" t="str">
        <f ca="1"/>
        <v>NOVA STRADA / NOVA RAM 700</v>
      </c>
      <c r="K169" s="195">
        <f ca="1"/>
        <v>4.4752000000000001</v>
      </c>
      <c r="L169" s="195">
        <f ca="1"/>
        <v>1.732</v>
      </c>
      <c r="M169" s="195">
        <f ca="1"/>
        <v>1.603</v>
      </c>
      <c r="N169" s="195">
        <f ca="1"/>
        <v>1.258</v>
      </c>
      <c r="O169" s="195">
        <f t="shared" ca="1" si="12"/>
        <v>4</v>
      </c>
      <c r="P169" s="195">
        <f t="shared" ca="1" si="13"/>
        <v>4</v>
      </c>
      <c r="Q169" s="195">
        <f t="shared" ca="1" si="14"/>
        <v>0</v>
      </c>
      <c r="R169" s="195">
        <f t="shared" ca="1" si="15"/>
        <v>0</v>
      </c>
      <c r="S169" s="195">
        <f t="shared" ca="1" si="16"/>
        <v>0</v>
      </c>
      <c r="T169" s="195">
        <f t="shared" ca="1" si="17"/>
        <v>0</v>
      </c>
    </row>
    <row r="170" spans="2:20" s="195" customFormat="1" x14ac:dyDescent="0.2">
      <c r="B170" s="195" t="str">
        <f ca="1"/>
        <v>TEV</v>
      </c>
      <c r="C170" s="195" t="str">
        <f ca="1"/>
        <v>MIT</v>
      </c>
      <c r="D170" s="195" t="str">
        <f ca="1"/>
        <v>PCS</v>
      </c>
      <c r="E170" s="195" t="str">
        <f ca="1"/>
        <v>VOLKSWAGEN</v>
      </c>
      <c r="F170" s="195" t="str">
        <f ca="1"/>
        <v>VWB</v>
      </c>
      <c r="G170" s="195">
        <f ca="1"/>
        <v>0</v>
      </c>
      <c r="H170" s="195" t="str">
        <f ca="1"/>
        <v>C</v>
      </c>
      <c r="I170" s="195" t="str">
        <f ca="1"/>
        <v>C</v>
      </c>
      <c r="J170" s="195" t="str">
        <f ca="1"/>
        <v>SAVEIRO</v>
      </c>
      <c r="K170" s="195">
        <f ca="1"/>
        <v>4.4969999999999999</v>
      </c>
      <c r="L170" s="195">
        <f ca="1"/>
        <v>1.738</v>
      </c>
      <c r="M170" s="195">
        <f ca="1"/>
        <v>1.5529999999999999</v>
      </c>
      <c r="N170" s="195">
        <f ca="1"/>
        <v>1.127</v>
      </c>
      <c r="O170" s="195">
        <f t="shared" ca="1" si="12"/>
        <v>4</v>
      </c>
      <c r="P170" s="195">
        <f t="shared" ca="1" si="13"/>
        <v>0</v>
      </c>
      <c r="Q170" s="195">
        <f t="shared" ca="1" si="14"/>
        <v>0</v>
      </c>
      <c r="R170" s="195">
        <f t="shared" ca="1" si="15"/>
        <v>0</v>
      </c>
      <c r="S170" s="195">
        <f t="shared" ca="1" si="16"/>
        <v>0</v>
      </c>
      <c r="T170" s="195">
        <f t="shared" ca="1" si="17"/>
        <v>0</v>
      </c>
    </row>
    <row r="171" spans="2:20" s="195" customFormat="1" x14ac:dyDescent="0.2">
      <c r="B171" s="195" t="str">
        <f ca="1"/>
        <v>TEV</v>
      </c>
      <c r="C171" s="195" t="str">
        <f ca="1"/>
        <v>MIT</v>
      </c>
      <c r="D171" s="195" t="str">
        <f ca="1"/>
        <v>PCS</v>
      </c>
      <c r="E171" s="195" t="str">
        <f ca="1"/>
        <v>VOLKSWAGEN</v>
      </c>
      <c r="F171" s="195" t="str">
        <f ca="1"/>
        <v>VWB</v>
      </c>
      <c r="G171" s="195">
        <f ca="1"/>
        <v>0</v>
      </c>
      <c r="H171" s="195" t="str">
        <f ca="1"/>
        <v>C</v>
      </c>
      <c r="I171" s="195" t="str">
        <f ca="1"/>
        <v>C</v>
      </c>
      <c r="J171" s="195" t="str">
        <f ca="1"/>
        <v>NIVUS</v>
      </c>
      <c r="K171" s="195">
        <f ca="1"/>
        <v>4.266</v>
      </c>
      <c r="L171" s="195">
        <f ca="1"/>
        <v>1.8149999999999999</v>
      </c>
      <c r="M171" s="195">
        <f ca="1"/>
        <v>1.5269999999999999</v>
      </c>
      <c r="N171" s="195">
        <f ca="1"/>
        <v>1.2370000000000001</v>
      </c>
      <c r="O171" s="195">
        <f t="shared" ca="1" si="12"/>
        <v>4</v>
      </c>
      <c r="P171" s="195">
        <f t="shared" ca="1" si="13"/>
        <v>0</v>
      </c>
      <c r="Q171" s="195">
        <f t="shared" ca="1" si="14"/>
        <v>0</v>
      </c>
      <c r="R171" s="195">
        <f t="shared" ca="1" si="15"/>
        <v>0</v>
      </c>
      <c r="S171" s="195">
        <f t="shared" ca="1" si="16"/>
        <v>0</v>
      </c>
      <c r="T171" s="195">
        <f t="shared" ca="1" si="17"/>
        <v>0</v>
      </c>
    </row>
    <row r="172" spans="2:20" s="195" customFormat="1" x14ac:dyDescent="0.2">
      <c r="B172" s="195" t="str">
        <f ca="1"/>
        <v>TEV</v>
      </c>
      <c r="C172" s="195" t="str">
        <f ca="1"/>
        <v>MIT</v>
      </c>
      <c r="D172" s="195" t="str">
        <f ca="1"/>
        <v>PLM</v>
      </c>
      <c r="E172" s="195" t="str">
        <f ca="1"/>
        <v>CATERPILLAR</v>
      </c>
      <c r="F172" s="195" t="str">
        <f ca="1"/>
        <v>CATERPILLAR BRASIL</v>
      </c>
      <c r="G172" s="195">
        <f ca="1"/>
        <v>1</v>
      </c>
      <c r="H172" s="195" t="str">
        <f ca="1"/>
        <v>S</v>
      </c>
      <c r="I172" s="195" t="str">
        <f ca="1"/>
        <v>H</v>
      </c>
      <c r="J172" s="195" t="str">
        <f ca="1"/>
        <v>CAT GENERATOR MATRA #TWMVL</v>
      </c>
      <c r="K172" s="195">
        <f ca="1"/>
        <v>3.37</v>
      </c>
      <c r="L172" s="195">
        <f ca="1"/>
        <v>1.17</v>
      </c>
      <c r="M172" s="195">
        <f ca="1"/>
        <v>1.85</v>
      </c>
      <c r="N172" s="195">
        <f ca="1"/>
        <v>1.907</v>
      </c>
      <c r="O172" s="195">
        <f t="shared" ca="1" si="12"/>
        <v>0</v>
      </c>
      <c r="P172" s="195">
        <f t="shared" ca="1" si="13"/>
        <v>0</v>
      </c>
      <c r="Q172" s="195">
        <f t="shared" ca="1" si="14"/>
        <v>0</v>
      </c>
      <c r="R172" s="195">
        <f t="shared" ca="1" si="15"/>
        <v>0</v>
      </c>
      <c r="S172" s="195">
        <f t="shared" ca="1" si="16"/>
        <v>4</v>
      </c>
      <c r="T172" s="195">
        <f t="shared" ca="1" si="17"/>
        <v>4</v>
      </c>
    </row>
    <row r="173" spans="2:20" s="195" customFormat="1" x14ac:dyDescent="0.2">
      <c r="B173" s="195" t="str">
        <f ca="1"/>
        <v>TEV</v>
      </c>
      <c r="C173" s="195" t="str">
        <f ca="1"/>
        <v>MIT</v>
      </c>
      <c r="D173" s="195" t="str">
        <f ca="1"/>
        <v>PLM</v>
      </c>
      <c r="E173" s="195" t="str">
        <f ca="1"/>
        <v>CATERPILLAR</v>
      </c>
      <c r="F173" s="195" t="str">
        <f ca="1"/>
        <v>CATERPILLAR BRASIL</v>
      </c>
      <c r="G173" s="195">
        <f ca="1"/>
        <v>1</v>
      </c>
      <c r="H173" s="195" t="str">
        <f ca="1"/>
        <v>H</v>
      </c>
      <c r="I173" s="195" t="str">
        <f ca="1"/>
        <v>H</v>
      </c>
      <c r="J173" s="195" t="str">
        <f ca="1"/>
        <v>120AWD</v>
      </c>
      <c r="K173" s="195">
        <f ca="1"/>
        <v>9.5500000000000007</v>
      </c>
      <c r="L173" s="195">
        <f ca="1"/>
        <v>2.65</v>
      </c>
      <c r="M173" s="195">
        <f ca="1"/>
        <v>3.48</v>
      </c>
      <c r="N173" s="195">
        <f ca="1"/>
        <v>16.634</v>
      </c>
      <c r="O173" s="195">
        <f t="shared" ca="1" si="12"/>
        <v>0</v>
      </c>
      <c r="P173" s="195">
        <f t="shared" ca="1" si="13"/>
        <v>0</v>
      </c>
      <c r="Q173" s="195">
        <f t="shared" ca="1" si="14"/>
        <v>0</v>
      </c>
      <c r="R173" s="195">
        <f t="shared" ca="1" si="15"/>
        <v>0</v>
      </c>
      <c r="S173" s="195">
        <f t="shared" ca="1" si="16"/>
        <v>6</v>
      </c>
      <c r="T173" s="195">
        <f t="shared" ca="1" si="17"/>
        <v>6</v>
      </c>
    </row>
    <row r="174" spans="2:20" s="195" customFormat="1" x14ac:dyDescent="0.2">
      <c r="B174" s="195" t="str">
        <f ca="1"/>
        <v>TEV</v>
      </c>
      <c r="C174" s="195" t="str">
        <f ca="1"/>
        <v>MIT</v>
      </c>
      <c r="D174" s="195" t="str">
        <f ca="1"/>
        <v>PLM</v>
      </c>
      <c r="E174" s="195" t="str">
        <f ca="1"/>
        <v>CATERPILLAR</v>
      </c>
      <c r="F174" s="195" t="str">
        <f ca="1"/>
        <v>CATERPILLAR BRASIL</v>
      </c>
      <c r="G174" s="195">
        <f ca="1"/>
        <v>1</v>
      </c>
      <c r="H174" s="195" t="str">
        <f ca="1"/>
        <v>H</v>
      </c>
      <c r="I174" s="195" t="str">
        <f ca="1"/>
        <v>H</v>
      </c>
      <c r="J174" s="195">
        <f ca="1"/>
        <v>416</v>
      </c>
      <c r="K174" s="195">
        <f ca="1"/>
        <v>7.18</v>
      </c>
      <c r="L174" s="195">
        <f ca="1"/>
        <v>2.31</v>
      </c>
      <c r="M174" s="195">
        <f ca="1"/>
        <v>2.84</v>
      </c>
      <c r="N174" s="195">
        <f ca="1"/>
        <v>7.34</v>
      </c>
      <c r="O174" s="195">
        <f t="shared" ca="1" si="12"/>
        <v>0</v>
      </c>
      <c r="P174" s="195">
        <f t="shared" ca="1" si="13"/>
        <v>0</v>
      </c>
      <c r="Q174" s="195">
        <f t="shared" ca="1" si="14"/>
        <v>0</v>
      </c>
      <c r="R174" s="195">
        <f t="shared" ca="1" si="15"/>
        <v>0</v>
      </c>
      <c r="S174" s="195">
        <f t="shared" ca="1" si="16"/>
        <v>4</v>
      </c>
      <c r="T174" s="195">
        <f t="shared" ca="1" si="17"/>
        <v>4</v>
      </c>
    </row>
    <row r="175" spans="2:20" s="195" customFormat="1" x14ac:dyDescent="0.2">
      <c r="B175" s="195" t="str">
        <f ca="1"/>
        <v>TEV</v>
      </c>
      <c r="C175" s="195" t="str">
        <f ca="1"/>
        <v>MIT</v>
      </c>
      <c r="D175" s="195" t="str">
        <f ca="1"/>
        <v>PLM</v>
      </c>
      <c r="E175" s="195" t="str">
        <f ca="1"/>
        <v>CATERPILLAR</v>
      </c>
      <c r="F175" s="195" t="str">
        <f ca="1"/>
        <v>CATERPILLAR BRASIL</v>
      </c>
      <c r="G175" s="195">
        <f ca="1"/>
        <v>2</v>
      </c>
      <c r="H175" s="195" t="str">
        <f ca="1"/>
        <v>H</v>
      </c>
      <c r="I175" s="195" t="str">
        <f ca="1"/>
        <v>H</v>
      </c>
      <c r="J175" s="195">
        <f ca="1"/>
        <v>420</v>
      </c>
      <c r="K175" s="195">
        <f ca="1"/>
        <v>7.23</v>
      </c>
      <c r="L175" s="195">
        <f ca="1"/>
        <v>2.31</v>
      </c>
      <c r="M175" s="195">
        <f ca="1"/>
        <v>2.84</v>
      </c>
      <c r="N175" s="195">
        <f ca="1"/>
        <v>8.2899999999999991</v>
      </c>
      <c r="O175" s="195">
        <f t="shared" ca="1" si="12"/>
        <v>0</v>
      </c>
      <c r="P175" s="195">
        <f t="shared" ca="1" si="13"/>
        <v>0</v>
      </c>
      <c r="Q175" s="195">
        <f t="shared" ca="1" si="14"/>
        <v>0</v>
      </c>
      <c r="R175" s="195">
        <f t="shared" ca="1" si="15"/>
        <v>0</v>
      </c>
      <c r="S175" s="195">
        <f t="shared" ca="1" si="16"/>
        <v>4</v>
      </c>
      <c r="T175" s="195">
        <f t="shared" ca="1" si="17"/>
        <v>8</v>
      </c>
    </row>
    <row r="176" spans="2:20" s="195" customFormat="1" x14ac:dyDescent="0.2">
      <c r="B176" s="195" t="str">
        <f ca="1"/>
        <v>TEV</v>
      </c>
      <c r="C176" s="195" t="str">
        <f ca="1"/>
        <v>MIT</v>
      </c>
      <c r="D176" s="195" t="str">
        <f ca="1"/>
        <v>PCS</v>
      </c>
      <c r="E176" s="195" t="str">
        <f ca="1"/>
        <v>CATERPILLAR</v>
      </c>
      <c r="F176" s="195" t="str">
        <f ca="1"/>
        <v>CATERPILLAR BRASIL</v>
      </c>
      <c r="G176" s="195">
        <f ca="1"/>
        <v>1</v>
      </c>
      <c r="H176" s="195" t="str">
        <f ca="1"/>
        <v>H</v>
      </c>
      <c r="I176" s="195" t="str">
        <f ca="1"/>
        <v>H</v>
      </c>
      <c r="J176" s="195" t="str">
        <f ca="1"/>
        <v>320 EXCAVATOR - #K3DZC</v>
      </c>
      <c r="K176" s="195">
        <f ca="1"/>
        <v>9.52</v>
      </c>
      <c r="L176" s="195">
        <f ca="1"/>
        <v>3.07</v>
      </c>
      <c r="M176" s="195">
        <f ca="1"/>
        <v>2.97</v>
      </c>
      <c r="N176" s="195">
        <f ca="1"/>
        <v>22.16</v>
      </c>
      <c r="O176" s="195">
        <f t="shared" ca="1" si="12"/>
        <v>0</v>
      </c>
      <c r="P176" s="195">
        <f t="shared" ca="1" si="13"/>
        <v>0</v>
      </c>
      <c r="Q176" s="195">
        <f t="shared" ca="1" si="14"/>
        <v>0</v>
      </c>
      <c r="R176" s="195">
        <f t="shared" ca="1" si="15"/>
        <v>0</v>
      </c>
      <c r="S176" s="195">
        <f t="shared" ca="1" si="16"/>
        <v>8</v>
      </c>
      <c r="T176" s="195">
        <f t="shared" ca="1" si="17"/>
        <v>8</v>
      </c>
    </row>
    <row r="177" spans="2:20" s="195" customFormat="1" x14ac:dyDescent="0.2">
      <c r="B177" s="195" t="str">
        <f ca="1"/>
        <v>TEV</v>
      </c>
      <c r="C177" s="195" t="str">
        <f ca="1"/>
        <v>MIT</v>
      </c>
      <c r="D177" s="195" t="str">
        <f ca="1"/>
        <v>PLM</v>
      </c>
      <c r="E177" s="195" t="str">
        <f ca="1"/>
        <v>CNH</v>
      </c>
      <c r="F177" s="195" t="str">
        <f ca="1"/>
        <v>CNH IND.</v>
      </c>
      <c r="G177" s="195">
        <f ca="1"/>
        <v>0</v>
      </c>
      <c r="H177" s="195" t="str">
        <f ca="1"/>
        <v>H</v>
      </c>
      <c r="I177" s="195" t="str">
        <f ca="1"/>
        <v>H</v>
      </c>
      <c r="J177" s="195" t="str">
        <f ca="1"/>
        <v>TRACTORS (14 FORECASTED)</v>
      </c>
      <c r="K177" s="195">
        <f ca="1"/>
        <v>4.9790000000000001</v>
      </c>
      <c r="L177" s="195">
        <f ca="1"/>
        <v>3.0489999999999999</v>
      </c>
      <c r="M177" s="195">
        <f ca="1"/>
        <v>3.1440000000000001</v>
      </c>
      <c r="N177" s="195">
        <f ca="1"/>
        <v>6.5030000000000001</v>
      </c>
      <c r="O177" s="195">
        <f t="shared" ca="1" si="12"/>
        <v>0</v>
      </c>
      <c r="P177" s="195">
        <f t="shared" ca="1" si="13"/>
        <v>0</v>
      </c>
      <c r="Q177" s="195">
        <f t="shared" ca="1" si="14"/>
        <v>0</v>
      </c>
      <c r="R177" s="195">
        <f t="shared" ca="1" si="15"/>
        <v>0</v>
      </c>
      <c r="S177" s="195">
        <f t="shared" ca="1" si="16"/>
        <v>4</v>
      </c>
      <c r="T177" s="195">
        <f t="shared" ca="1" si="17"/>
        <v>0</v>
      </c>
    </row>
    <row r="178" spans="2:20" s="195" customFormat="1" x14ac:dyDescent="0.2">
      <c r="B178" s="195" t="str">
        <f ca="1"/>
        <v>TEV</v>
      </c>
      <c r="C178" s="195" t="str">
        <f ca="1"/>
        <v>MIT</v>
      </c>
      <c r="D178" s="195" t="str">
        <f ca="1"/>
        <v>PLM</v>
      </c>
      <c r="E178" s="195" t="str">
        <f ca="1"/>
        <v>STELLANTIS</v>
      </c>
      <c r="F178" s="195" t="str">
        <f ca="1"/>
        <v>FIAT BRASIL</v>
      </c>
      <c r="G178" s="195">
        <f ca="1"/>
        <v>10</v>
      </c>
      <c r="H178" s="195" t="str">
        <f ca="1"/>
        <v>C</v>
      </c>
      <c r="I178" s="195" t="str">
        <f ca="1"/>
        <v>C</v>
      </c>
      <c r="J178" s="195" t="str">
        <f ca="1"/>
        <v>NOVA STRADA / NOVA RAM 700</v>
      </c>
      <c r="K178" s="195">
        <f ca="1"/>
        <v>4.4752000000000001</v>
      </c>
      <c r="L178" s="195">
        <f ca="1"/>
        <v>1.732</v>
      </c>
      <c r="M178" s="195">
        <f ca="1"/>
        <v>1.603</v>
      </c>
      <c r="N178" s="195">
        <f ca="1"/>
        <v>1.258</v>
      </c>
      <c r="O178" s="195">
        <f t="shared" ca="1" si="12"/>
        <v>4</v>
      </c>
      <c r="P178" s="195">
        <f t="shared" ca="1" si="13"/>
        <v>40</v>
      </c>
      <c r="Q178" s="195">
        <f t="shared" ca="1" si="14"/>
        <v>0</v>
      </c>
      <c r="R178" s="195">
        <f t="shared" ca="1" si="15"/>
        <v>0</v>
      </c>
      <c r="S178" s="195">
        <f t="shared" ca="1" si="16"/>
        <v>0</v>
      </c>
      <c r="T178" s="195">
        <f t="shared" ca="1" si="17"/>
        <v>0</v>
      </c>
    </row>
    <row r="179" spans="2:20" s="195" customFormat="1" x14ac:dyDescent="0.2">
      <c r="B179" s="195" t="str">
        <f ca="1"/>
        <v>TEV</v>
      </c>
      <c r="C179" s="195" t="str">
        <f ca="1"/>
        <v>MIT</v>
      </c>
      <c r="D179" s="195" t="str">
        <f ca="1"/>
        <v>PLM</v>
      </c>
      <c r="E179" s="195" t="str">
        <f ca="1"/>
        <v>VOLKSWAGEN</v>
      </c>
      <c r="F179" s="195" t="str">
        <f ca="1"/>
        <v>VWB</v>
      </c>
      <c r="G179" s="195">
        <f ca="1"/>
        <v>35</v>
      </c>
      <c r="H179" s="195" t="str">
        <f ca="1"/>
        <v>C</v>
      </c>
      <c r="I179" s="195" t="str">
        <f ca="1"/>
        <v>C</v>
      </c>
      <c r="J179" s="195" t="str">
        <f ca="1"/>
        <v>SAVEIRO</v>
      </c>
      <c r="K179" s="195">
        <f ca="1"/>
        <v>4.4969999999999999</v>
      </c>
      <c r="L179" s="195">
        <f ca="1"/>
        <v>1.738</v>
      </c>
      <c r="M179" s="195">
        <f ca="1"/>
        <v>1.5529999999999999</v>
      </c>
      <c r="N179" s="195">
        <f ca="1"/>
        <v>1.127</v>
      </c>
      <c r="O179" s="195">
        <f t="shared" ca="1" si="12"/>
        <v>4</v>
      </c>
      <c r="P179" s="195">
        <f t="shared" ca="1" si="13"/>
        <v>140</v>
      </c>
      <c r="Q179" s="195">
        <f t="shared" ca="1" si="14"/>
        <v>0</v>
      </c>
      <c r="R179" s="195">
        <f t="shared" ca="1" si="15"/>
        <v>0</v>
      </c>
      <c r="S179" s="195">
        <f t="shared" ca="1" si="16"/>
        <v>0</v>
      </c>
      <c r="T179" s="195">
        <f t="shared" ca="1" si="17"/>
        <v>0</v>
      </c>
    </row>
    <row r="180" spans="2:20" s="195" customFormat="1" x14ac:dyDescent="0.2">
      <c r="B180" s="195" t="str">
        <f ca="1"/>
        <v>TEV</v>
      </c>
      <c r="C180" s="195" t="str">
        <f ca="1"/>
        <v>MIT</v>
      </c>
      <c r="D180" s="195" t="str">
        <f ca="1"/>
        <v>PLM</v>
      </c>
      <c r="E180" s="195" t="str">
        <f ca="1"/>
        <v>VOLKSWAGEN</v>
      </c>
      <c r="F180" s="195" t="str">
        <f ca="1"/>
        <v>VWB</v>
      </c>
      <c r="G180" s="195">
        <f ca="1"/>
        <v>35</v>
      </c>
      <c r="H180" s="195" t="str">
        <f ca="1"/>
        <v>C</v>
      </c>
      <c r="I180" s="195" t="str">
        <f ca="1"/>
        <v>C</v>
      </c>
      <c r="J180" s="195" t="str">
        <f ca="1"/>
        <v>NIVUS</v>
      </c>
      <c r="K180" s="195">
        <f ca="1"/>
        <v>4.266</v>
      </c>
      <c r="L180" s="195">
        <f ca="1"/>
        <v>1.8149999999999999</v>
      </c>
      <c r="M180" s="195">
        <f ca="1"/>
        <v>1.5269999999999999</v>
      </c>
      <c r="N180" s="195">
        <f ca="1"/>
        <v>1.2370000000000001</v>
      </c>
      <c r="O180" s="195">
        <f t="shared" ca="1" si="12"/>
        <v>4</v>
      </c>
      <c r="P180" s="195">
        <f t="shared" ca="1" si="13"/>
        <v>140</v>
      </c>
      <c r="Q180" s="195">
        <f t="shared" ca="1" si="14"/>
        <v>0</v>
      </c>
      <c r="R180" s="195">
        <f t="shared" ca="1" si="15"/>
        <v>0</v>
      </c>
      <c r="S180" s="195">
        <f t="shared" ca="1" si="16"/>
        <v>0</v>
      </c>
      <c r="T180" s="195">
        <f t="shared" ca="1" si="17"/>
        <v>0</v>
      </c>
    </row>
    <row r="181" spans="2:20" s="195" customFormat="1" x14ac:dyDescent="0.2">
      <c r="B181" s="195" t="str">
        <f ca="1"/>
        <v>TEV</v>
      </c>
      <c r="C181" s="195" t="str">
        <f ca="1"/>
        <v>MIT</v>
      </c>
      <c r="D181" s="195" t="str">
        <f ca="1"/>
        <v>STC</v>
      </c>
      <c r="E181" s="195" t="str">
        <f ca="1"/>
        <v>CNH</v>
      </c>
      <c r="F181" s="195" t="str">
        <f ca="1"/>
        <v>CNH IND.</v>
      </c>
      <c r="G181" s="195">
        <f ca="1"/>
        <v>0</v>
      </c>
      <c r="H181" s="195" t="str">
        <f ca="1"/>
        <v>H</v>
      </c>
      <c r="I181" s="195" t="str">
        <f ca="1"/>
        <v>H</v>
      </c>
      <c r="J181" s="195" t="str">
        <f ca="1"/>
        <v>TRACTORS ( 9 FORECASTED)</v>
      </c>
      <c r="K181" s="195">
        <f ca="1"/>
        <v>4.9790000000000001</v>
      </c>
      <c r="L181" s="195">
        <f ca="1"/>
        <v>3.0489999999999999</v>
      </c>
      <c r="M181" s="195">
        <f ca="1"/>
        <v>3.1440000000000001</v>
      </c>
      <c r="N181" s="195">
        <f ca="1"/>
        <v>6.5030000000000001</v>
      </c>
      <c r="O181" s="195">
        <f t="shared" ca="1" si="12"/>
        <v>0</v>
      </c>
      <c r="P181" s="195">
        <f t="shared" ca="1" si="13"/>
        <v>0</v>
      </c>
      <c r="Q181" s="195">
        <f t="shared" ca="1" si="14"/>
        <v>0</v>
      </c>
      <c r="R181" s="195">
        <f t="shared" ca="1" si="15"/>
        <v>0</v>
      </c>
      <c r="S181" s="195">
        <f t="shared" ca="1" si="16"/>
        <v>4</v>
      </c>
      <c r="T181" s="195">
        <f t="shared" ca="1" si="17"/>
        <v>0</v>
      </c>
    </row>
    <row r="182" spans="2:20" s="195" customFormat="1" x14ac:dyDescent="0.2">
      <c r="B182" s="195" t="str">
        <f ca="1"/>
        <v>TEV</v>
      </c>
      <c r="C182" s="195" t="str">
        <f ca="1"/>
        <v>MIT</v>
      </c>
      <c r="D182" s="195" t="str">
        <f ca="1"/>
        <v>STC</v>
      </c>
      <c r="E182" s="195" t="str">
        <f ca="1"/>
        <v>CNH</v>
      </c>
      <c r="F182" s="195" t="str">
        <f ca="1"/>
        <v>CNH IND.</v>
      </c>
      <c r="G182" s="195">
        <f ca="1"/>
        <v>1</v>
      </c>
      <c r="H182" s="195" t="str">
        <f ca="1"/>
        <v>H</v>
      </c>
      <c r="I182" s="195" t="str">
        <f ca="1"/>
        <v>H</v>
      </c>
      <c r="J182" s="195" t="str">
        <f ca="1"/>
        <v>CX350  EXCAVATOR</v>
      </c>
      <c r="K182" s="195">
        <f ca="1"/>
        <v>11.35</v>
      </c>
      <c r="L182" s="195">
        <f ca="1"/>
        <v>3.2</v>
      </c>
      <c r="M182" s="195">
        <f ca="1"/>
        <v>3.65</v>
      </c>
      <c r="N182" s="195">
        <f ca="1"/>
        <v>38.53</v>
      </c>
      <c r="O182" s="195">
        <f t="shared" ca="1" si="12"/>
        <v>0</v>
      </c>
      <c r="P182" s="195">
        <f t="shared" ca="1" si="13"/>
        <v>0</v>
      </c>
      <c r="Q182" s="195">
        <f t="shared" ca="1" si="14"/>
        <v>0</v>
      </c>
      <c r="R182" s="195">
        <f t="shared" ca="1" si="15"/>
        <v>0</v>
      </c>
      <c r="S182" s="195">
        <f t="shared" ca="1" si="16"/>
        <v>12</v>
      </c>
      <c r="T182" s="195">
        <f t="shared" ca="1" si="17"/>
        <v>12</v>
      </c>
    </row>
    <row r="183" spans="2:20" s="195" customFormat="1" x14ac:dyDescent="0.2">
      <c r="B183" s="195" t="str">
        <f ca="1"/>
        <v>TEV</v>
      </c>
      <c r="C183" s="195" t="str">
        <f ca="1"/>
        <v>MIT</v>
      </c>
      <c r="D183" s="195" t="str">
        <f ca="1"/>
        <v>STC</v>
      </c>
      <c r="E183" s="195" t="str">
        <f ca="1"/>
        <v>CNH</v>
      </c>
      <c r="F183" s="195" t="str">
        <f ca="1"/>
        <v>CNH IND.</v>
      </c>
      <c r="G183" s="195">
        <f ca="1"/>
        <v>1</v>
      </c>
      <c r="H183" s="195" t="str">
        <f ca="1"/>
        <v>S</v>
      </c>
      <c r="I183" s="195" t="str">
        <f ca="1"/>
        <v>H</v>
      </c>
      <c r="J183" s="195" t="str">
        <f ca="1"/>
        <v>PLASTIC WRAP (INSIDE MACHINE)</v>
      </c>
      <c r="K183" s="195">
        <f ca="1"/>
        <v>0.5</v>
      </c>
      <c r="L183" s="195">
        <f ca="1"/>
        <v>0.3</v>
      </c>
      <c r="M183" s="195">
        <f ca="1"/>
        <v>0.18</v>
      </c>
      <c r="N183" s="195">
        <f ca="1"/>
        <v>1.7999999999999999E-2</v>
      </c>
      <c r="O183" s="195">
        <f t="shared" ca="1" si="12"/>
        <v>0</v>
      </c>
      <c r="P183" s="195">
        <f t="shared" ca="1" si="13"/>
        <v>0</v>
      </c>
      <c r="Q183" s="195">
        <f t="shared" ca="1" si="14"/>
        <v>0</v>
      </c>
      <c r="R183" s="195">
        <f t="shared" ca="1" si="15"/>
        <v>0</v>
      </c>
      <c r="S183" s="195">
        <f t="shared" ca="1" si="16"/>
        <v>4</v>
      </c>
      <c r="T183" s="195">
        <f t="shared" ca="1" si="17"/>
        <v>4</v>
      </c>
    </row>
    <row r="184" spans="2:20" s="195" customFormat="1" x14ac:dyDescent="0.2">
      <c r="B184" s="195" t="str">
        <f ca="1"/>
        <v>TEV</v>
      </c>
      <c r="C184" s="195" t="str">
        <f ca="1"/>
        <v>MIT</v>
      </c>
      <c r="D184" s="195" t="str">
        <f ca="1"/>
        <v>STC</v>
      </c>
      <c r="E184" s="195" t="str">
        <f ca="1"/>
        <v>STELLANTIS</v>
      </c>
      <c r="F184" s="195" t="str">
        <f ca="1"/>
        <v>FIAT BRASIL</v>
      </c>
      <c r="G184" s="195">
        <f ca="1"/>
        <v>12</v>
      </c>
      <c r="H184" s="195" t="str">
        <f ca="1"/>
        <v>C</v>
      </c>
      <c r="I184" s="195" t="str">
        <f ca="1"/>
        <v>C</v>
      </c>
      <c r="J184" s="195" t="str">
        <f ca="1"/>
        <v>NOVA STRADA / NOVA RAM 700</v>
      </c>
      <c r="K184" s="195">
        <f ca="1"/>
        <v>4.4752000000000001</v>
      </c>
      <c r="L184" s="195">
        <f ca="1"/>
        <v>1.732</v>
      </c>
      <c r="M184" s="195">
        <f ca="1"/>
        <v>1.603</v>
      </c>
      <c r="N184" s="195">
        <f ca="1"/>
        <v>1.258</v>
      </c>
      <c r="O184" s="195">
        <f t="shared" ca="1" si="12"/>
        <v>4</v>
      </c>
      <c r="P184" s="195">
        <f t="shared" ca="1" si="13"/>
        <v>48</v>
      </c>
      <c r="Q184" s="195">
        <f t="shared" ca="1" si="14"/>
        <v>0</v>
      </c>
      <c r="R184" s="195">
        <f t="shared" ca="1" si="15"/>
        <v>0</v>
      </c>
      <c r="S184" s="195">
        <f t="shared" ca="1" si="16"/>
        <v>0</v>
      </c>
      <c r="T184" s="195">
        <f t="shared" ca="1" si="17"/>
        <v>0</v>
      </c>
    </row>
    <row r="185" spans="2:20" s="195" customFormat="1" x14ac:dyDescent="0.2">
      <c r="B185" s="195" t="str">
        <f ca="1"/>
        <v>TEV</v>
      </c>
      <c r="C185" s="195" t="str">
        <f ca="1"/>
        <v>MIT</v>
      </c>
      <c r="D185" s="195" t="str">
        <f ca="1"/>
        <v>STC</v>
      </c>
      <c r="E185" s="195" t="str">
        <f ca="1"/>
        <v>STELLANTIS</v>
      </c>
      <c r="F185" s="195" t="str">
        <f ca="1"/>
        <v>FIAT BRASIL</v>
      </c>
      <c r="G185" s="195">
        <f ca="1"/>
        <v>6</v>
      </c>
      <c r="H185" s="195" t="str">
        <f ca="1"/>
        <v>C</v>
      </c>
      <c r="I185" s="195" t="str">
        <f ca="1"/>
        <v>C</v>
      </c>
      <c r="J185" s="195" t="str">
        <f ca="1"/>
        <v>NOVA STRADA / NOVA RAM 700</v>
      </c>
      <c r="K185" s="195">
        <f ca="1"/>
        <v>4.4752000000000001</v>
      </c>
      <c r="L185" s="195">
        <f ca="1"/>
        <v>1.732</v>
      </c>
      <c r="M185" s="195">
        <f ca="1"/>
        <v>1.603</v>
      </c>
      <c r="N185" s="195">
        <f ca="1"/>
        <v>1.258</v>
      </c>
      <c r="O185" s="195">
        <f t="shared" ca="1" si="12"/>
        <v>4</v>
      </c>
      <c r="P185" s="195">
        <f t="shared" ca="1" si="13"/>
        <v>24</v>
      </c>
      <c r="Q185" s="195">
        <f t="shared" ca="1" si="14"/>
        <v>0</v>
      </c>
      <c r="R185" s="195">
        <f t="shared" ca="1" si="15"/>
        <v>0</v>
      </c>
      <c r="S185" s="195">
        <f t="shared" ca="1" si="16"/>
        <v>0</v>
      </c>
      <c r="T185" s="195">
        <f t="shared" ca="1" si="17"/>
        <v>0</v>
      </c>
    </row>
    <row r="186" spans="2:20" s="195" customFormat="1" x14ac:dyDescent="0.2">
      <c r="B186" s="195" t="str">
        <f ca="1"/>
        <v>TEV</v>
      </c>
      <c r="C186" s="195" t="str">
        <f ca="1"/>
        <v>MIT</v>
      </c>
      <c r="D186" s="195" t="str">
        <f ca="1"/>
        <v>STC</v>
      </c>
      <c r="E186" s="195" t="str">
        <f ca="1"/>
        <v>VOLKSWAGEN</v>
      </c>
      <c r="F186" s="195" t="str">
        <f ca="1"/>
        <v>VWB</v>
      </c>
      <c r="G186" s="195">
        <f ca="1"/>
        <v>97</v>
      </c>
      <c r="H186" s="195" t="str">
        <f ca="1"/>
        <v>C</v>
      </c>
      <c r="I186" s="195" t="str">
        <f ca="1"/>
        <v>C</v>
      </c>
      <c r="J186" s="195" t="str">
        <f ca="1"/>
        <v>SAVEIRO</v>
      </c>
      <c r="K186" s="195">
        <f ca="1"/>
        <v>4.4969999999999999</v>
      </c>
      <c r="L186" s="195">
        <f ca="1"/>
        <v>1.738</v>
      </c>
      <c r="M186" s="195">
        <f ca="1"/>
        <v>1.5529999999999999</v>
      </c>
      <c r="N186" s="195">
        <f ca="1"/>
        <v>1.127</v>
      </c>
      <c r="O186" s="195">
        <f t="shared" ca="1" si="12"/>
        <v>4</v>
      </c>
      <c r="P186" s="195">
        <f t="shared" ca="1" si="13"/>
        <v>388</v>
      </c>
      <c r="Q186" s="195">
        <f t="shared" ca="1" si="14"/>
        <v>0</v>
      </c>
      <c r="R186" s="195">
        <f t="shared" ca="1" si="15"/>
        <v>0</v>
      </c>
      <c r="S186" s="195">
        <f t="shared" ca="1" si="16"/>
        <v>0</v>
      </c>
      <c r="T186" s="195">
        <f t="shared" ca="1" si="17"/>
        <v>0</v>
      </c>
    </row>
    <row r="187" spans="2:20" s="195" customFormat="1" x14ac:dyDescent="0.2">
      <c r="B187" s="195" t="str">
        <f ca="1"/>
        <v>TEV</v>
      </c>
      <c r="C187" s="195" t="str">
        <f ca="1"/>
        <v>MIT</v>
      </c>
      <c r="D187" s="195" t="str">
        <f ca="1"/>
        <v>STC</v>
      </c>
      <c r="E187" s="195" t="str">
        <f ca="1"/>
        <v>VOLKSWAGEN</v>
      </c>
      <c r="F187" s="195" t="str">
        <f ca="1"/>
        <v>VWB</v>
      </c>
      <c r="G187" s="195">
        <f ca="1"/>
        <v>97</v>
      </c>
      <c r="H187" s="195" t="str">
        <f ca="1"/>
        <v>C</v>
      </c>
      <c r="I187" s="195" t="str">
        <f ca="1"/>
        <v>C</v>
      </c>
      <c r="J187" s="195" t="str">
        <f ca="1"/>
        <v>VIRTUS</v>
      </c>
      <c r="K187" s="195">
        <f ca="1"/>
        <v>4.4820000000000002</v>
      </c>
      <c r="L187" s="195">
        <f ca="1"/>
        <v>1.786</v>
      </c>
      <c r="M187" s="195">
        <f ca="1"/>
        <v>1.472</v>
      </c>
      <c r="N187" s="195">
        <f ca="1"/>
        <v>1.1859999999999999</v>
      </c>
      <c r="O187" s="195">
        <f t="shared" ca="1" si="12"/>
        <v>4</v>
      </c>
      <c r="P187" s="195">
        <f t="shared" ca="1" si="13"/>
        <v>388</v>
      </c>
      <c r="Q187" s="195">
        <f t="shared" ca="1" si="14"/>
        <v>0</v>
      </c>
      <c r="R187" s="195">
        <f t="shared" ca="1" si="15"/>
        <v>0</v>
      </c>
      <c r="S187" s="195">
        <f t="shared" ca="1" si="16"/>
        <v>0</v>
      </c>
      <c r="T187" s="195">
        <f t="shared" ca="1" si="17"/>
        <v>0</v>
      </c>
    </row>
    <row r="188" spans="2:20" s="195" customFormat="1" x14ac:dyDescent="0.2">
      <c r="B188" s="195" t="str">
        <f ca="1"/>
        <v>TEV</v>
      </c>
      <c r="C188" s="195" t="str">
        <f ca="1"/>
        <v>MIT</v>
      </c>
      <c r="D188" s="195" t="str">
        <f ca="1"/>
        <v>STC</v>
      </c>
      <c r="E188" s="195" t="str">
        <f ca="1"/>
        <v>VOLKSWAGEN</v>
      </c>
      <c r="F188" s="195" t="str">
        <f ca="1"/>
        <v>VWB</v>
      </c>
      <c r="G188" s="195">
        <f ca="1"/>
        <v>96</v>
      </c>
      <c r="H188" s="195" t="str">
        <f ca="1"/>
        <v>C</v>
      </c>
      <c r="I188" s="195" t="str">
        <f ca="1"/>
        <v>C</v>
      </c>
      <c r="J188" s="195" t="str">
        <f ca="1"/>
        <v>NIVUS</v>
      </c>
      <c r="K188" s="195">
        <f ca="1"/>
        <v>4.266</v>
      </c>
      <c r="L188" s="195">
        <f ca="1"/>
        <v>1.8149999999999999</v>
      </c>
      <c r="M188" s="195">
        <f ca="1"/>
        <v>1.5269999999999999</v>
      </c>
      <c r="N188" s="195">
        <f ca="1"/>
        <v>1.2370000000000001</v>
      </c>
      <c r="O188" s="195">
        <f t="shared" ca="1" si="12"/>
        <v>4</v>
      </c>
      <c r="P188" s="195">
        <f t="shared" ca="1" si="13"/>
        <v>384</v>
      </c>
      <c r="Q188" s="195">
        <f t="shared" ca="1" si="14"/>
        <v>0</v>
      </c>
      <c r="R188" s="195">
        <f t="shared" ca="1" si="15"/>
        <v>0</v>
      </c>
      <c r="S188" s="195">
        <f t="shared" ca="1" si="16"/>
        <v>0</v>
      </c>
      <c r="T188" s="195">
        <f t="shared" ca="1" si="17"/>
        <v>0</v>
      </c>
    </row>
    <row r="189" spans="2:20" s="195" customFormat="1" x14ac:dyDescent="0.2">
      <c r="B189" s="195" t="str">
        <f ca="1"/>
        <v>TEV</v>
      </c>
      <c r="C189" s="195" t="str">
        <f ca="1"/>
        <v>MIT</v>
      </c>
      <c r="D189" s="195" t="str">
        <f ca="1"/>
        <v>STC</v>
      </c>
      <c r="E189" s="195" t="str">
        <f ca="1"/>
        <v>VOLKSWAGEN</v>
      </c>
      <c r="F189" s="195" t="str">
        <f ca="1"/>
        <v>VWB</v>
      </c>
      <c r="G189" s="195">
        <f ca="1"/>
        <v>96</v>
      </c>
      <c r="H189" s="195" t="str">
        <f ca="1"/>
        <v>C</v>
      </c>
      <c r="I189" s="195" t="str">
        <f ca="1"/>
        <v>C</v>
      </c>
      <c r="J189" s="195" t="str">
        <f ca="1"/>
        <v>POLO</v>
      </c>
      <c r="K189" s="195">
        <f ca="1"/>
        <v>4.0570000000000004</v>
      </c>
      <c r="L189" s="195">
        <f ca="1"/>
        <v>1.786</v>
      </c>
      <c r="M189" s="195">
        <f ca="1"/>
        <v>1.468</v>
      </c>
      <c r="N189" s="195">
        <f ca="1"/>
        <v>1.1539999999999999</v>
      </c>
      <c r="O189" s="195">
        <f t="shared" ca="1" si="12"/>
        <v>4</v>
      </c>
      <c r="P189" s="195">
        <f t="shared" ca="1" si="13"/>
        <v>384</v>
      </c>
      <c r="Q189" s="195">
        <f t="shared" ca="1" si="14"/>
        <v>0</v>
      </c>
      <c r="R189" s="195">
        <f t="shared" ca="1" si="15"/>
        <v>0</v>
      </c>
      <c r="S189" s="195">
        <f t="shared" ca="1" si="16"/>
        <v>0</v>
      </c>
      <c r="T189" s="195">
        <f t="shared" ca="1" si="17"/>
        <v>0</v>
      </c>
    </row>
    <row r="190" spans="2:20" s="195" customFormat="1" x14ac:dyDescent="0.2">
      <c r="B190" s="195" t="str">
        <f ca="1"/>
        <v>TEV</v>
      </c>
      <c r="C190" s="195" t="str">
        <f ca="1"/>
        <v>MIT</v>
      </c>
      <c r="D190" s="195" t="str">
        <f ca="1"/>
        <v>STC</v>
      </c>
      <c r="E190" s="195" t="str">
        <f ca="1"/>
        <v>VOLVO</v>
      </c>
      <c r="F190" s="195" t="str">
        <f ca="1"/>
        <v>VOLVO</v>
      </c>
      <c r="G190" s="195">
        <f ca="1"/>
        <v>1</v>
      </c>
      <c r="H190" s="195" t="str">
        <f ca="1"/>
        <v>H</v>
      </c>
      <c r="I190" s="195" t="str">
        <f ca="1"/>
        <v>H</v>
      </c>
      <c r="J190" s="195" t="str">
        <f ca="1"/>
        <v>EC210DL EXCAVATOR</v>
      </c>
      <c r="K190" s="195">
        <f ca="1"/>
        <v>9.69</v>
      </c>
      <c r="L190" s="195">
        <f ca="1"/>
        <v>2.99</v>
      </c>
      <c r="M190" s="195">
        <f ca="1"/>
        <v>2.94</v>
      </c>
      <c r="N190" s="195">
        <f ca="1"/>
        <v>21.4</v>
      </c>
      <c r="O190" s="195">
        <f t="shared" ca="1" si="12"/>
        <v>0</v>
      </c>
      <c r="P190" s="195">
        <f t="shared" ca="1" si="13"/>
        <v>0</v>
      </c>
      <c r="Q190" s="195">
        <f t="shared" ca="1" si="14"/>
        <v>0</v>
      </c>
      <c r="R190" s="195">
        <f t="shared" ca="1" si="15"/>
        <v>0</v>
      </c>
      <c r="S190" s="195">
        <f t="shared" ca="1" si="16"/>
        <v>8</v>
      </c>
      <c r="T190" s="195">
        <f t="shared" ca="1" si="17"/>
        <v>8</v>
      </c>
    </row>
    <row r="191" spans="2:20" s="195" customFormat="1" x14ac:dyDescent="0.2">
      <c r="B191" s="195" t="str">
        <f ca="1"/>
        <v>TEV</v>
      </c>
      <c r="C191" s="195" t="str">
        <f ca="1"/>
        <v>MIT</v>
      </c>
      <c r="D191" s="195" t="str">
        <f ca="1"/>
        <v>STC</v>
      </c>
      <c r="E191" s="195" t="str">
        <f ca="1"/>
        <v>VOLVO</v>
      </c>
      <c r="F191" s="195" t="str">
        <f ca="1"/>
        <v>VOLVO</v>
      </c>
      <c r="G191" s="195">
        <f ca="1"/>
        <v>1</v>
      </c>
      <c r="H191" s="195" t="str">
        <f ca="1"/>
        <v>H</v>
      </c>
      <c r="I191" s="195" t="str">
        <f ca="1"/>
        <v>H</v>
      </c>
      <c r="J191" s="195" t="str">
        <f ca="1"/>
        <v>EC210DL EXCAVATOR</v>
      </c>
      <c r="K191" s="195">
        <f ca="1"/>
        <v>9.69</v>
      </c>
      <c r="L191" s="195">
        <f ca="1"/>
        <v>2.99</v>
      </c>
      <c r="M191" s="195">
        <f ca="1"/>
        <v>2.94</v>
      </c>
      <c r="N191" s="195">
        <f ca="1"/>
        <v>21.4</v>
      </c>
      <c r="O191" s="195">
        <f t="shared" ca="1" si="12"/>
        <v>0</v>
      </c>
      <c r="P191" s="195">
        <f t="shared" ca="1" si="13"/>
        <v>0</v>
      </c>
      <c r="Q191" s="195">
        <f t="shared" ca="1" si="14"/>
        <v>0</v>
      </c>
      <c r="R191" s="195">
        <f t="shared" ca="1" si="15"/>
        <v>0</v>
      </c>
      <c r="S191" s="195">
        <f t="shared" ca="1" si="16"/>
        <v>8</v>
      </c>
      <c r="T191" s="195">
        <f t="shared" ca="1" si="17"/>
        <v>8</v>
      </c>
    </row>
    <row r="192" spans="2:20" s="195" customFormat="1" x14ac:dyDescent="0.2">
      <c r="B192" s="195" t="str">
        <f ca="1"/>
        <v>TEV</v>
      </c>
      <c r="C192" s="195" t="str">
        <f ca="1"/>
        <v>MIT</v>
      </c>
      <c r="D192" s="195" t="str">
        <f ca="1"/>
        <v>STC</v>
      </c>
      <c r="E192" s="195" t="str">
        <f ca="1"/>
        <v>VOLVO</v>
      </c>
      <c r="F192" s="195" t="str">
        <f ca="1"/>
        <v>VOLVO</v>
      </c>
      <c r="G192" s="195">
        <f ca="1"/>
        <v>1</v>
      </c>
      <c r="H192" s="195" t="str">
        <f ca="1"/>
        <v>H</v>
      </c>
      <c r="I192" s="195" t="str">
        <f ca="1"/>
        <v>H</v>
      </c>
      <c r="J192" s="195" t="str">
        <f ca="1"/>
        <v>EC210DL EXCAVATOR</v>
      </c>
      <c r="K192" s="195">
        <f ca="1"/>
        <v>9.69</v>
      </c>
      <c r="L192" s="195">
        <f ca="1"/>
        <v>2.99</v>
      </c>
      <c r="M192" s="195">
        <f ca="1"/>
        <v>2.94</v>
      </c>
      <c r="N192" s="195">
        <f ca="1"/>
        <v>21.4</v>
      </c>
      <c r="O192" s="195">
        <f t="shared" ca="1" si="12"/>
        <v>0</v>
      </c>
      <c r="P192" s="195">
        <f t="shared" ca="1" si="13"/>
        <v>0</v>
      </c>
      <c r="Q192" s="195">
        <f t="shared" ca="1" si="14"/>
        <v>0</v>
      </c>
      <c r="R192" s="195">
        <f t="shared" ca="1" si="15"/>
        <v>0</v>
      </c>
      <c r="S192" s="195">
        <f t="shared" ca="1" si="16"/>
        <v>8</v>
      </c>
      <c r="T192" s="195">
        <f t="shared" ca="1" si="17"/>
        <v>8</v>
      </c>
    </row>
    <row r="193" spans="2:20" s="195" customFormat="1" x14ac:dyDescent="0.2">
      <c r="B193" s="195" t="str">
        <f ca="1"/>
        <v>TEV</v>
      </c>
      <c r="C193" s="195" t="str">
        <f ca="1"/>
        <v>MIT</v>
      </c>
      <c r="D193" s="195" t="str">
        <f ca="1"/>
        <v>STC</v>
      </c>
      <c r="E193" s="195" t="str">
        <f ca="1"/>
        <v>VOLVO</v>
      </c>
      <c r="F193" s="195" t="str">
        <f ca="1"/>
        <v>VOLVO</v>
      </c>
      <c r="G193" s="195">
        <f ca="1"/>
        <v>1</v>
      </c>
      <c r="H193" s="195" t="str">
        <f ca="1"/>
        <v>H</v>
      </c>
      <c r="I193" s="195" t="str">
        <f ca="1"/>
        <v>H</v>
      </c>
      <c r="J193" s="195" t="str">
        <f ca="1"/>
        <v>EC210DL EXCAVATOR</v>
      </c>
      <c r="K193" s="195">
        <f ca="1"/>
        <v>9.69</v>
      </c>
      <c r="L193" s="195">
        <f ca="1"/>
        <v>3.09</v>
      </c>
      <c r="M193" s="195">
        <f ca="1"/>
        <v>2.94</v>
      </c>
      <c r="N193" s="195">
        <f ca="1"/>
        <v>21.608000000000001</v>
      </c>
      <c r="O193" s="195">
        <f t="shared" ca="1" si="12"/>
        <v>0</v>
      </c>
      <c r="P193" s="195">
        <f t="shared" ca="1" si="13"/>
        <v>0</v>
      </c>
      <c r="Q193" s="195">
        <f t="shared" ca="1" si="14"/>
        <v>0</v>
      </c>
      <c r="R193" s="195">
        <f t="shared" ca="1" si="15"/>
        <v>0</v>
      </c>
      <c r="S193" s="195">
        <f t="shared" ca="1" si="16"/>
        <v>8</v>
      </c>
      <c r="T193" s="195">
        <f t="shared" ca="1" si="17"/>
        <v>8</v>
      </c>
    </row>
    <row r="194" spans="2:20" s="195" customFormat="1" x14ac:dyDescent="0.2">
      <c r="B194" s="195" t="str">
        <f ca="1"/>
        <v>TEV</v>
      </c>
      <c r="C194" s="195" t="str">
        <f ca="1"/>
        <v>MIT</v>
      </c>
      <c r="D194" s="195" t="str">
        <f ca="1"/>
        <v>STC</v>
      </c>
      <c r="E194" s="195" t="str">
        <f ca="1"/>
        <v>VOLVO</v>
      </c>
      <c r="F194" s="195" t="str">
        <f ca="1"/>
        <v>VOLVO</v>
      </c>
      <c r="G194" s="195">
        <f ca="1"/>
        <v>1</v>
      </c>
      <c r="H194" s="195" t="str">
        <f ca="1"/>
        <v>H</v>
      </c>
      <c r="I194" s="195" t="str">
        <f ca="1"/>
        <v>H</v>
      </c>
      <c r="J194" s="195" t="str">
        <f ca="1"/>
        <v>EC210DL EXCAVATOR</v>
      </c>
      <c r="K194" s="195">
        <f ca="1"/>
        <v>9.69</v>
      </c>
      <c r="L194" s="195">
        <f ca="1"/>
        <v>3.09</v>
      </c>
      <c r="M194" s="195">
        <f ca="1"/>
        <v>2.94</v>
      </c>
      <c r="N194" s="195">
        <f ca="1"/>
        <v>21.608000000000001</v>
      </c>
      <c r="O194" s="195">
        <f t="shared" ca="1" si="12"/>
        <v>0</v>
      </c>
      <c r="P194" s="195">
        <f t="shared" ca="1" si="13"/>
        <v>0</v>
      </c>
      <c r="Q194" s="195">
        <f t="shared" ca="1" si="14"/>
        <v>0</v>
      </c>
      <c r="R194" s="195">
        <f t="shared" ca="1" si="15"/>
        <v>0</v>
      </c>
      <c r="S194" s="195">
        <f t="shared" ca="1" si="16"/>
        <v>8</v>
      </c>
      <c r="T194" s="195">
        <f t="shared" ca="1" si="17"/>
        <v>8</v>
      </c>
    </row>
    <row r="195" spans="2:20" s="195" customFormat="1" x14ac:dyDescent="0.2">
      <c r="B195" s="195" t="str">
        <f ca="1"/>
        <v>TEV</v>
      </c>
      <c r="C195" s="195" t="str">
        <f ca="1"/>
        <v>MIT</v>
      </c>
      <c r="D195" s="195" t="str">
        <f ca="1"/>
        <v>STC</v>
      </c>
      <c r="E195" s="195" t="str">
        <f ca="1"/>
        <v>VOLVO</v>
      </c>
      <c r="F195" s="195" t="str">
        <f ca="1"/>
        <v>VOLVO</v>
      </c>
      <c r="G195" s="195">
        <f ca="1"/>
        <v>1</v>
      </c>
      <c r="H195" s="195" t="str">
        <f ca="1"/>
        <v>H</v>
      </c>
      <c r="I195" s="195" t="str">
        <f ca="1"/>
        <v>H</v>
      </c>
      <c r="J195" s="195" t="str">
        <f ca="1"/>
        <v>EC210DL EXCAVATOR</v>
      </c>
      <c r="K195" s="195">
        <f ca="1"/>
        <v>9.69</v>
      </c>
      <c r="L195" s="195">
        <f ca="1"/>
        <v>3.09</v>
      </c>
      <c r="M195" s="195">
        <f ca="1"/>
        <v>2.94</v>
      </c>
      <c r="N195" s="195">
        <f ca="1"/>
        <v>21.608000000000001</v>
      </c>
      <c r="O195" s="195">
        <f t="shared" ca="1" si="12"/>
        <v>0</v>
      </c>
      <c r="P195" s="195">
        <f t="shared" ca="1" si="13"/>
        <v>0</v>
      </c>
      <c r="Q195" s="195">
        <f t="shared" ca="1" si="14"/>
        <v>0</v>
      </c>
      <c r="R195" s="195">
        <f t="shared" ca="1" si="15"/>
        <v>0</v>
      </c>
      <c r="S195" s="195">
        <f t="shared" ca="1" si="16"/>
        <v>8</v>
      </c>
      <c r="T195" s="195">
        <f t="shared" ca="1" si="17"/>
        <v>8</v>
      </c>
    </row>
    <row r="196" spans="2:20" s="195" customFormat="1" x14ac:dyDescent="0.2">
      <c r="B196" s="195" t="str">
        <f ca="1"/>
        <v>TEV</v>
      </c>
      <c r="C196" s="195" t="str">
        <f ca="1"/>
        <v>MIT</v>
      </c>
      <c r="D196" s="195" t="str">
        <f ca="1"/>
        <v>STC</v>
      </c>
      <c r="E196" s="195" t="str">
        <f ca="1"/>
        <v>VOLVO</v>
      </c>
      <c r="F196" s="195" t="str">
        <f ca="1"/>
        <v>VOLVO</v>
      </c>
      <c r="G196" s="195">
        <f ca="1"/>
        <v>1</v>
      </c>
      <c r="H196" s="195" t="str">
        <f ca="1"/>
        <v>H</v>
      </c>
      <c r="I196" s="195" t="str">
        <f ca="1"/>
        <v>H</v>
      </c>
      <c r="J196" s="195" t="str">
        <f ca="1"/>
        <v>EC210DL EXCAVATOR</v>
      </c>
      <c r="K196" s="195">
        <f ca="1"/>
        <v>9.69</v>
      </c>
      <c r="L196" s="195">
        <f ca="1"/>
        <v>3.09</v>
      </c>
      <c r="M196" s="195">
        <f ca="1"/>
        <v>2.94</v>
      </c>
      <c r="N196" s="195">
        <f ca="1"/>
        <v>21.608000000000001</v>
      </c>
      <c r="O196" s="195">
        <f t="shared" ca="1" si="12"/>
        <v>0</v>
      </c>
      <c r="P196" s="195">
        <f t="shared" ca="1" si="13"/>
        <v>0</v>
      </c>
      <c r="Q196" s="195">
        <f t="shared" ca="1" si="14"/>
        <v>0</v>
      </c>
      <c r="R196" s="195">
        <f t="shared" ca="1" si="15"/>
        <v>0</v>
      </c>
      <c r="S196" s="195">
        <f t="shared" ca="1" si="16"/>
        <v>8</v>
      </c>
      <c r="T196" s="195">
        <f t="shared" ca="1" si="17"/>
        <v>8</v>
      </c>
    </row>
    <row r="197" spans="2:20" s="195" customFormat="1" x14ac:dyDescent="0.2">
      <c r="B197" s="195" t="str">
        <f ca="1"/>
        <v>TEV</v>
      </c>
      <c r="C197" s="195" t="str">
        <f ca="1"/>
        <v>PBA</v>
      </c>
      <c r="D197" s="195" t="str">
        <f ca="1"/>
        <v>PBA NB</v>
      </c>
      <c r="E197" s="195" t="str">
        <f ca="1"/>
        <v>HONDA</v>
      </c>
      <c r="F197" s="195" t="str">
        <f ca="1"/>
        <v>HONDA BRASIL</v>
      </c>
      <c r="G197" s="195">
        <f ca="1"/>
        <v>0</v>
      </c>
      <c r="H197" s="195" t="str">
        <f ca="1"/>
        <v>C</v>
      </c>
      <c r="I197" s="195" t="str">
        <f ca="1"/>
        <v>C</v>
      </c>
      <c r="J197" s="195" t="str">
        <f ca="1"/>
        <v>WR-V ( 232 REQUESTED)</v>
      </c>
      <c r="K197" s="195">
        <f ca="1"/>
        <v>4.0679999999999996</v>
      </c>
      <c r="L197" s="195">
        <f ca="1"/>
        <v>1.734</v>
      </c>
      <c r="M197" s="195">
        <f ca="1"/>
        <v>1.599</v>
      </c>
      <c r="N197" s="195">
        <f ca="1"/>
        <v>1.123</v>
      </c>
      <c r="O197" s="195">
        <f t="shared" ca="1" si="12"/>
        <v>4</v>
      </c>
      <c r="P197" s="195">
        <f t="shared" ca="1" si="13"/>
        <v>0</v>
      </c>
      <c r="Q197" s="195">
        <f t="shared" ca="1" si="14"/>
        <v>0</v>
      </c>
      <c r="R197" s="195">
        <f t="shared" ca="1" si="15"/>
        <v>0</v>
      </c>
      <c r="S197" s="195">
        <f t="shared" ca="1" si="16"/>
        <v>0</v>
      </c>
      <c r="T197" s="195">
        <f t="shared" ca="1" si="17"/>
        <v>0</v>
      </c>
    </row>
    <row r="198" spans="2:20" s="195" customFormat="1" x14ac:dyDescent="0.2">
      <c r="B198" s="195" t="str">
        <f ca="1"/>
        <v>TEV</v>
      </c>
      <c r="C198" s="195" t="str">
        <f ca="1"/>
        <v>PBA</v>
      </c>
      <c r="D198" s="195" t="str">
        <f ca="1"/>
        <v>PBA NB</v>
      </c>
      <c r="E198" s="195" t="str">
        <f ca="1"/>
        <v>SCANIA</v>
      </c>
      <c r="F198" s="195" t="str">
        <f ca="1"/>
        <v>SCANIA BRASIL</v>
      </c>
      <c r="G198" s="195">
        <f ca="1"/>
        <v>36</v>
      </c>
      <c r="H198" s="195" t="str">
        <f ca="1"/>
        <v>H</v>
      </c>
      <c r="I198" s="195" t="str">
        <f ca="1"/>
        <v>H</v>
      </c>
      <c r="J198" s="195" t="str">
        <f ca="1"/>
        <v>TRUCK</v>
      </c>
      <c r="K198" s="195">
        <f ca="1"/>
        <v>6.79</v>
      </c>
      <c r="L198" s="195">
        <f ca="1"/>
        <v>2.5</v>
      </c>
      <c r="M198" s="195">
        <f ca="1"/>
        <v>3.6</v>
      </c>
      <c r="N198" s="195">
        <f ca="1"/>
        <v>8.85</v>
      </c>
      <c r="O198" s="195">
        <f t="shared" ca="1" si="12"/>
        <v>0</v>
      </c>
      <c r="P198" s="195">
        <f t="shared" ca="1" si="13"/>
        <v>0</v>
      </c>
      <c r="Q198" s="195">
        <f t="shared" ca="1" si="14"/>
        <v>0</v>
      </c>
      <c r="R198" s="195">
        <f t="shared" ca="1" si="15"/>
        <v>0</v>
      </c>
      <c r="S198" s="195">
        <f t="shared" ca="1" si="16"/>
        <v>4</v>
      </c>
      <c r="T198" s="195">
        <f t="shared" ca="1" si="17"/>
        <v>144</v>
      </c>
    </row>
    <row r="199" spans="2:20" s="195" customFormat="1" x14ac:dyDescent="0.2">
      <c r="B199" s="195" t="str">
        <f ca="1"/>
        <v>TEV</v>
      </c>
      <c r="C199" s="195" t="str">
        <f ca="1"/>
        <v>PBA</v>
      </c>
      <c r="D199" s="195" t="str">
        <f ca="1"/>
        <v>PBA NB</v>
      </c>
      <c r="E199" s="195" t="str">
        <f ca="1"/>
        <v>STELLANTIS</v>
      </c>
      <c r="F199" s="195" t="str">
        <f ca="1"/>
        <v>PSA</v>
      </c>
      <c r="G199" s="195">
        <f ca="1"/>
        <v>84</v>
      </c>
      <c r="H199" s="195" t="str">
        <f ca="1"/>
        <v>C</v>
      </c>
      <c r="I199" s="195" t="str">
        <f ca="1"/>
        <v>C</v>
      </c>
      <c r="J199" s="195" t="str">
        <f ca="1"/>
        <v>C4 CACTUS (was 91)</v>
      </c>
      <c r="K199" s="195">
        <f ca="1"/>
        <v>4.17</v>
      </c>
      <c r="L199" s="195">
        <f ca="1"/>
        <v>1.9790000000000001</v>
      </c>
      <c r="M199" s="195">
        <f ca="1"/>
        <v>1.5629999999999999</v>
      </c>
      <c r="N199" s="195">
        <f ca="1"/>
        <v>1.204</v>
      </c>
      <c r="O199" s="195">
        <f t="shared" ca="1" si="12"/>
        <v>4</v>
      </c>
      <c r="P199" s="195">
        <f t="shared" ca="1" si="13"/>
        <v>336</v>
      </c>
      <c r="Q199" s="195">
        <f t="shared" ca="1" si="14"/>
        <v>0</v>
      </c>
      <c r="R199" s="195">
        <f t="shared" ca="1" si="15"/>
        <v>0</v>
      </c>
      <c r="S199" s="195">
        <f t="shared" ca="1" si="16"/>
        <v>0</v>
      </c>
      <c r="T199" s="195">
        <f t="shared" ca="1" si="17"/>
        <v>0</v>
      </c>
    </row>
    <row r="200" spans="2:20" s="195" customFormat="1" x14ac:dyDescent="0.2">
      <c r="B200" s="195" t="str">
        <f ca="1"/>
        <v>TEV</v>
      </c>
      <c r="C200" s="195" t="str">
        <f ca="1"/>
        <v>PBA</v>
      </c>
      <c r="D200" s="195" t="str">
        <f ca="1"/>
        <v>PBA NB</v>
      </c>
      <c r="E200" s="195" t="str">
        <f ca="1"/>
        <v>STELLANTIS</v>
      </c>
      <c r="F200" s="195" t="str">
        <f ca="1"/>
        <v>PSA</v>
      </c>
      <c r="G200" s="195">
        <f ca="1"/>
        <v>84</v>
      </c>
      <c r="H200" s="195" t="str">
        <f ca="1"/>
        <v>C</v>
      </c>
      <c r="I200" s="195" t="str">
        <f ca="1"/>
        <v>C</v>
      </c>
      <c r="J200" s="195" t="str">
        <f ca="1"/>
        <v>PEUGEOT 2008 (was 91)</v>
      </c>
      <c r="K200" s="195">
        <f ca="1"/>
        <v>4.1589999999999998</v>
      </c>
      <c r="L200" s="195">
        <f ca="1"/>
        <v>1.7390000000000001</v>
      </c>
      <c r="M200" s="195">
        <f ca="1"/>
        <v>1.583</v>
      </c>
      <c r="N200" s="195">
        <f ca="1"/>
        <v>1.246</v>
      </c>
      <c r="O200" s="195">
        <f t="shared" ca="1" si="12"/>
        <v>4</v>
      </c>
      <c r="P200" s="195">
        <f t="shared" ca="1" si="13"/>
        <v>336</v>
      </c>
      <c r="Q200" s="195">
        <f t="shared" ca="1" si="14"/>
        <v>0</v>
      </c>
      <c r="R200" s="195">
        <f t="shared" ca="1" si="15"/>
        <v>0</v>
      </c>
      <c r="S200" s="195">
        <f t="shared" ca="1" si="16"/>
        <v>0</v>
      </c>
      <c r="T200" s="195">
        <f t="shared" ca="1" si="17"/>
        <v>0</v>
      </c>
    </row>
    <row r="201" spans="2:20" s="195" customFormat="1" x14ac:dyDescent="0.2">
      <c r="B201" s="195" t="str">
        <f ca="1"/>
        <v>TEV</v>
      </c>
      <c r="C201" s="195" t="str">
        <f ca="1"/>
        <v>PBA</v>
      </c>
      <c r="D201" s="195" t="str">
        <f ca="1"/>
        <v>PBA NB</v>
      </c>
      <c r="E201" s="195" t="str">
        <f ca="1"/>
        <v>VOLKSWAGEN</v>
      </c>
      <c r="F201" s="195" t="str">
        <f ca="1"/>
        <v>VWB</v>
      </c>
      <c r="G201" s="195">
        <f ca="1"/>
        <v>0</v>
      </c>
      <c r="H201" s="195" t="str">
        <f ca="1"/>
        <v>C</v>
      </c>
      <c r="I201" s="195" t="str">
        <f ca="1"/>
        <v>C</v>
      </c>
      <c r="J201" s="195" t="str">
        <f ca="1"/>
        <v>GOL HATCH</v>
      </c>
      <c r="K201" s="195">
        <f ca="1"/>
        <v>3.8969999999999998</v>
      </c>
      <c r="L201" s="195">
        <f ca="1"/>
        <v>1.738</v>
      </c>
      <c r="M201" s="195">
        <f ca="1"/>
        <v>1.478</v>
      </c>
      <c r="N201" s="195">
        <f ca="1"/>
        <v>1.036</v>
      </c>
      <c r="O201" s="195">
        <f t="shared" ca="1" si="12"/>
        <v>4</v>
      </c>
      <c r="P201" s="195">
        <f t="shared" ca="1" si="13"/>
        <v>0</v>
      </c>
      <c r="Q201" s="195">
        <f t="shared" ca="1" si="14"/>
        <v>0</v>
      </c>
      <c r="R201" s="195">
        <f t="shared" ca="1" si="15"/>
        <v>0</v>
      </c>
      <c r="S201" s="195">
        <f t="shared" ca="1" si="16"/>
        <v>0</v>
      </c>
      <c r="T201" s="195">
        <f t="shared" ca="1" si="17"/>
        <v>0</v>
      </c>
    </row>
    <row r="202" spans="2:20" s="195" customFormat="1" x14ac:dyDescent="0.2">
      <c r="B202" s="195" t="str">
        <f ca="1"/>
        <v>TEV</v>
      </c>
      <c r="C202" s="195" t="str">
        <f ca="1"/>
        <v>PBA</v>
      </c>
      <c r="D202" s="195" t="str">
        <f ca="1"/>
        <v>PBA NB</v>
      </c>
      <c r="E202" s="195" t="str">
        <f ca="1"/>
        <v>VOLKSWAGEN</v>
      </c>
      <c r="F202" s="195" t="str">
        <f ca="1"/>
        <v>VWB</v>
      </c>
      <c r="G202" s="195">
        <f ca="1"/>
        <v>0</v>
      </c>
      <c r="H202" s="195" t="str">
        <f ca="1"/>
        <v>C</v>
      </c>
      <c r="I202" s="195" t="str">
        <f ca="1"/>
        <v>C</v>
      </c>
      <c r="J202" s="195" t="str">
        <f ca="1"/>
        <v>GOL SEDAN</v>
      </c>
      <c r="K202" s="195">
        <f ca="1"/>
        <v>4.218</v>
      </c>
      <c r="L202" s="195">
        <f ca="1"/>
        <v>1.738</v>
      </c>
      <c r="M202" s="195">
        <f ca="1"/>
        <v>1.466</v>
      </c>
      <c r="N202" s="195">
        <f ca="1"/>
        <v>1.054</v>
      </c>
      <c r="O202" s="195">
        <f t="shared" ca="1" si="12"/>
        <v>4</v>
      </c>
      <c r="P202" s="195">
        <f t="shared" ca="1" si="13"/>
        <v>0</v>
      </c>
      <c r="Q202" s="195">
        <f t="shared" ca="1" si="14"/>
        <v>0</v>
      </c>
      <c r="R202" s="195">
        <f t="shared" ca="1" si="15"/>
        <v>0</v>
      </c>
      <c r="S202" s="195">
        <f t="shared" ca="1" si="16"/>
        <v>0</v>
      </c>
      <c r="T202" s="195">
        <f t="shared" ca="1" si="17"/>
        <v>0</v>
      </c>
    </row>
    <row r="203" spans="2:20" s="195" customFormat="1" x14ac:dyDescent="0.2">
      <c r="B203" s="195" t="str">
        <f ca="1"/>
        <v>TEV</v>
      </c>
      <c r="C203" s="195" t="str">
        <f ca="1"/>
        <v>PBA</v>
      </c>
      <c r="D203" s="195" t="str">
        <f ca="1"/>
        <v>PBA NB</v>
      </c>
      <c r="E203" s="195" t="str">
        <f ca="1"/>
        <v>VOLKSWAGEN</v>
      </c>
      <c r="F203" s="195" t="str">
        <f ca="1"/>
        <v>VWB</v>
      </c>
      <c r="G203" s="195">
        <f ca="1"/>
        <v>0</v>
      </c>
      <c r="H203" s="195" t="str">
        <f ca="1"/>
        <v>C</v>
      </c>
      <c r="I203" s="195" t="str">
        <f ca="1"/>
        <v>C</v>
      </c>
      <c r="J203" s="195" t="str">
        <f ca="1"/>
        <v>SAVEIRO</v>
      </c>
      <c r="K203" s="195">
        <f ca="1"/>
        <v>4.4969999999999999</v>
      </c>
      <c r="L203" s="195">
        <f ca="1"/>
        <v>1.738</v>
      </c>
      <c r="M203" s="195">
        <f ca="1"/>
        <v>1.5529999999999999</v>
      </c>
      <c r="N203" s="195">
        <f ca="1"/>
        <v>1.127</v>
      </c>
      <c r="O203" s="195">
        <f t="shared" ca="1" si="12"/>
        <v>4</v>
      </c>
      <c r="P203" s="195">
        <f t="shared" ca="1" si="13"/>
        <v>0</v>
      </c>
      <c r="Q203" s="195">
        <f t="shared" ca="1" si="14"/>
        <v>0</v>
      </c>
      <c r="R203" s="195">
        <f t="shared" ca="1" si="15"/>
        <v>0</v>
      </c>
      <c r="S203" s="195">
        <f t="shared" ca="1" si="16"/>
        <v>0</v>
      </c>
      <c r="T203" s="195">
        <f t="shared" ca="1" si="17"/>
        <v>0</v>
      </c>
    </row>
    <row r="204" spans="2:20" s="195" customFormat="1" x14ac:dyDescent="0.2">
      <c r="B204" s="195" t="str">
        <f ca="1"/>
        <v>TEV</v>
      </c>
      <c r="C204" s="195" t="str">
        <f ca="1"/>
        <v>PBA</v>
      </c>
      <c r="D204" s="195" t="str">
        <f ca="1"/>
        <v>PBA NB</v>
      </c>
      <c r="E204" s="195" t="str">
        <f ca="1"/>
        <v>VOLKSWAGEN</v>
      </c>
      <c r="F204" s="195" t="str">
        <f ca="1"/>
        <v>VWB</v>
      </c>
      <c r="G204" s="195">
        <f ca="1"/>
        <v>0</v>
      </c>
      <c r="H204" s="195" t="str">
        <f ca="1"/>
        <v>C</v>
      </c>
      <c r="I204" s="195" t="str">
        <f ca="1"/>
        <v>C</v>
      </c>
      <c r="J204" s="195" t="str">
        <f ca="1"/>
        <v>POLO</v>
      </c>
      <c r="K204" s="195">
        <f ca="1"/>
        <v>4.0570000000000004</v>
      </c>
      <c r="L204" s="195">
        <f ca="1"/>
        <v>1.786</v>
      </c>
      <c r="M204" s="195">
        <f ca="1"/>
        <v>1.468</v>
      </c>
      <c r="N204" s="195">
        <f ca="1"/>
        <v>1.1539999999999999</v>
      </c>
      <c r="O204" s="195">
        <f t="shared" ca="1" si="12"/>
        <v>4</v>
      </c>
      <c r="P204" s="195">
        <f t="shared" ca="1" si="13"/>
        <v>0</v>
      </c>
      <c r="Q204" s="195">
        <f t="shared" ca="1" si="14"/>
        <v>0</v>
      </c>
      <c r="R204" s="195">
        <f t="shared" ca="1" si="15"/>
        <v>0</v>
      </c>
      <c r="S204" s="195">
        <f t="shared" ca="1" si="16"/>
        <v>0</v>
      </c>
      <c r="T204" s="195">
        <f t="shared" ca="1" si="17"/>
        <v>0</v>
      </c>
    </row>
    <row r="205" spans="2:20" s="195" customFormat="1" x14ac:dyDescent="0.2">
      <c r="B205" s="195" t="str">
        <f ca="1"/>
        <v>TEV</v>
      </c>
      <c r="C205" s="195" t="str">
        <f ca="1"/>
        <v>PBA</v>
      </c>
      <c r="D205" s="195" t="str">
        <f ca="1"/>
        <v>PBA NB</v>
      </c>
      <c r="E205" s="195" t="str">
        <f ca="1"/>
        <v>VOLKSWAGEN</v>
      </c>
      <c r="F205" s="195" t="str">
        <f ca="1"/>
        <v>VWB</v>
      </c>
      <c r="G205" s="195">
        <f ca="1"/>
        <v>0</v>
      </c>
      <c r="H205" s="195" t="str">
        <f ca="1"/>
        <v>C</v>
      </c>
      <c r="I205" s="195" t="str">
        <f ca="1"/>
        <v>C</v>
      </c>
      <c r="J205" s="195" t="str">
        <f ca="1"/>
        <v>VIRTUS</v>
      </c>
      <c r="K205" s="195">
        <f ca="1"/>
        <v>4.4820000000000002</v>
      </c>
      <c r="L205" s="195">
        <f ca="1"/>
        <v>1.786</v>
      </c>
      <c r="M205" s="195">
        <f ca="1"/>
        <v>1.472</v>
      </c>
      <c r="N205" s="195">
        <f ca="1"/>
        <v>1.1859999999999999</v>
      </c>
      <c r="O205" s="195">
        <f t="shared" ca="1" si="12"/>
        <v>4</v>
      </c>
      <c r="P205" s="195">
        <f t="shared" ca="1" si="13"/>
        <v>0</v>
      </c>
      <c r="Q205" s="195">
        <f t="shared" ca="1" si="14"/>
        <v>0</v>
      </c>
      <c r="R205" s="195">
        <f t="shared" ca="1" si="15"/>
        <v>0</v>
      </c>
      <c r="S205" s="195">
        <f t="shared" ca="1" si="16"/>
        <v>0</v>
      </c>
      <c r="T205" s="195">
        <f t="shared" ca="1" si="17"/>
        <v>0</v>
      </c>
    </row>
    <row r="206" spans="2:20" s="195" customFormat="1" x14ac:dyDescent="0.2">
      <c r="B206" s="195" t="str">
        <f ca="1"/>
        <v>TEV</v>
      </c>
      <c r="C206" s="195" t="str">
        <f ca="1"/>
        <v>PBA</v>
      </c>
      <c r="D206" s="195" t="str">
        <f ca="1"/>
        <v>PBA NB</v>
      </c>
      <c r="E206" s="195" t="str">
        <f ca="1"/>
        <v>VOLKSWAGEN</v>
      </c>
      <c r="F206" s="195" t="str">
        <f ca="1"/>
        <v>VWB</v>
      </c>
      <c r="G206" s="195">
        <f ca="1"/>
        <v>0</v>
      </c>
      <c r="H206" s="195" t="str">
        <f ca="1"/>
        <v>C</v>
      </c>
      <c r="I206" s="195" t="str">
        <f ca="1"/>
        <v>C</v>
      </c>
      <c r="J206" s="195" t="str">
        <f ca="1"/>
        <v>NIVUS</v>
      </c>
      <c r="K206" s="195">
        <f ca="1"/>
        <v>4.266</v>
      </c>
      <c r="L206" s="195">
        <f ca="1"/>
        <v>1.8149999999999999</v>
      </c>
      <c r="M206" s="195">
        <f ca="1"/>
        <v>1.5269999999999999</v>
      </c>
      <c r="N206" s="195">
        <f ca="1"/>
        <v>1.2370000000000001</v>
      </c>
      <c r="O206" s="195">
        <f t="shared" ca="1" si="12"/>
        <v>4</v>
      </c>
      <c r="P206" s="195">
        <f t="shared" ca="1" si="13"/>
        <v>0</v>
      </c>
      <c r="Q206" s="195">
        <f t="shared" ca="1" si="14"/>
        <v>0</v>
      </c>
      <c r="R206" s="195">
        <f t="shared" ca="1" si="15"/>
        <v>0</v>
      </c>
      <c r="S206" s="195">
        <f t="shared" ca="1" si="16"/>
        <v>0</v>
      </c>
      <c r="T206" s="195">
        <f t="shared" ca="1" si="17"/>
        <v>0</v>
      </c>
    </row>
    <row r="207" spans="2:20" s="195" customFormat="1" x14ac:dyDescent="0.2">
      <c r="B207" s="195" t="str">
        <f ca="1"/>
        <v>TEV</v>
      </c>
      <c r="C207" s="195" t="str">
        <f ca="1"/>
        <v>SMR</v>
      </c>
      <c r="D207" s="195" t="str">
        <f ca="1"/>
        <v>SMR NB</v>
      </c>
      <c r="E207" s="195" t="str">
        <f ca="1"/>
        <v>STELLANTIS</v>
      </c>
      <c r="F207" s="195" t="str">
        <f ca="1"/>
        <v>FIAT BRASIL</v>
      </c>
      <c r="G207" s="195">
        <f ca="1"/>
        <v>48</v>
      </c>
      <c r="H207" s="195" t="str">
        <f ca="1"/>
        <v>C</v>
      </c>
      <c r="I207" s="195" t="str">
        <f ca="1"/>
        <v>C</v>
      </c>
      <c r="J207" s="195" t="str">
        <f ca="1"/>
        <v>ARGO</v>
      </c>
      <c r="K207" s="195">
        <f ca="1"/>
        <v>3.9990600000000001</v>
      </c>
      <c r="L207" s="195">
        <f ca="1"/>
        <v>1.7325600000000001</v>
      </c>
      <c r="M207" s="195">
        <f ca="1"/>
        <v>1.52515</v>
      </c>
      <c r="N207" s="195">
        <f ca="1"/>
        <v>1.105</v>
      </c>
      <c r="O207" s="195">
        <f t="shared" ca="1" si="12"/>
        <v>4</v>
      </c>
      <c r="P207" s="195">
        <f t="shared" ca="1" si="13"/>
        <v>192</v>
      </c>
      <c r="Q207" s="195">
        <f t="shared" ca="1" si="14"/>
        <v>0</v>
      </c>
      <c r="R207" s="195">
        <f t="shared" ca="1" si="15"/>
        <v>0</v>
      </c>
      <c r="S207" s="195">
        <f t="shared" ca="1" si="16"/>
        <v>0</v>
      </c>
      <c r="T207" s="195">
        <f t="shared" ca="1" si="17"/>
        <v>0</v>
      </c>
    </row>
    <row r="208" spans="2:20" s="195" customFormat="1" x14ac:dyDescent="0.2">
      <c r="B208" s="195" t="str">
        <f ca="1"/>
        <v>TEV</v>
      </c>
      <c r="C208" s="195" t="str">
        <f ca="1"/>
        <v>SMR</v>
      </c>
      <c r="D208" s="195" t="str">
        <f ca="1"/>
        <v>SMR NB</v>
      </c>
      <c r="E208" s="195" t="str">
        <f ca="1"/>
        <v>STELLANTIS</v>
      </c>
      <c r="F208" s="195" t="str">
        <f ca="1"/>
        <v>FIAT BRASIL</v>
      </c>
      <c r="G208" s="195">
        <f ca="1"/>
        <v>49</v>
      </c>
      <c r="H208" s="195" t="str">
        <f ca="1"/>
        <v>C</v>
      </c>
      <c r="I208" s="195" t="str">
        <f ca="1"/>
        <v>C</v>
      </c>
      <c r="J208" s="195" t="str">
        <f ca="1"/>
        <v>NOVO UNO</v>
      </c>
      <c r="K208" s="195">
        <f ca="1"/>
        <v>3.8179949999999998</v>
      </c>
      <c r="L208" s="195">
        <f ca="1"/>
        <v>1.9032500000000001</v>
      </c>
      <c r="M208" s="195">
        <f ca="1"/>
        <v>1.4597500000000001</v>
      </c>
      <c r="N208" s="195">
        <f ca="1"/>
        <v>1.0229999999999999</v>
      </c>
      <c r="O208" s="195">
        <f t="shared" ref="O208:O271" ca="1" si="18">IF(OR(H208="B",H208="T",H208="H",H208="S",H208="M",H208=""),0,IF(N208&lt;=1.9,4,8))</f>
        <v>4</v>
      </c>
      <c r="P208" s="195">
        <f t="shared" ref="P208:P271" ca="1" si="19">O208*G208</f>
        <v>196</v>
      </c>
      <c r="Q208" s="195">
        <f t="shared" ref="Q208:Q271" ca="1" si="20">IF(OR(H208="C",H208="V",H208="H",H208="S",H208="M",H208=""),0,IF(N208&lt;=5, 4, 6))</f>
        <v>0</v>
      </c>
      <c r="R208" s="195">
        <f t="shared" ref="R208:R271" ca="1" si="21">Q208*G208</f>
        <v>0</v>
      </c>
      <c r="S208" s="195">
        <f t="shared" ref="S208:S271" ca="1" si="22">IF(OR(H208="c",H208="v",H208="b",H208="t",H208=""),0,IF(N208&lt;=14,4,EVEN(N208/3.5)))</f>
        <v>0</v>
      </c>
      <c r="T208" s="195">
        <f t="shared" ref="T208:T271" ca="1" si="23">S208*G208</f>
        <v>0</v>
      </c>
    </row>
    <row r="209" spans="2:20" s="195" customFormat="1" x14ac:dyDescent="0.2">
      <c r="B209" s="195" t="str">
        <f ca="1"/>
        <v>TEV</v>
      </c>
      <c r="C209" s="195" t="str">
        <f ca="1"/>
        <v>SMR</v>
      </c>
      <c r="D209" s="195" t="str">
        <f ca="1"/>
        <v>SMR NB</v>
      </c>
      <c r="E209" s="195" t="str">
        <f ca="1"/>
        <v>STELLANTIS</v>
      </c>
      <c r="F209" s="195" t="str">
        <f ca="1"/>
        <v>FIAT BRASIL</v>
      </c>
      <c r="G209" s="195">
        <f ca="1"/>
        <v>49</v>
      </c>
      <c r="H209" s="195" t="str">
        <f ca="1"/>
        <v>C</v>
      </c>
      <c r="I209" s="195" t="str">
        <f ca="1"/>
        <v>C</v>
      </c>
      <c r="J209" s="195" t="str">
        <f ca="1"/>
        <v>MOBI</v>
      </c>
      <c r="K209" s="195">
        <f ca="1"/>
        <v>3.5659999999999998</v>
      </c>
      <c r="L209" s="195">
        <f ca="1"/>
        <v>1.655</v>
      </c>
      <c r="M209" s="195">
        <f ca="1"/>
        <v>1.5233300000000001</v>
      </c>
      <c r="N209" s="195">
        <f ca="1"/>
        <v>0.9</v>
      </c>
      <c r="O209" s="195">
        <f t="shared" ca="1" si="18"/>
        <v>4</v>
      </c>
      <c r="P209" s="195">
        <f t="shared" ca="1" si="19"/>
        <v>196</v>
      </c>
      <c r="Q209" s="195">
        <f t="shared" ca="1" si="20"/>
        <v>0</v>
      </c>
      <c r="R209" s="195">
        <f t="shared" ca="1" si="21"/>
        <v>0</v>
      </c>
      <c r="S209" s="195">
        <f t="shared" ca="1" si="22"/>
        <v>0</v>
      </c>
      <c r="T209" s="195">
        <f t="shared" ca="1" si="23"/>
        <v>0</v>
      </c>
    </row>
    <row r="210" spans="2:20" s="195" customFormat="1" x14ac:dyDescent="0.2">
      <c r="B210" s="195" t="str">
        <f ca="1"/>
        <v>TEV</v>
      </c>
      <c r="C210" s="195" t="str">
        <f ca="1"/>
        <v>SMR</v>
      </c>
      <c r="D210" s="195" t="str">
        <f ca="1"/>
        <v>SMR NB</v>
      </c>
      <c r="E210" s="195" t="str">
        <f ca="1"/>
        <v>STELLANTIS</v>
      </c>
      <c r="F210" s="195" t="str">
        <f ca="1"/>
        <v>FIAT BRASIL</v>
      </c>
      <c r="G210" s="195">
        <f ca="1"/>
        <v>49</v>
      </c>
      <c r="H210" s="195" t="str">
        <f ca="1"/>
        <v>C</v>
      </c>
      <c r="I210" s="195" t="str">
        <f ca="1"/>
        <v>C</v>
      </c>
      <c r="J210" s="195" t="str">
        <f ca="1"/>
        <v>PULSE</v>
      </c>
      <c r="K210" s="195">
        <f ca="1"/>
        <v>4.0990000000000002</v>
      </c>
      <c r="L210" s="195">
        <f ca="1"/>
        <v>1.774</v>
      </c>
      <c r="M210" s="195">
        <f ca="1"/>
        <v>1.579</v>
      </c>
      <c r="N210" s="195">
        <f ca="1"/>
        <v>1.2370000000000001</v>
      </c>
      <c r="O210" s="195">
        <f t="shared" ca="1" si="18"/>
        <v>4</v>
      </c>
      <c r="P210" s="195">
        <f t="shared" ca="1" si="19"/>
        <v>196</v>
      </c>
      <c r="Q210" s="195">
        <f t="shared" ca="1" si="20"/>
        <v>0</v>
      </c>
      <c r="R210" s="195">
        <f t="shared" ca="1" si="21"/>
        <v>0</v>
      </c>
      <c r="S210" s="195">
        <f t="shared" ca="1" si="22"/>
        <v>0</v>
      </c>
      <c r="T210" s="195">
        <f t="shared" ca="1" si="23"/>
        <v>0</v>
      </c>
    </row>
    <row r="211" spans="2:20" s="195" customFormat="1" x14ac:dyDescent="0.2">
      <c r="B211" s="195" t="str">
        <f ca="1"/>
        <v>TEV</v>
      </c>
      <c r="C211" s="195" t="str">
        <f ca="1"/>
        <v>SMR</v>
      </c>
      <c r="D211" s="195" t="str">
        <f ca="1"/>
        <v>SMR NB</v>
      </c>
      <c r="E211" s="195" t="str">
        <f ca="1"/>
        <v>STELLANTIS</v>
      </c>
      <c r="F211" s="195" t="str">
        <f ca="1"/>
        <v>FIAT BRASIL</v>
      </c>
      <c r="G211" s="195">
        <f ca="1"/>
        <v>49</v>
      </c>
      <c r="H211" s="195" t="str">
        <f ca="1"/>
        <v>V</v>
      </c>
      <c r="I211" s="195" t="str">
        <f ca="1"/>
        <v>C</v>
      </c>
      <c r="J211" s="195" t="str">
        <f ca="1"/>
        <v xml:space="preserve">FIORINO / RAM 700 RAPID </v>
      </c>
      <c r="K211" s="195">
        <f ca="1"/>
        <v>4.3840000000000003</v>
      </c>
      <c r="L211" s="195">
        <f ca="1"/>
        <v>1.643</v>
      </c>
      <c r="M211" s="195">
        <f ca="1"/>
        <v>1.9</v>
      </c>
      <c r="N211" s="195">
        <f ca="1"/>
        <v>1.1180000000000001</v>
      </c>
      <c r="O211" s="195">
        <f t="shared" ca="1" si="18"/>
        <v>4</v>
      </c>
      <c r="P211" s="195">
        <f t="shared" ca="1" si="19"/>
        <v>196</v>
      </c>
      <c r="Q211" s="195">
        <f t="shared" ca="1" si="20"/>
        <v>0</v>
      </c>
      <c r="R211" s="195">
        <f t="shared" ca="1" si="21"/>
        <v>0</v>
      </c>
      <c r="S211" s="195">
        <f t="shared" ca="1" si="22"/>
        <v>0</v>
      </c>
      <c r="T211" s="195">
        <f t="shared" ca="1" si="23"/>
        <v>0</v>
      </c>
    </row>
    <row r="212" spans="2:20" s="195" customFormat="1" x14ac:dyDescent="0.2">
      <c r="B212" s="195" t="str">
        <f ca="1"/>
        <v>TEV</v>
      </c>
      <c r="C212" s="195" t="str">
        <f ca="1"/>
        <v>SMR</v>
      </c>
      <c r="D212" s="195" t="str">
        <f ca="1"/>
        <v>SMR NB</v>
      </c>
      <c r="E212" s="195" t="str">
        <f ca="1"/>
        <v>STELLANTIS</v>
      </c>
      <c r="F212" s="195" t="str">
        <f ca="1"/>
        <v>FIAT BRASIL</v>
      </c>
      <c r="G212" s="195">
        <f ca="1"/>
        <v>49</v>
      </c>
      <c r="H212" s="195" t="str">
        <f ca="1"/>
        <v>C</v>
      </c>
      <c r="I212" s="195" t="str">
        <f ca="1"/>
        <v>C</v>
      </c>
      <c r="J212" s="195" t="str">
        <f ca="1"/>
        <v>NOVA STRADA / NOVA RAM 700</v>
      </c>
      <c r="K212" s="195">
        <f ca="1"/>
        <v>4.4752000000000001</v>
      </c>
      <c r="L212" s="195">
        <f ca="1"/>
        <v>1.732</v>
      </c>
      <c r="M212" s="195">
        <f ca="1"/>
        <v>1.603</v>
      </c>
      <c r="N212" s="195">
        <f ca="1"/>
        <v>1.258</v>
      </c>
      <c r="O212" s="195">
        <f t="shared" ca="1" si="18"/>
        <v>4</v>
      </c>
      <c r="P212" s="195">
        <f t="shared" ca="1" si="19"/>
        <v>196</v>
      </c>
      <c r="Q212" s="195">
        <f t="shared" ca="1" si="20"/>
        <v>0</v>
      </c>
      <c r="R212" s="195">
        <f t="shared" ca="1" si="21"/>
        <v>0</v>
      </c>
      <c r="S212" s="195">
        <f t="shared" ca="1" si="22"/>
        <v>0</v>
      </c>
      <c r="T212" s="195">
        <f t="shared" ca="1" si="23"/>
        <v>0</v>
      </c>
    </row>
    <row r="213" spans="2:20" s="195" customFormat="1" x14ac:dyDescent="0.2">
      <c r="B213" s="195" t="str">
        <f ca="1"/>
        <v>TEV</v>
      </c>
      <c r="C213" s="195" t="str">
        <f ca="1"/>
        <v>VCZ</v>
      </c>
      <c r="D213" s="195" t="str">
        <f ca="1"/>
        <v>VCZ</v>
      </c>
      <c r="E213" s="195" t="str">
        <f ca="1"/>
        <v>CATERPILLAR</v>
      </c>
      <c r="F213" s="195" t="str">
        <f ca="1"/>
        <v>CATERPILLAR BRASIL</v>
      </c>
      <c r="G213" s="195">
        <f ca="1"/>
        <v>1</v>
      </c>
      <c r="H213" s="195" t="str">
        <f ca="1"/>
        <v>H</v>
      </c>
      <c r="I213" s="195" t="str">
        <f ca="1"/>
        <v>H</v>
      </c>
      <c r="J213" s="195" t="str">
        <f ca="1"/>
        <v>D4</v>
      </c>
      <c r="K213" s="195">
        <f ca="1"/>
        <v>5.51</v>
      </c>
      <c r="L213" s="195">
        <f ca="1"/>
        <v>2.33</v>
      </c>
      <c r="M213" s="195">
        <f ca="1"/>
        <v>2.99</v>
      </c>
      <c r="N213" s="195">
        <f ca="1"/>
        <v>13.4</v>
      </c>
      <c r="O213" s="195">
        <f t="shared" ca="1" si="18"/>
        <v>0</v>
      </c>
      <c r="P213" s="195">
        <f t="shared" ca="1" si="19"/>
        <v>0</v>
      </c>
      <c r="Q213" s="195">
        <f t="shared" ca="1" si="20"/>
        <v>0</v>
      </c>
      <c r="R213" s="195">
        <f t="shared" ca="1" si="21"/>
        <v>0</v>
      </c>
      <c r="S213" s="195">
        <f t="shared" ca="1" si="22"/>
        <v>4</v>
      </c>
      <c r="T213" s="195">
        <f t="shared" ca="1" si="23"/>
        <v>4</v>
      </c>
    </row>
    <row r="214" spans="2:20" s="195" customFormat="1" x14ac:dyDescent="0.2">
      <c r="B214" s="195" t="str">
        <f ca="1"/>
        <v>TEV</v>
      </c>
      <c r="C214" s="195" t="str">
        <f ca="1"/>
        <v>VCZ</v>
      </c>
      <c r="D214" s="195" t="str">
        <f ca="1"/>
        <v>VCZ</v>
      </c>
      <c r="E214" s="195" t="str">
        <f ca="1"/>
        <v>CATERPILLAR</v>
      </c>
      <c r="F214" s="195" t="str">
        <f ca="1"/>
        <v>CATERPILLAR BRASIL</v>
      </c>
      <c r="G214" s="195">
        <f ca="1"/>
        <v>1</v>
      </c>
      <c r="H214" s="195" t="str">
        <f ca="1"/>
        <v>S</v>
      </c>
      <c r="I214" s="195" t="str">
        <f ca="1"/>
        <v>H</v>
      </c>
      <c r="J214" s="195" t="str">
        <f ca="1"/>
        <v>D4 STATICS</v>
      </c>
      <c r="K214" s="195">
        <f ca="1"/>
        <v>3.68</v>
      </c>
      <c r="L214" s="195">
        <f ca="1"/>
        <v>1.49</v>
      </c>
      <c r="M214" s="195">
        <f ca="1"/>
        <v>0.68</v>
      </c>
      <c r="N214" s="195">
        <f ca="1"/>
        <v>1.1100000000000001</v>
      </c>
      <c r="O214" s="195">
        <f t="shared" ca="1" si="18"/>
        <v>0</v>
      </c>
      <c r="P214" s="195">
        <f t="shared" ca="1" si="19"/>
        <v>0</v>
      </c>
      <c r="Q214" s="195">
        <f t="shared" ca="1" si="20"/>
        <v>0</v>
      </c>
      <c r="R214" s="195">
        <f t="shared" ca="1" si="21"/>
        <v>0</v>
      </c>
      <c r="S214" s="195">
        <f t="shared" ca="1" si="22"/>
        <v>4</v>
      </c>
      <c r="T214" s="195">
        <f t="shared" ca="1" si="23"/>
        <v>4</v>
      </c>
    </row>
    <row r="215" spans="2:20" s="195" customFormat="1" x14ac:dyDescent="0.2">
      <c r="B215" s="195" t="str">
        <f ca="1"/>
        <v>TEV</v>
      </c>
      <c r="C215" s="195" t="str">
        <f ca="1"/>
        <v>VCZ</v>
      </c>
      <c r="D215" s="195" t="str">
        <f ca="1"/>
        <v>VCZ</v>
      </c>
      <c r="E215" s="195" t="str">
        <f ca="1"/>
        <v>CATERPILLAR</v>
      </c>
      <c r="F215" s="195" t="str">
        <f ca="1"/>
        <v>CATERPILLAR BRASIL</v>
      </c>
      <c r="G215" s="195">
        <f ca="1"/>
        <v>1</v>
      </c>
      <c r="H215" s="195" t="str">
        <f ca="1"/>
        <v>H</v>
      </c>
      <c r="I215" s="195" t="str">
        <f ca="1"/>
        <v>H</v>
      </c>
      <c r="J215" s="195" t="str">
        <f ca="1"/>
        <v>D5</v>
      </c>
      <c r="K215" s="195">
        <f ca="1"/>
        <v>5.0199999999999996</v>
      </c>
      <c r="L215" s="195">
        <f ca="1"/>
        <v>2.5099999999999998</v>
      </c>
      <c r="M215" s="195">
        <f ca="1"/>
        <v>3.12</v>
      </c>
      <c r="N215" s="195">
        <f ca="1"/>
        <v>15.77</v>
      </c>
      <c r="O215" s="195">
        <f t="shared" ca="1" si="18"/>
        <v>0</v>
      </c>
      <c r="P215" s="195">
        <f t="shared" ca="1" si="19"/>
        <v>0</v>
      </c>
      <c r="Q215" s="195">
        <f t="shared" ca="1" si="20"/>
        <v>0</v>
      </c>
      <c r="R215" s="195">
        <f t="shared" ca="1" si="21"/>
        <v>0</v>
      </c>
      <c r="S215" s="195">
        <f t="shared" ca="1" si="22"/>
        <v>6</v>
      </c>
      <c r="T215" s="195">
        <f t="shared" ca="1" si="23"/>
        <v>6</v>
      </c>
    </row>
    <row r="216" spans="2:20" s="195" customFormat="1" x14ac:dyDescent="0.2">
      <c r="B216" s="195" t="str">
        <f ca="1"/>
        <v>TEV</v>
      </c>
      <c r="C216" s="195" t="str">
        <f ca="1"/>
        <v>VCZ</v>
      </c>
      <c r="D216" s="195" t="str">
        <f ca="1"/>
        <v>VCZ</v>
      </c>
      <c r="E216" s="195" t="str">
        <f ca="1"/>
        <v>CATERPILLAR</v>
      </c>
      <c r="F216" s="195" t="str">
        <f ca="1"/>
        <v>CATERPILLAR BRASIL</v>
      </c>
      <c r="G216" s="195">
        <f ca="1"/>
        <v>1</v>
      </c>
      <c r="H216" s="195" t="str">
        <f ca="1"/>
        <v>S</v>
      </c>
      <c r="I216" s="195" t="str">
        <f ca="1"/>
        <v>H</v>
      </c>
      <c r="J216" s="195" t="str">
        <f ca="1"/>
        <v>D5 STATICS</v>
      </c>
      <c r="K216" s="195">
        <f ca="1"/>
        <v>2.97</v>
      </c>
      <c r="L216" s="195">
        <f ca="1"/>
        <v>0.78</v>
      </c>
      <c r="M216" s="195">
        <f ca="1"/>
        <v>1.7</v>
      </c>
      <c r="N216" s="195">
        <f ca="1"/>
        <v>1.1299999999999999</v>
      </c>
      <c r="O216" s="195">
        <f t="shared" ca="1" si="18"/>
        <v>0</v>
      </c>
      <c r="P216" s="195">
        <f t="shared" ca="1" si="19"/>
        <v>0</v>
      </c>
      <c r="Q216" s="195">
        <f t="shared" ca="1" si="20"/>
        <v>0</v>
      </c>
      <c r="R216" s="195">
        <f t="shared" ca="1" si="21"/>
        <v>0</v>
      </c>
      <c r="S216" s="195">
        <f t="shared" ca="1" si="22"/>
        <v>4</v>
      </c>
      <c r="T216" s="195">
        <f t="shared" ca="1" si="23"/>
        <v>4</v>
      </c>
    </row>
    <row r="217" spans="2:20" s="195" customFormat="1" x14ac:dyDescent="0.2">
      <c r="B217" s="195" t="str">
        <f ca="1"/>
        <v>TEV</v>
      </c>
      <c r="C217" s="195" t="str">
        <f ca="1"/>
        <v>VCZ</v>
      </c>
      <c r="D217" s="195" t="str">
        <f ca="1"/>
        <v>VCZ</v>
      </c>
      <c r="E217" s="195" t="str">
        <f ca="1"/>
        <v>CATERPILLAR</v>
      </c>
      <c r="F217" s="195" t="str">
        <f ca="1"/>
        <v>CATERPILLAR BRASIL</v>
      </c>
      <c r="G217" s="195">
        <f ca="1"/>
        <v>1</v>
      </c>
      <c r="H217" s="195" t="str">
        <f ca="1"/>
        <v>S</v>
      </c>
      <c r="I217" s="195" t="str">
        <f ca="1"/>
        <v>H</v>
      </c>
      <c r="J217" s="195" t="str">
        <f ca="1"/>
        <v>D5 STATICS</v>
      </c>
      <c r="K217" s="195">
        <f ca="1"/>
        <v>3.15</v>
      </c>
      <c r="L217" s="195">
        <f ca="1"/>
        <v>1.44</v>
      </c>
      <c r="M217" s="195">
        <f ca="1"/>
        <v>0.71</v>
      </c>
      <c r="N217" s="195">
        <f ca="1"/>
        <v>1.07</v>
      </c>
      <c r="O217" s="195">
        <f t="shared" ca="1" si="18"/>
        <v>0</v>
      </c>
      <c r="P217" s="195">
        <f t="shared" ca="1" si="19"/>
        <v>0</v>
      </c>
      <c r="Q217" s="195">
        <f t="shared" ca="1" si="20"/>
        <v>0</v>
      </c>
      <c r="R217" s="195">
        <f t="shared" ca="1" si="21"/>
        <v>0</v>
      </c>
      <c r="S217" s="195">
        <f t="shared" ca="1" si="22"/>
        <v>4</v>
      </c>
      <c r="T217" s="195">
        <f t="shared" ca="1" si="23"/>
        <v>4</v>
      </c>
    </row>
    <row r="218" spans="2:20" s="195" customFormat="1" x14ac:dyDescent="0.2">
      <c r="B218" s="195" t="str">
        <f ca="1"/>
        <v>TEV</v>
      </c>
      <c r="C218" s="195" t="str">
        <f ca="1"/>
        <v>VCZ</v>
      </c>
      <c r="D218" s="195" t="str">
        <f ca="1"/>
        <v>VCZ</v>
      </c>
      <c r="E218" s="195" t="str">
        <f ca="1"/>
        <v>CATERPILLAR</v>
      </c>
      <c r="F218" s="195" t="str">
        <f ca="1"/>
        <v>CATERPILLAR BRASIL</v>
      </c>
      <c r="G218" s="195">
        <f ca="1"/>
        <v>1</v>
      </c>
      <c r="H218" s="195" t="str">
        <f ca="1"/>
        <v>H</v>
      </c>
      <c r="I218" s="195" t="str">
        <f ca="1"/>
        <v>H</v>
      </c>
      <c r="J218" s="195" t="str">
        <f ca="1"/>
        <v>D5</v>
      </c>
      <c r="K218" s="195">
        <f ca="1"/>
        <v>5.0199999999999996</v>
      </c>
      <c r="L218" s="195">
        <f ca="1"/>
        <v>2.5099999999999998</v>
      </c>
      <c r="M218" s="195">
        <f ca="1"/>
        <v>3.12</v>
      </c>
      <c r="N218" s="195">
        <f ca="1"/>
        <v>15.77</v>
      </c>
      <c r="O218" s="195">
        <f t="shared" ca="1" si="18"/>
        <v>0</v>
      </c>
      <c r="P218" s="195">
        <f t="shared" ca="1" si="19"/>
        <v>0</v>
      </c>
      <c r="Q218" s="195">
        <f t="shared" ca="1" si="20"/>
        <v>0</v>
      </c>
      <c r="R218" s="195">
        <f t="shared" ca="1" si="21"/>
        <v>0</v>
      </c>
      <c r="S218" s="195">
        <f t="shared" ca="1" si="22"/>
        <v>6</v>
      </c>
      <c r="T218" s="195">
        <f t="shared" ca="1" si="23"/>
        <v>6</v>
      </c>
    </row>
    <row r="219" spans="2:20" s="195" customFormat="1" x14ac:dyDescent="0.2">
      <c r="B219" s="195" t="str">
        <f ca="1"/>
        <v>TEV</v>
      </c>
      <c r="C219" s="195" t="str">
        <f ca="1"/>
        <v>VCZ</v>
      </c>
      <c r="D219" s="195" t="str">
        <f ca="1"/>
        <v>VCZ</v>
      </c>
      <c r="E219" s="195" t="str">
        <f ca="1"/>
        <v>CATERPILLAR</v>
      </c>
      <c r="F219" s="195" t="str">
        <f ca="1"/>
        <v>CATERPILLAR BRASIL</v>
      </c>
      <c r="G219" s="195">
        <f ca="1"/>
        <v>1</v>
      </c>
      <c r="H219" s="195" t="str">
        <f ca="1"/>
        <v>S</v>
      </c>
      <c r="I219" s="195" t="str">
        <f ca="1"/>
        <v>H</v>
      </c>
      <c r="J219" s="195" t="str">
        <f ca="1"/>
        <v>D5 STATICS</v>
      </c>
      <c r="K219" s="195">
        <f ca="1"/>
        <v>2.97</v>
      </c>
      <c r="L219" s="195">
        <f ca="1"/>
        <v>0.78</v>
      </c>
      <c r="M219" s="195">
        <f ca="1"/>
        <v>1.7</v>
      </c>
      <c r="N219" s="195">
        <f ca="1"/>
        <v>1.1299999999999999</v>
      </c>
      <c r="O219" s="195">
        <f t="shared" ca="1" si="18"/>
        <v>0</v>
      </c>
      <c r="P219" s="195">
        <f t="shared" ca="1" si="19"/>
        <v>0</v>
      </c>
      <c r="Q219" s="195">
        <f t="shared" ca="1" si="20"/>
        <v>0</v>
      </c>
      <c r="R219" s="195">
        <f t="shared" ca="1" si="21"/>
        <v>0</v>
      </c>
      <c r="S219" s="195">
        <f t="shared" ca="1" si="22"/>
        <v>4</v>
      </c>
      <c r="T219" s="195">
        <f t="shared" ca="1" si="23"/>
        <v>4</v>
      </c>
    </row>
    <row r="220" spans="2:20" s="195" customFormat="1" x14ac:dyDescent="0.2">
      <c r="B220" s="195" t="str">
        <f ca="1"/>
        <v>TEV</v>
      </c>
      <c r="C220" s="195" t="str">
        <f ca="1"/>
        <v>VCZ</v>
      </c>
      <c r="D220" s="195" t="str">
        <f ca="1"/>
        <v>VCZ</v>
      </c>
      <c r="E220" s="195" t="str">
        <f ca="1"/>
        <v>CATERPILLAR</v>
      </c>
      <c r="F220" s="195" t="str">
        <f ca="1"/>
        <v>CATERPILLAR BRASIL</v>
      </c>
      <c r="G220" s="195">
        <f ca="1"/>
        <v>1</v>
      </c>
      <c r="H220" s="195" t="str">
        <f ca="1"/>
        <v>S</v>
      </c>
      <c r="I220" s="195" t="str">
        <f ca="1"/>
        <v>H</v>
      </c>
      <c r="J220" s="195" t="str">
        <f ca="1"/>
        <v>D5 STATICS</v>
      </c>
      <c r="K220" s="195">
        <f ca="1"/>
        <v>3.15</v>
      </c>
      <c r="L220" s="195">
        <f ca="1"/>
        <v>1.44</v>
      </c>
      <c r="M220" s="195">
        <f ca="1"/>
        <v>0.71</v>
      </c>
      <c r="N220" s="195">
        <f ca="1"/>
        <v>1.07</v>
      </c>
      <c r="O220" s="195">
        <f t="shared" ca="1" si="18"/>
        <v>0</v>
      </c>
      <c r="P220" s="195">
        <f t="shared" ca="1" si="19"/>
        <v>0</v>
      </c>
      <c r="Q220" s="195">
        <f t="shared" ca="1" si="20"/>
        <v>0</v>
      </c>
      <c r="R220" s="195">
        <f t="shared" ca="1" si="21"/>
        <v>0</v>
      </c>
      <c r="S220" s="195">
        <f t="shared" ca="1" si="22"/>
        <v>4</v>
      </c>
      <c r="T220" s="195">
        <f t="shared" ca="1" si="23"/>
        <v>4</v>
      </c>
    </row>
    <row r="221" spans="2:20" s="195" customFormat="1" x14ac:dyDescent="0.2">
      <c r="B221" s="195" t="str">
        <f ca="1"/>
        <v>TEV</v>
      </c>
      <c r="C221" s="195" t="str">
        <f ca="1"/>
        <v>VCZ</v>
      </c>
      <c r="D221" s="195" t="str">
        <f ca="1"/>
        <v>VCZ</v>
      </c>
      <c r="E221" s="195" t="str">
        <f ca="1"/>
        <v>CATERPILLAR</v>
      </c>
      <c r="F221" s="195" t="str">
        <f ca="1"/>
        <v>CATERPILLAR BRASIL</v>
      </c>
      <c r="G221" s="195">
        <f ca="1"/>
        <v>1</v>
      </c>
      <c r="H221" s="195" t="str">
        <f ca="1"/>
        <v>H</v>
      </c>
      <c r="I221" s="195" t="str">
        <f ca="1"/>
        <v>H</v>
      </c>
      <c r="J221" s="195" t="str">
        <f ca="1"/>
        <v>D5</v>
      </c>
      <c r="K221" s="195">
        <f ca="1"/>
        <v>5.0199999999999996</v>
      </c>
      <c r="L221" s="195">
        <f ca="1"/>
        <v>2.5099999999999998</v>
      </c>
      <c r="M221" s="195">
        <f ca="1"/>
        <v>3.12</v>
      </c>
      <c r="N221" s="195">
        <f ca="1"/>
        <v>15.77</v>
      </c>
      <c r="O221" s="195">
        <f t="shared" ca="1" si="18"/>
        <v>0</v>
      </c>
      <c r="P221" s="195">
        <f t="shared" ca="1" si="19"/>
        <v>0</v>
      </c>
      <c r="Q221" s="195">
        <f t="shared" ca="1" si="20"/>
        <v>0</v>
      </c>
      <c r="R221" s="195">
        <f t="shared" ca="1" si="21"/>
        <v>0</v>
      </c>
      <c r="S221" s="195">
        <f t="shared" ca="1" si="22"/>
        <v>6</v>
      </c>
      <c r="T221" s="195">
        <f t="shared" ca="1" si="23"/>
        <v>6</v>
      </c>
    </row>
    <row r="222" spans="2:20" s="195" customFormat="1" x14ac:dyDescent="0.2">
      <c r="B222" s="195" t="str">
        <f ca="1"/>
        <v>TEV</v>
      </c>
      <c r="C222" s="195" t="str">
        <f ca="1"/>
        <v>VCZ</v>
      </c>
      <c r="D222" s="195" t="str">
        <f ca="1"/>
        <v>VCZ</v>
      </c>
      <c r="E222" s="195" t="str">
        <f ca="1"/>
        <v>CATERPILLAR</v>
      </c>
      <c r="F222" s="195" t="str">
        <f ca="1"/>
        <v>CATERPILLAR BRASIL</v>
      </c>
      <c r="G222" s="195">
        <f ca="1"/>
        <v>1</v>
      </c>
      <c r="H222" s="195" t="str">
        <f ca="1"/>
        <v>S</v>
      </c>
      <c r="I222" s="195" t="str">
        <f ca="1"/>
        <v>H</v>
      </c>
      <c r="J222" s="195" t="str">
        <f ca="1"/>
        <v>D5 STATICS</v>
      </c>
      <c r="K222" s="195">
        <f ca="1"/>
        <v>2.97</v>
      </c>
      <c r="L222" s="195">
        <f ca="1"/>
        <v>0.78</v>
      </c>
      <c r="M222" s="195">
        <f ca="1"/>
        <v>1.7</v>
      </c>
      <c r="N222" s="195">
        <f ca="1"/>
        <v>1.1299999999999999</v>
      </c>
      <c r="O222" s="195">
        <f t="shared" ca="1" si="18"/>
        <v>0</v>
      </c>
      <c r="P222" s="195">
        <f t="shared" ca="1" si="19"/>
        <v>0</v>
      </c>
      <c r="Q222" s="195">
        <f t="shared" ca="1" si="20"/>
        <v>0</v>
      </c>
      <c r="R222" s="195">
        <f t="shared" ca="1" si="21"/>
        <v>0</v>
      </c>
      <c r="S222" s="195">
        <f t="shared" ca="1" si="22"/>
        <v>4</v>
      </c>
      <c r="T222" s="195">
        <f t="shared" ca="1" si="23"/>
        <v>4</v>
      </c>
    </row>
    <row r="223" spans="2:20" s="195" customFormat="1" x14ac:dyDescent="0.2">
      <c r="B223" s="195" t="str">
        <f ca="1"/>
        <v>TEV</v>
      </c>
      <c r="C223" s="195" t="str">
        <f ca="1"/>
        <v>VCZ</v>
      </c>
      <c r="D223" s="195" t="str">
        <f ca="1"/>
        <v>VCZ</v>
      </c>
      <c r="E223" s="195" t="str">
        <f ca="1"/>
        <v>CATERPILLAR</v>
      </c>
      <c r="F223" s="195" t="str">
        <f ca="1"/>
        <v>CATERPILLAR BRASIL</v>
      </c>
      <c r="G223" s="195">
        <f ca="1"/>
        <v>1</v>
      </c>
      <c r="H223" s="195" t="str">
        <f ca="1"/>
        <v>S</v>
      </c>
      <c r="I223" s="195" t="str">
        <f ca="1"/>
        <v>H</v>
      </c>
      <c r="J223" s="195" t="str">
        <f ca="1"/>
        <v>D5 STATICS</v>
      </c>
      <c r="K223" s="195">
        <f ca="1"/>
        <v>3.15</v>
      </c>
      <c r="L223" s="195">
        <f ca="1"/>
        <v>1.44</v>
      </c>
      <c r="M223" s="195">
        <f ca="1"/>
        <v>0.71</v>
      </c>
      <c r="N223" s="195">
        <f ca="1"/>
        <v>1.07</v>
      </c>
      <c r="O223" s="195">
        <f t="shared" ca="1" si="18"/>
        <v>0</v>
      </c>
      <c r="P223" s="195">
        <f t="shared" ca="1" si="19"/>
        <v>0</v>
      </c>
      <c r="Q223" s="195">
        <f t="shared" ca="1" si="20"/>
        <v>0</v>
      </c>
      <c r="R223" s="195">
        <f t="shared" ca="1" si="21"/>
        <v>0</v>
      </c>
      <c r="S223" s="195">
        <f t="shared" ca="1" si="22"/>
        <v>4</v>
      </c>
      <c r="T223" s="195">
        <f t="shared" ca="1" si="23"/>
        <v>4</v>
      </c>
    </row>
    <row r="224" spans="2:20" s="195" customFormat="1" x14ac:dyDescent="0.2">
      <c r="B224" s="195" t="str">
        <f ca="1"/>
        <v>TEV</v>
      </c>
      <c r="C224" s="195" t="str">
        <f ca="1"/>
        <v>VCZ</v>
      </c>
      <c r="D224" s="195" t="str">
        <f ca="1"/>
        <v>VCZ</v>
      </c>
      <c r="E224" s="195" t="str">
        <f ca="1"/>
        <v>CATERPILLAR</v>
      </c>
      <c r="F224" s="195" t="str">
        <f ca="1"/>
        <v>CATERPILLAR BRASIL</v>
      </c>
      <c r="G224" s="195">
        <f ca="1"/>
        <v>1</v>
      </c>
      <c r="H224" s="195" t="str">
        <f ca="1"/>
        <v>H</v>
      </c>
      <c r="I224" s="195" t="str">
        <f ca="1"/>
        <v>H</v>
      </c>
      <c r="J224" s="195" t="str">
        <f ca="1"/>
        <v>D8</v>
      </c>
      <c r="K224" s="195">
        <f ca="1"/>
        <v>6.6</v>
      </c>
      <c r="L224" s="195">
        <f ca="1"/>
        <v>2.74</v>
      </c>
      <c r="M224" s="195">
        <f ca="1"/>
        <v>3.53</v>
      </c>
      <c r="N224" s="195">
        <f ca="1"/>
        <v>33.39</v>
      </c>
      <c r="O224" s="195">
        <f t="shared" ca="1" si="18"/>
        <v>0</v>
      </c>
      <c r="P224" s="195">
        <f t="shared" ca="1" si="19"/>
        <v>0</v>
      </c>
      <c r="Q224" s="195">
        <f t="shared" ca="1" si="20"/>
        <v>0</v>
      </c>
      <c r="R224" s="195">
        <f t="shared" ca="1" si="21"/>
        <v>0</v>
      </c>
      <c r="S224" s="195">
        <f t="shared" ca="1" si="22"/>
        <v>10</v>
      </c>
      <c r="T224" s="195">
        <f t="shared" ca="1" si="23"/>
        <v>10</v>
      </c>
    </row>
    <row r="225" spans="2:20" s="195" customFormat="1" x14ac:dyDescent="0.2">
      <c r="B225" s="195" t="str">
        <f ca="1"/>
        <v>TEV</v>
      </c>
      <c r="C225" s="195" t="str">
        <f ca="1"/>
        <v>VCZ</v>
      </c>
      <c r="D225" s="195" t="str">
        <f ca="1"/>
        <v>VCZ</v>
      </c>
      <c r="E225" s="195" t="str">
        <f ca="1"/>
        <v>CATERPILLAR</v>
      </c>
      <c r="F225" s="195" t="str">
        <f ca="1"/>
        <v>CATERPILLAR BRASIL</v>
      </c>
      <c r="G225" s="195">
        <f ca="1"/>
        <v>1</v>
      </c>
      <c r="H225" s="195" t="str">
        <f ca="1"/>
        <v>S</v>
      </c>
      <c r="I225" s="195" t="str">
        <f ca="1"/>
        <v>H</v>
      </c>
      <c r="J225" s="195" t="str">
        <f ca="1"/>
        <v>D8 STATICS</v>
      </c>
      <c r="K225" s="195">
        <f ca="1"/>
        <v>3.7</v>
      </c>
      <c r="L225" s="195">
        <f ca="1"/>
        <v>1.39</v>
      </c>
      <c r="M225" s="195">
        <f ca="1"/>
        <v>0.35</v>
      </c>
      <c r="N225" s="195">
        <f ca="1"/>
        <v>0.995</v>
      </c>
      <c r="O225" s="195">
        <f t="shared" ca="1" si="18"/>
        <v>0</v>
      </c>
      <c r="P225" s="195">
        <f t="shared" ca="1" si="19"/>
        <v>0</v>
      </c>
      <c r="Q225" s="195">
        <f t="shared" ca="1" si="20"/>
        <v>0</v>
      </c>
      <c r="R225" s="195">
        <f t="shared" ca="1" si="21"/>
        <v>0</v>
      </c>
      <c r="S225" s="195">
        <f t="shared" ca="1" si="22"/>
        <v>4</v>
      </c>
      <c r="T225" s="195">
        <f t="shared" ca="1" si="23"/>
        <v>4</v>
      </c>
    </row>
    <row r="226" spans="2:20" s="195" customFormat="1" x14ac:dyDescent="0.2">
      <c r="B226" s="195" t="str">
        <f ca="1"/>
        <v>TEV</v>
      </c>
      <c r="C226" s="195" t="str">
        <f ca="1"/>
        <v>VCZ</v>
      </c>
      <c r="D226" s="195" t="str">
        <f ca="1"/>
        <v>VCZ</v>
      </c>
      <c r="E226" s="195" t="str">
        <f ca="1"/>
        <v>CATERPILLAR</v>
      </c>
      <c r="F226" s="195" t="str">
        <f ca="1"/>
        <v>CATERPILLAR BRASIL</v>
      </c>
      <c r="G226" s="195">
        <f ca="1"/>
        <v>1</v>
      </c>
      <c r="H226" s="195" t="str">
        <f ca="1"/>
        <v>S</v>
      </c>
      <c r="I226" s="195" t="str">
        <f ca="1"/>
        <v>H</v>
      </c>
      <c r="J226" s="195" t="str">
        <f ca="1"/>
        <v>D8 STATICS</v>
      </c>
      <c r="K226" s="195">
        <f ca="1"/>
        <v>2.31</v>
      </c>
      <c r="L226" s="195">
        <f ca="1"/>
        <v>0.76</v>
      </c>
      <c r="M226" s="195">
        <f ca="1"/>
        <v>0.45</v>
      </c>
      <c r="N226" s="195">
        <f ca="1"/>
        <v>0.69899999999999995</v>
      </c>
      <c r="O226" s="195">
        <f t="shared" ca="1" si="18"/>
        <v>0</v>
      </c>
      <c r="P226" s="195">
        <f t="shared" ca="1" si="19"/>
        <v>0</v>
      </c>
      <c r="Q226" s="195">
        <f t="shared" ca="1" si="20"/>
        <v>0</v>
      </c>
      <c r="R226" s="195">
        <f t="shared" ca="1" si="21"/>
        <v>0</v>
      </c>
      <c r="S226" s="195">
        <f t="shared" ca="1" si="22"/>
        <v>4</v>
      </c>
      <c r="T226" s="195">
        <f t="shared" ca="1" si="23"/>
        <v>4</v>
      </c>
    </row>
    <row r="227" spans="2:20" s="195" customFormat="1" x14ac:dyDescent="0.2">
      <c r="B227" s="195" t="str">
        <f ca="1"/>
        <v>TEV</v>
      </c>
      <c r="C227" s="195" t="str">
        <f ca="1"/>
        <v>VCZ</v>
      </c>
      <c r="D227" s="195" t="str">
        <f ca="1"/>
        <v>VCZ</v>
      </c>
      <c r="E227" s="195" t="str">
        <f ca="1"/>
        <v>CATERPILLAR</v>
      </c>
      <c r="F227" s="195" t="str">
        <f ca="1"/>
        <v>CATERPILLAR BRASIL</v>
      </c>
      <c r="G227" s="195">
        <f ca="1"/>
        <v>1</v>
      </c>
      <c r="H227" s="195" t="str">
        <f ca="1"/>
        <v>S</v>
      </c>
      <c r="I227" s="195" t="str">
        <f ca="1"/>
        <v>H</v>
      </c>
      <c r="J227" s="195" t="str">
        <f ca="1"/>
        <v>D8 STATICS</v>
      </c>
      <c r="K227" s="195">
        <f ca="1"/>
        <v>4.0599999999999996</v>
      </c>
      <c r="L227" s="195">
        <f ca="1"/>
        <v>1.9</v>
      </c>
      <c r="M227" s="195">
        <f ca="1"/>
        <v>1.32</v>
      </c>
      <c r="N227" s="195">
        <f ca="1"/>
        <v>2.83</v>
      </c>
      <c r="O227" s="195">
        <f t="shared" ca="1" si="18"/>
        <v>0</v>
      </c>
      <c r="P227" s="195">
        <f t="shared" ca="1" si="19"/>
        <v>0</v>
      </c>
      <c r="Q227" s="195">
        <f t="shared" ca="1" si="20"/>
        <v>0</v>
      </c>
      <c r="R227" s="195">
        <f t="shared" ca="1" si="21"/>
        <v>0</v>
      </c>
      <c r="S227" s="195">
        <f t="shared" ca="1" si="22"/>
        <v>4</v>
      </c>
      <c r="T227" s="195">
        <f t="shared" ca="1" si="23"/>
        <v>4</v>
      </c>
    </row>
    <row r="228" spans="2:20" s="195" customFormat="1" x14ac:dyDescent="0.2">
      <c r="B228" s="195" t="str">
        <f ca="1"/>
        <v>TEV</v>
      </c>
      <c r="C228" s="195" t="str">
        <f ca="1"/>
        <v>VCZ</v>
      </c>
      <c r="D228" s="195" t="str">
        <f ca="1"/>
        <v>VCZ</v>
      </c>
      <c r="E228" s="195" t="str">
        <f ca="1"/>
        <v>CATERPILLAR</v>
      </c>
      <c r="F228" s="195" t="str">
        <f ca="1"/>
        <v>CATERPILLAR BRASIL</v>
      </c>
      <c r="G228" s="195">
        <f ca="1"/>
        <v>1</v>
      </c>
      <c r="H228" s="195" t="str">
        <f ca="1"/>
        <v>H</v>
      </c>
      <c r="I228" s="195" t="str">
        <f ca="1"/>
        <v>H</v>
      </c>
      <c r="J228" s="195" t="str">
        <f ca="1"/>
        <v>D8</v>
      </c>
      <c r="K228" s="195">
        <f ca="1"/>
        <v>6.6</v>
      </c>
      <c r="L228" s="195">
        <f ca="1"/>
        <v>2.74</v>
      </c>
      <c r="M228" s="195">
        <f ca="1"/>
        <v>3.53</v>
      </c>
      <c r="N228" s="195">
        <f ca="1"/>
        <v>33.39</v>
      </c>
      <c r="O228" s="195">
        <f t="shared" ca="1" si="18"/>
        <v>0</v>
      </c>
      <c r="P228" s="195">
        <f t="shared" ca="1" si="19"/>
        <v>0</v>
      </c>
      <c r="Q228" s="195">
        <f t="shared" ca="1" si="20"/>
        <v>0</v>
      </c>
      <c r="R228" s="195">
        <f t="shared" ca="1" si="21"/>
        <v>0</v>
      </c>
      <c r="S228" s="195">
        <f t="shared" ca="1" si="22"/>
        <v>10</v>
      </c>
      <c r="T228" s="195">
        <f t="shared" ca="1" si="23"/>
        <v>10</v>
      </c>
    </row>
    <row r="229" spans="2:20" s="195" customFormat="1" x14ac:dyDescent="0.2">
      <c r="B229" s="195" t="str">
        <f ca="1"/>
        <v>TEV</v>
      </c>
      <c r="C229" s="195" t="str">
        <f ca="1"/>
        <v>VCZ</v>
      </c>
      <c r="D229" s="195" t="str">
        <f ca="1"/>
        <v>VCZ</v>
      </c>
      <c r="E229" s="195" t="str">
        <f ca="1"/>
        <v>CATERPILLAR</v>
      </c>
      <c r="F229" s="195" t="str">
        <f ca="1"/>
        <v>CATERPILLAR BRASIL</v>
      </c>
      <c r="G229" s="195">
        <f ca="1"/>
        <v>1</v>
      </c>
      <c r="H229" s="195" t="str">
        <f ca="1"/>
        <v>S</v>
      </c>
      <c r="I229" s="195" t="str">
        <f ca="1"/>
        <v>H</v>
      </c>
      <c r="J229" s="195" t="str">
        <f ca="1"/>
        <v>D8 STATICS</v>
      </c>
      <c r="K229" s="195">
        <f ca="1"/>
        <v>2.31</v>
      </c>
      <c r="L229" s="195">
        <f ca="1"/>
        <v>0.76</v>
      </c>
      <c r="M229" s="195">
        <f ca="1"/>
        <v>0.45</v>
      </c>
      <c r="N229" s="195">
        <f ca="1"/>
        <v>0.69899999999999995</v>
      </c>
      <c r="O229" s="195">
        <f t="shared" ca="1" si="18"/>
        <v>0</v>
      </c>
      <c r="P229" s="195">
        <f t="shared" ca="1" si="19"/>
        <v>0</v>
      </c>
      <c r="Q229" s="195">
        <f t="shared" ca="1" si="20"/>
        <v>0</v>
      </c>
      <c r="R229" s="195">
        <f t="shared" ca="1" si="21"/>
        <v>0</v>
      </c>
      <c r="S229" s="195">
        <f t="shared" ca="1" si="22"/>
        <v>4</v>
      </c>
      <c r="T229" s="195">
        <f t="shared" ca="1" si="23"/>
        <v>4</v>
      </c>
    </row>
    <row r="230" spans="2:20" s="195" customFormat="1" x14ac:dyDescent="0.2">
      <c r="B230" s="195" t="str">
        <f ca="1"/>
        <v>TEV</v>
      </c>
      <c r="C230" s="195" t="str">
        <f ca="1"/>
        <v>VCZ</v>
      </c>
      <c r="D230" s="195" t="str">
        <f ca="1"/>
        <v>VCZ</v>
      </c>
      <c r="E230" s="195" t="str">
        <f ca="1"/>
        <v>CATERPILLAR</v>
      </c>
      <c r="F230" s="195" t="str">
        <f ca="1"/>
        <v>CATERPILLAR BRASIL</v>
      </c>
      <c r="G230" s="195">
        <f ca="1"/>
        <v>1</v>
      </c>
      <c r="H230" s="195" t="str">
        <f ca="1"/>
        <v>S</v>
      </c>
      <c r="I230" s="195" t="str">
        <f ca="1"/>
        <v>H</v>
      </c>
      <c r="J230" s="195" t="str">
        <f ca="1"/>
        <v>D8 STATICS</v>
      </c>
      <c r="K230" s="195">
        <f ca="1"/>
        <v>3.7</v>
      </c>
      <c r="L230" s="195">
        <f ca="1"/>
        <v>1.39</v>
      </c>
      <c r="M230" s="195">
        <f ca="1"/>
        <v>0.35</v>
      </c>
      <c r="N230" s="195">
        <f ca="1"/>
        <v>0.995</v>
      </c>
      <c r="O230" s="195">
        <f t="shared" ca="1" si="18"/>
        <v>0</v>
      </c>
      <c r="P230" s="195">
        <f t="shared" ca="1" si="19"/>
        <v>0</v>
      </c>
      <c r="Q230" s="195">
        <f t="shared" ca="1" si="20"/>
        <v>0</v>
      </c>
      <c r="R230" s="195">
        <f t="shared" ca="1" si="21"/>
        <v>0</v>
      </c>
      <c r="S230" s="195">
        <f t="shared" ca="1" si="22"/>
        <v>4</v>
      </c>
      <c r="T230" s="195">
        <f t="shared" ca="1" si="23"/>
        <v>4</v>
      </c>
    </row>
    <row r="231" spans="2:20" s="195" customFormat="1" x14ac:dyDescent="0.2">
      <c r="B231" s="195" t="str">
        <f ca="1"/>
        <v>TEV</v>
      </c>
      <c r="C231" s="195" t="str">
        <f ca="1"/>
        <v>VCZ</v>
      </c>
      <c r="D231" s="195" t="str">
        <f ca="1"/>
        <v>VCZ</v>
      </c>
      <c r="E231" s="195" t="str">
        <f ca="1"/>
        <v>CATERPILLAR</v>
      </c>
      <c r="F231" s="195" t="str">
        <f ca="1"/>
        <v>CATERPILLAR BRASIL</v>
      </c>
      <c r="G231" s="195">
        <f ca="1"/>
        <v>1</v>
      </c>
      <c r="H231" s="195" t="str">
        <f ca="1"/>
        <v>S</v>
      </c>
      <c r="I231" s="195" t="str">
        <f ca="1"/>
        <v>H</v>
      </c>
      <c r="J231" s="195" t="str">
        <f ca="1"/>
        <v>D8 STATICS</v>
      </c>
      <c r="K231" s="195">
        <f ca="1"/>
        <v>4.0599999999999996</v>
      </c>
      <c r="L231" s="195">
        <f ca="1"/>
        <v>1.9</v>
      </c>
      <c r="M231" s="195">
        <f ca="1"/>
        <v>1.32</v>
      </c>
      <c r="N231" s="195">
        <f ca="1"/>
        <v>2.83</v>
      </c>
      <c r="O231" s="195">
        <f t="shared" ca="1" si="18"/>
        <v>0</v>
      </c>
      <c r="P231" s="195">
        <f t="shared" ca="1" si="19"/>
        <v>0</v>
      </c>
      <c r="Q231" s="195">
        <f t="shared" ca="1" si="20"/>
        <v>0</v>
      </c>
      <c r="R231" s="195">
        <f t="shared" ca="1" si="21"/>
        <v>0</v>
      </c>
      <c r="S231" s="195">
        <f t="shared" ca="1" si="22"/>
        <v>4</v>
      </c>
      <c r="T231" s="195">
        <f t="shared" ca="1" si="23"/>
        <v>4</v>
      </c>
    </row>
    <row r="232" spans="2:20" s="195" customFormat="1" x14ac:dyDescent="0.2">
      <c r="B232" s="195" t="str">
        <f ca="1"/>
        <v>TEV</v>
      </c>
      <c r="C232" s="195" t="str">
        <f ca="1"/>
        <v>VCZ</v>
      </c>
      <c r="D232" s="195" t="str">
        <f ca="1"/>
        <v>VCZ</v>
      </c>
      <c r="E232" s="195" t="str">
        <f ca="1"/>
        <v>CATERPILLAR</v>
      </c>
      <c r="F232" s="195" t="str">
        <f ca="1"/>
        <v>CATERPILLAR BRASIL</v>
      </c>
      <c r="G232" s="195">
        <f ca="1"/>
        <v>1</v>
      </c>
      <c r="H232" s="195" t="str">
        <f ca="1"/>
        <v>H</v>
      </c>
      <c r="I232" s="195" t="str">
        <f ca="1"/>
        <v>H</v>
      </c>
      <c r="J232" s="195" t="str">
        <f ca="1"/>
        <v>D8</v>
      </c>
      <c r="K232" s="195">
        <f ca="1"/>
        <v>6.6</v>
      </c>
      <c r="L232" s="195">
        <f ca="1"/>
        <v>2.74</v>
      </c>
      <c r="M232" s="195">
        <f ca="1"/>
        <v>3.53</v>
      </c>
      <c r="N232" s="195">
        <f ca="1"/>
        <v>33.39</v>
      </c>
      <c r="O232" s="195">
        <f t="shared" ca="1" si="18"/>
        <v>0</v>
      </c>
      <c r="P232" s="195">
        <f t="shared" ca="1" si="19"/>
        <v>0</v>
      </c>
      <c r="Q232" s="195">
        <f t="shared" ca="1" si="20"/>
        <v>0</v>
      </c>
      <c r="R232" s="195">
        <f t="shared" ca="1" si="21"/>
        <v>0</v>
      </c>
      <c r="S232" s="195">
        <f t="shared" ca="1" si="22"/>
        <v>10</v>
      </c>
      <c r="T232" s="195">
        <f t="shared" ca="1" si="23"/>
        <v>10</v>
      </c>
    </row>
    <row r="233" spans="2:20" s="195" customFormat="1" x14ac:dyDescent="0.2">
      <c r="B233" s="195" t="str">
        <f ca="1"/>
        <v>TEV</v>
      </c>
      <c r="C233" s="195" t="str">
        <f ca="1"/>
        <v>VCZ</v>
      </c>
      <c r="D233" s="195" t="str">
        <f ca="1"/>
        <v>VCZ</v>
      </c>
      <c r="E233" s="195" t="str">
        <f ca="1"/>
        <v>CATERPILLAR</v>
      </c>
      <c r="F233" s="195" t="str">
        <f ca="1"/>
        <v>CATERPILLAR BRASIL</v>
      </c>
      <c r="G233" s="195">
        <f ca="1"/>
        <v>1</v>
      </c>
      <c r="H233" s="195" t="str">
        <f ca="1"/>
        <v>S</v>
      </c>
      <c r="I233" s="195" t="str">
        <f ca="1"/>
        <v>H</v>
      </c>
      <c r="J233" s="195" t="str">
        <f ca="1"/>
        <v>D8 STATICS</v>
      </c>
      <c r="K233" s="195">
        <f ca="1"/>
        <v>2.31</v>
      </c>
      <c r="L233" s="195">
        <f ca="1"/>
        <v>0.76</v>
      </c>
      <c r="M233" s="195">
        <f ca="1"/>
        <v>0.45</v>
      </c>
      <c r="N233" s="195">
        <f ca="1"/>
        <v>0.69899999999999995</v>
      </c>
      <c r="O233" s="195">
        <f t="shared" ca="1" si="18"/>
        <v>0</v>
      </c>
      <c r="P233" s="195">
        <f t="shared" ca="1" si="19"/>
        <v>0</v>
      </c>
      <c r="Q233" s="195">
        <f t="shared" ca="1" si="20"/>
        <v>0</v>
      </c>
      <c r="R233" s="195">
        <f t="shared" ca="1" si="21"/>
        <v>0</v>
      </c>
      <c r="S233" s="195">
        <f t="shared" ca="1" si="22"/>
        <v>4</v>
      </c>
      <c r="T233" s="195">
        <f t="shared" ca="1" si="23"/>
        <v>4</v>
      </c>
    </row>
    <row r="234" spans="2:20" s="195" customFormat="1" x14ac:dyDescent="0.2">
      <c r="B234" s="195" t="str">
        <f ca="1"/>
        <v>TEV</v>
      </c>
      <c r="C234" s="195" t="str">
        <f ca="1"/>
        <v>VCZ</v>
      </c>
      <c r="D234" s="195" t="str">
        <f ca="1"/>
        <v>VCZ</v>
      </c>
      <c r="E234" s="195" t="str">
        <f ca="1"/>
        <v>CATERPILLAR</v>
      </c>
      <c r="F234" s="195" t="str">
        <f ca="1"/>
        <v>CATERPILLAR BRASIL</v>
      </c>
      <c r="G234" s="195">
        <f ca="1"/>
        <v>1</v>
      </c>
      <c r="H234" s="195" t="str">
        <f ca="1"/>
        <v>S</v>
      </c>
      <c r="I234" s="195" t="str">
        <f ca="1"/>
        <v>H</v>
      </c>
      <c r="J234" s="195" t="str">
        <f ca="1"/>
        <v>D8 STATICS</v>
      </c>
      <c r="K234" s="195">
        <f ca="1"/>
        <v>3.7</v>
      </c>
      <c r="L234" s="195">
        <f ca="1"/>
        <v>1.39</v>
      </c>
      <c r="M234" s="195">
        <f ca="1"/>
        <v>0.35</v>
      </c>
      <c r="N234" s="195">
        <f ca="1"/>
        <v>0.995</v>
      </c>
      <c r="O234" s="195">
        <f t="shared" ca="1" si="18"/>
        <v>0</v>
      </c>
      <c r="P234" s="195">
        <f t="shared" ca="1" si="19"/>
        <v>0</v>
      </c>
      <c r="Q234" s="195">
        <f t="shared" ca="1" si="20"/>
        <v>0</v>
      </c>
      <c r="R234" s="195">
        <f t="shared" ca="1" si="21"/>
        <v>0</v>
      </c>
      <c r="S234" s="195">
        <f t="shared" ca="1" si="22"/>
        <v>4</v>
      </c>
      <c r="T234" s="195">
        <f t="shared" ca="1" si="23"/>
        <v>4</v>
      </c>
    </row>
    <row r="235" spans="2:20" s="195" customFormat="1" x14ac:dyDescent="0.2">
      <c r="B235" s="195" t="str">
        <f ca="1"/>
        <v>TEV</v>
      </c>
      <c r="C235" s="195" t="str">
        <f ca="1"/>
        <v>VCZ</v>
      </c>
      <c r="D235" s="195" t="str">
        <f ca="1"/>
        <v>VCZ</v>
      </c>
      <c r="E235" s="195" t="str">
        <f ca="1"/>
        <v>CATERPILLAR</v>
      </c>
      <c r="F235" s="195" t="str">
        <f ca="1"/>
        <v>CATERPILLAR BRASIL</v>
      </c>
      <c r="G235" s="195">
        <f ca="1"/>
        <v>1</v>
      </c>
      <c r="H235" s="195" t="str">
        <f ca="1"/>
        <v>S</v>
      </c>
      <c r="I235" s="195" t="str">
        <f ca="1"/>
        <v>H</v>
      </c>
      <c r="J235" s="195" t="str">
        <f ca="1"/>
        <v>D8 STATICS</v>
      </c>
      <c r="K235" s="195">
        <f ca="1"/>
        <v>4.0599999999999996</v>
      </c>
      <c r="L235" s="195">
        <f ca="1"/>
        <v>1.9</v>
      </c>
      <c r="M235" s="195">
        <f ca="1"/>
        <v>1.32</v>
      </c>
      <c r="N235" s="195">
        <f ca="1"/>
        <v>2.83</v>
      </c>
      <c r="O235" s="195">
        <f t="shared" ca="1" si="18"/>
        <v>0</v>
      </c>
      <c r="P235" s="195">
        <f t="shared" ca="1" si="19"/>
        <v>0</v>
      </c>
      <c r="Q235" s="195">
        <f t="shared" ca="1" si="20"/>
        <v>0</v>
      </c>
      <c r="R235" s="195">
        <f t="shared" ca="1" si="21"/>
        <v>0</v>
      </c>
      <c r="S235" s="195">
        <f t="shared" ca="1" si="22"/>
        <v>4</v>
      </c>
      <c r="T235" s="195">
        <f t="shared" ca="1" si="23"/>
        <v>4</v>
      </c>
    </row>
    <row r="236" spans="2:20" s="195" customFormat="1" x14ac:dyDescent="0.2">
      <c r="B236" s="195" t="str">
        <f ca="1"/>
        <v>TEV</v>
      </c>
      <c r="C236" s="195" t="str">
        <f ca="1"/>
        <v>VCZ</v>
      </c>
      <c r="D236" s="195" t="str">
        <f ca="1"/>
        <v>VCZ</v>
      </c>
      <c r="E236" s="195" t="str">
        <f ca="1"/>
        <v>CATERPILLAR</v>
      </c>
      <c r="F236" s="195" t="str">
        <f ca="1"/>
        <v>CATERPILLAR BRASIL</v>
      </c>
      <c r="G236" s="195">
        <f ca="1"/>
        <v>1</v>
      </c>
      <c r="H236" s="195" t="str">
        <f ca="1"/>
        <v>H</v>
      </c>
      <c r="I236" s="195" t="str">
        <f ca="1"/>
        <v>H</v>
      </c>
      <c r="J236" s="195" t="str">
        <f ca="1"/>
        <v>D8</v>
      </c>
      <c r="K236" s="195">
        <f ca="1"/>
        <v>6.6</v>
      </c>
      <c r="L236" s="195">
        <f ca="1"/>
        <v>2.74</v>
      </c>
      <c r="M236" s="195">
        <f ca="1"/>
        <v>3.53</v>
      </c>
      <c r="N236" s="195">
        <f ca="1"/>
        <v>33.39</v>
      </c>
      <c r="O236" s="195">
        <f t="shared" ca="1" si="18"/>
        <v>0</v>
      </c>
      <c r="P236" s="195">
        <f t="shared" ca="1" si="19"/>
        <v>0</v>
      </c>
      <c r="Q236" s="195">
        <f t="shared" ca="1" si="20"/>
        <v>0</v>
      </c>
      <c r="R236" s="195">
        <f t="shared" ca="1" si="21"/>
        <v>0</v>
      </c>
      <c r="S236" s="195">
        <f t="shared" ca="1" si="22"/>
        <v>10</v>
      </c>
      <c r="T236" s="195">
        <f t="shared" ca="1" si="23"/>
        <v>10</v>
      </c>
    </row>
    <row r="237" spans="2:20" s="195" customFormat="1" x14ac:dyDescent="0.2">
      <c r="B237" s="195" t="str">
        <f ca="1"/>
        <v>TEV</v>
      </c>
      <c r="C237" s="195" t="str">
        <f ca="1"/>
        <v>VCZ</v>
      </c>
      <c r="D237" s="195" t="str">
        <f ca="1"/>
        <v>VCZ</v>
      </c>
      <c r="E237" s="195" t="str">
        <f ca="1"/>
        <v>CATERPILLAR</v>
      </c>
      <c r="F237" s="195" t="str">
        <f ca="1"/>
        <v>CATERPILLAR BRASIL</v>
      </c>
      <c r="G237" s="195">
        <f ca="1"/>
        <v>1</v>
      </c>
      <c r="H237" s="195" t="str">
        <f ca="1"/>
        <v>S</v>
      </c>
      <c r="I237" s="195" t="str">
        <f ca="1"/>
        <v>H</v>
      </c>
      <c r="J237" s="195" t="str">
        <f ca="1"/>
        <v>D8 STATICS</v>
      </c>
      <c r="K237" s="195">
        <f ca="1"/>
        <v>2.31</v>
      </c>
      <c r="L237" s="195">
        <f ca="1"/>
        <v>0.76</v>
      </c>
      <c r="M237" s="195">
        <f ca="1"/>
        <v>0.45</v>
      </c>
      <c r="N237" s="195">
        <f ca="1"/>
        <v>0.69899999999999995</v>
      </c>
      <c r="O237" s="195">
        <f t="shared" ca="1" si="18"/>
        <v>0</v>
      </c>
      <c r="P237" s="195">
        <f t="shared" ca="1" si="19"/>
        <v>0</v>
      </c>
      <c r="Q237" s="195">
        <f t="shared" ca="1" si="20"/>
        <v>0</v>
      </c>
      <c r="R237" s="195">
        <f t="shared" ca="1" si="21"/>
        <v>0</v>
      </c>
      <c r="S237" s="195">
        <f t="shared" ca="1" si="22"/>
        <v>4</v>
      </c>
      <c r="T237" s="195">
        <f t="shared" ca="1" si="23"/>
        <v>4</v>
      </c>
    </row>
    <row r="238" spans="2:20" s="195" customFormat="1" x14ac:dyDescent="0.2">
      <c r="B238" s="195" t="str">
        <f ca="1"/>
        <v>TEV</v>
      </c>
      <c r="C238" s="195" t="str">
        <f ca="1"/>
        <v>VCZ</v>
      </c>
      <c r="D238" s="195" t="str">
        <f ca="1"/>
        <v>VCZ</v>
      </c>
      <c r="E238" s="195" t="str">
        <f ca="1"/>
        <v>CATERPILLAR</v>
      </c>
      <c r="F238" s="195" t="str">
        <f ca="1"/>
        <v>CATERPILLAR BRASIL</v>
      </c>
      <c r="G238" s="195">
        <f ca="1"/>
        <v>1</v>
      </c>
      <c r="H238" s="195" t="str">
        <f ca="1"/>
        <v>S</v>
      </c>
      <c r="I238" s="195" t="str">
        <f ca="1"/>
        <v>H</v>
      </c>
      <c r="J238" s="195" t="str">
        <f ca="1"/>
        <v>D8 STATICS</v>
      </c>
      <c r="K238" s="195">
        <f ca="1"/>
        <v>3.7</v>
      </c>
      <c r="L238" s="195">
        <f ca="1"/>
        <v>1.39</v>
      </c>
      <c r="M238" s="195">
        <f ca="1"/>
        <v>0.35</v>
      </c>
      <c r="N238" s="195">
        <f ca="1"/>
        <v>0.995</v>
      </c>
      <c r="O238" s="195">
        <f t="shared" ca="1" si="18"/>
        <v>0</v>
      </c>
      <c r="P238" s="195">
        <f t="shared" ca="1" si="19"/>
        <v>0</v>
      </c>
      <c r="Q238" s="195">
        <f t="shared" ca="1" si="20"/>
        <v>0</v>
      </c>
      <c r="R238" s="195">
        <f t="shared" ca="1" si="21"/>
        <v>0</v>
      </c>
      <c r="S238" s="195">
        <f t="shared" ca="1" si="22"/>
        <v>4</v>
      </c>
      <c r="T238" s="195">
        <f t="shared" ca="1" si="23"/>
        <v>4</v>
      </c>
    </row>
    <row r="239" spans="2:20" s="195" customFormat="1" x14ac:dyDescent="0.2">
      <c r="B239" s="195" t="str">
        <f ca="1"/>
        <v>TEV</v>
      </c>
      <c r="C239" s="195" t="str">
        <f ca="1"/>
        <v>VCZ</v>
      </c>
      <c r="D239" s="195" t="str">
        <f ca="1"/>
        <v>VCZ</v>
      </c>
      <c r="E239" s="195" t="str">
        <f ca="1"/>
        <v>CATERPILLAR</v>
      </c>
      <c r="F239" s="195" t="str">
        <f ca="1"/>
        <v>CATERPILLAR BRASIL</v>
      </c>
      <c r="G239" s="195">
        <f ca="1"/>
        <v>1</v>
      </c>
      <c r="H239" s="195" t="str">
        <f ca="1"/>
        <v>S</v>
      </c>
      <c r="I239" s="195" t="str">
        <f ca="1"/>
        <v>H</v>
      </c>
      <c r="J239" s="195" t="str">
        <f ca="1"/>
        <v>D8 STATICS</v>
      </c>
      <c r="K239" s="195">
        <f ca="1"/>
        <v>4.0599999999999996</v>
      </c>
      <c r="L239" s="195">
        <f ca="1"/>
        <v>1.9</v>
      </c>
      <c r="M239" s="195">
        <f ca="1"/>
        <v>1.32</v>
      </c>
      <c r="N239" s="195">
        <f ca="1"/>
        <v>2.83</v>
      </c>
      <c r="O239" s="195">
        <f t="shared" ca="1" si="18"/>
        <v>0</v>
      </c>
      <c r="P239" s="195">
        <f t="shared" ca="1" si="19"/>
        <v>0</v>
      </c>
      <c r="Q239" s="195">
        <f t="shared" ca="1" si="20"/>
        <v>0</v>
      </c>
      <c r="R239" s="195">
        <f t="shared" ca="1" si="21"/>
        <v>0</v>
      </c>
      <c r="S239" s="195">
        <f t="shared" ca="1" si="22"/>
        <v>4</v>
      </c>
      <c r="T239" s="195">
        <f t="shared" ca="1" si="23"/>
        <v>4</v>
      </c>
    </row>
    <row r="240" spans="2:20" s="195" customFormat="1" x14ac:dyDescent="0.2">
      <c r="B240" s="195" t="str">
        <f ca="1"/>
        <v>TEV</v>
      </c>
      <c r="C240" s="195" t="str">
        <f ca="1"/>
        <v>SDQ</v>
      </c>
      <c r="D240" s="195" t="str">
        <f ca="1"/>
        <v>SDQ</v>
      </c>
      <c r="E240" s="195" t="str">
        <f ca="1"/>
        <v>CATERPILLAR</v>
      </c>
      <c r="F240" s="195" t="str">
        <f ca="1"/>
        <v>CATERPILLAR BRASIL</v>
      </c>
      <c r="G240" s="195">
        <f ca="1"/>
        <v>1</v>
      </c>
      <c r="H240" s="195" t="str">
        <f ca="1"/>
        <v>H</v>
      </c>
      <c r="I240" s="195" t="str">
        <f ca="1"/>
        <v>H</v>
      </c>
      <c r="J240" s="195" t="str">
        <f ca="1"/>
        <v>D6T</v>
      </c>
      <c r="K240" s="195">
        <f ca="1"/>
        <v>5.56</v>
      </c>
      <c r="L240" s="195">
        <f ca="1"/>
        <v>2.4300000000000002</v>
      </c>
      <c r="M240" s="195">
        <f ca="1"/>
        <v>3.2</v>
      </c>
      <c r="N240" s="195">
        <f ca="1"/>
        <v>19.36</v>
      </c>
      <c r="O240" s="195">
        <f t="shared" ca="1" si="18"/>
        <v>0</v>
      </c>
      <c r="P240" s="195">
        <f t="shared" ca="1" si="19"/>
        <v>0</v>
      </c>
      <c r="Q240" s="195">
        <f t="shared" ca="1" si="20"/>
        <v>0</v>
      </c>
      <c r="R240" s="195">
        <f t="shared" ca="1" si="21"/>
        <v>0</v>
      </c>
      <c r="S240" s="195">
        <f t="shared" ca="1" si="22"/>
        <v>6</v>
      </c>
      <c r="T240" s="195">
        <f t="shared" ca="1" si="23"/>
        <v>6</v>
      </c>
    </row>
    <row r="241" spans="2:20" s="195" customFormat="1" x14ac:dyDescent="0.2">
      <c r="B241" s="195" t="str">
        <f ca="1"/>
        <v>TEV</v>
      </c>
      <c r="C241" s="195" t="str">
        <f ca="1"/>
        <v>SDQ</v>
      </c>
      <c r="D241" s="195" t="str">
        <f ca="1"/>
        <v>SDQ</v>
      </c>
      <c r="E241" s="195" t="str">
        <f ca="1"/>
        <v>CATERPILLAR</v>
      </c>
      <c r="F241" s="195" t="str">
        <f ca="1"/>
        <v>CATERPILLAR BRASIL</v>
      </c>
      <c r="G241" s="195">
        <f ca="1"/>
        <v>1</v>
      </c>
      <c r="H241" s="195" t="str">
        <f ca="1"/>
        <v>S</v>
      </c>
      <c r="I241" s="195" t="str">
        <f ca="1"/>
        <v>H</v>
      </c>
      <c r="J241" s="195" t="str">
        <f ca="1"/>
        <v>D6T STATICS</v>
      </c>
      <c r="K241" s="195">
        <f ca="1"/>
        <v>3.3</v>
      </c>
      <c r="L241" s="195">
        <f ca="1"/>
        <v>0.81</v>
      </c>
      <c r="M241" s="195">
        <f ca="1"/>
        <v>1.7</v>
      </c>
      <c r="N241" s="195">
        <f ca="1"/>
        <v>1.23</v>
      </c>
      <c r="O241" s="195">
        <f t="shared" ca="1" si="18"/>
        <v>0</v>
      </c>
      <c r="P241" s="195">
        <f t="shared" ca="1" si="19"/>
        <v>0</v>
      </c>
      <c r="Q241" s="195">
        <f t="shared" ca="1" si="20"/>
        <v>0</v>
      </c>
      <c r="R241" s="195">
        <f t="shared" ca="1" si="21"/>
        <v>0</v>
      </c>
      <c r="S241" s="195">
        <f t="shared" ca="1" si="22"/>
        <v>4</v>
      </c>
      <c r="T241" s="195">
        <f t="shared" ca="1" si="23"/>
        <v>4</v>
      </c>
    </row>
    <row r="242" spans="2:20" s="195" customFormat="1" x14ac:dyDescent="0.2">
      <c r="B242" s="195" t="str">
        <f ca="1"/>
        <v>TEV</v>
      </c>
      <c r="C242" s="195" t="str">
        <f ca="1"/>
        <v>SDQ</v>
      </c>
      <c r="D242" s="195" t="str">
        <f ca="1"/>
        <v>SDQ</v>
      </c>
      <c r="E242" s="195" t="str">
        <f ca="1"/>
        <v>CATERPILLAR</v>
      </c>
      <c r="F242" s="195" t="str">
        <f ca="1"/>
        <v>CATERPILLAR BRASIL</v>
      </c>
      <c r="G242" s="195">
        <f ca="1"/>
        <v>1</v>
      </c>
      <c r="H242" s="195" t="str">
        <f ca="1"/>
        <v>S</v>
      </c>
      <c r="I242" s="195" t="str">
        <f ca="1"/>
        <v>H</v>
      </c>
      <c r="J242" s="195" t="str">
        <f ca="1"/>
        <v>D6T STATICS</v>
      </c>
      <c r="K242" s="195">
        <f ca="1"/>
        <v>3.25</v>
      </c>
      <c r="L242" s="195">
        <f ca="1"/>
        <v>1.52</v>
      </c>
      <c r="M242" s="195">
        <f ca="1"/>
        <v>0.78</v>
      </c>
      <c r="N242" s="195">
        <f ca="1"/>
        <v>1.26</v>
      </c>
      <c r="O242" s="195">
        <f t="shared" ca="1" si="18"/>
        <v>0</v>
      </c>
      <c r="P242" s="195">
        <f t="shared" ca="1" si="19"/>
        <v>0</v>
      </c>
      <c r="Q242" s="195">
        <f t="shared" ca="1" si="20"/>
        <v>0</v>
      </c>
      <c r="R242" s="195">
        <f t="shared" ca="1" si="21"/>
        <v>0</v>
      </c>
      <c r="S242" s="195">
        <f t="shared" ca="1" si="22"/>
        <v>4</v>
      </c>
      <c r="T242" s="195">
        <f t="shared" ca="1" si="23"/>
        <v>4</v>
      </c>
    </row>
    <row r="243" spans="2:20" s="195" customFormat="1" x14ac:dyDescent="0.2">
      <c r="B243" s="195" t="str">
        <f ca="1"/>
        <v>TEV</v>
      </c>
      <c r="C243" s="195" t="str">
        <f ca="1"/>
        <v>VCZ</v>
      </c>
      <c r="D243" s="195" t="str">
        <f ca="1"/>
        <v>VCZ</v>
      </c>
      <c r="E243" s="195" t="str">
        <f ca="1"/>
        <v>MAN</v>
      </c>
      <c r="F243" s="195" t="str">
        <f ca="1"/>
        <v>MAN TRUCK</v>
      </c>
      <c r="G243" s="195">
        <f ca="1"/>
        <v>0</v>
      </c>
      <c r="H243" s="195" t="str">
        <f ca="1"/>
        <v>H</v>
      </c>
      <c r="I243" s="195" t="str">
        <f ca="1"/>
        <v>H</v>
      </c>
      <c r="J243" s="195" t="str">
        <f ca="1"/>
        <v>11.180 CUM E5 ( 60 REQUESTED)</v>
      </c>
      <c r="K243" s="195">
        <f ca="1"/>
        <v>8.4849999999999994</v>
      </c>
      <c r="L243" s="195">
        <f ca="1"/>
        <v>2.15</v>
      </c>
      <c r="M243" s="195">
        <f ca="1"/>
        <v>2.452</v>
      </c>
      <c r="N243" s="195">
        <f ca="1"/>
        <v>3.31</v>
      </c>
      <c r="O243" s="195">
        <f t="shared" ca="1" si="18"/>
        <v>0</v>
      </c>
      <c r="P243" s="195">
        <f t="shared" ca="1" si="19"/>
        <v>0</v>
      </c>
      <c r="Q243" s="195">
        <f t="shared" ca="1" si="20"/>
        <v>0</v>
      </c>
      <c r="R243" s="195">
        <f t="shared" ca="1" si="21"/>
        <v>0</v>
      </c>
      <c r="S243" s="195">
        <f t="shared" ca="1" si="22"/>
        <v>4</v>
      </c>
      <c r="T243" s="195">
        <f t="shared" ca="1" si="23"/>
        <v>0</v>
      </c>
    </row>
    <row r="244" spans="2:20" s="195" customFormat="1" x14ac:dyDescent="0.2">
      <c r="B244" s="195" t="str">
        <f ca="1"/>
        <v>TEV</v>
      </c>
      <c r="C244" s="195" t="str">
        <f ca="1"/>
        <v>VCZ</v>
      </c>
      <c r="D244" s="195" t="str">
        <f ca="1"/>
        <v>VCZ</v>
      </c>
      <c r="E244" s="195" t="str">
        <f ca="1"/>
        <v>VOLKSWAGEN</v>
      </c>
      <c r="F244" s="195" t="str">
        <f ca="1"/>
        <v>VWB</v>
      </c>
      <c r="G244" s="195">
        <f ca="1"/>
        <v>78</v>
      </c>
      <c r="H244" s="195" t="str">
        <f ca="1"/>
        <v>C</v>
      </c>
      <c r="I244" s="195" t="str">
        <f ca="1"/>
        <v>C</v>
      </c>
      <c r="J244" s="195" t="str">
        <f ca="1"/>
        <v>SAVEIRO</v>
      </c>
      <c r="K244" s="195">
        <f ca="1"/>
        <v>4.4969999999999999</v>
      </c>
      <c r="L244" s="195">
        <f ca="1"/>
        <v>1.738</v>
      </c>
      <c r="M244" s="195">
        <f ca="1"/>
        <v>1.5529999999999999</v>
      </c>
      <c r="N244" s="195">
        <f ca="1"/>
        <v>1.127</v>
      </c>
      <c r="O244" s="195">
        <f t="shared" ca="1" si="18"/>
        <v>4</v>
      </c>
      <c r="P244" s="195">
        <f t="shared" ca="1" si="19"/>
        <v>312</v>
      </c>
      <c r="Q244" s="195">
        <f t="shared" ca="1" si="20"/>
        <v>0</v>
      </c>
      <c r="R244" s="195">
        <f t="shared" ca="1" si="21"/>
        <v>0</v>
      </c>
      <c r="S244" s="195">
        <f t="shared" ca="1" si="22"/>
        <v>0</v>
      </c>
      <c r="T244" s="195">
        <f t="shared" ca="1" si="23"/>
        <v>0</v>
      </c>
    </row>
    <row r="245" spans="2:20" s="195" customFormat="1" x14ac:dyDescent="0.2">
      <c r="B245" s="195" t="str">
        <f ca="1"/>
        <v>TEV</v>
      </c>
      <c r="C245" s="195" t="str">
        <f ca="1"/>
        <v>VCZ</v>
      </c>
      <c r="D245" s="195" t="str">
        <f ca="1"/>
        <v>VCZ</v>
      </c>
      <c r="E245" s="195" t="str">
        <f ca="1"/>
        <v>VOLKSWAGEN</v>
      </c>
      <c r="F245" s="195" t="str">
        <f ca="1"/>
        <v>VWB</v>
      </c>
      <c r="G245" s="195">
        <f ca="1"/>
        <v>78</v>
      </c>
      <c r="H245" s="195" t="str">
        <f ca="1"/>
        <v>C</v>
      </c>
      <c r="I245" s="195" t="str">
        <f ca="1"/>
        <v>C</v>
      </c>
      <c r="J245" s="195" t="str">
        <f ca="1"/>
        <v>POLO</v>
      </c>
      <c r="K245" s="195">
        <f ca="1"/>
        <v>4.0570000000000004</v>
      </c>
      <c r="L245" s="195">
        <f ca="1"/>
        <v>1.786</v>
      </c>
      <c r="M245" s="195">
        <f ca="1"/>
        <v>1.468</v>
      </c>
      <c r="N245" s="195">
        <f ca="1"/>
        <v>1.1539999999999999</v>
      </c>
      <c r="O245" s="195">
        <f t="shared" ca="1" si="18"/>
        <v>4</v>
      </c>
      <c r="P245" s="195">
        <f t="shared" ca="1" si="19"/>
        <v>312</v>
      </c>
      <c r="Q245" s="195">
        <f t="shared" ca="1" si="20"/>
        <v>0</v>
      </c>
      <c r="R245" s="195">
        <f t="shared" ca="1" si="21"/>
        <v>0</v>
      </c>
      <c r="S245" s="195">
        <f t="shared" ca="1" si="22"/>
        <v>0</v>
      </c>
      <c r="T245" s="195">
        <f t="shared" ca="1" si="23"/>
        <v>0</v>
      </c>
    </row>
    <row r="246" spans="2:20" s="195" customFormat="1" x14ac:dyDescent="0.2">
      <c r="B246" s="195" t="str">
        <f ca="1"/>
        <v>TEV</v>
      </c>
      <c r="C246" s="195" t="str">
        <f ca="1"/>
        <v>VCZ</v>
      </c>
      <c r="D246" s="195" t="str">
        <f ca="1"/>
        <v>VCZ</v>
      </c>
      <c r="E246" s="195" t="str">
        <f ca="1"/>
        <v>VOLKSWAGEN</v>
      </c>
      <c r="F246" s="195" t="str">
        <f ca="1"/>
        <v>VWB</v>
      </c>
      <c r="G246" s="195">
        <f ca="1"/>
        <v>78</v>
      </c>
      <c r="H246" s="195" t="str">
        <f ca="1"/>
        <v>C</v>
      </c>
      <c r="I246" s="195" t="str">
        <f ca="1"/>
        <v>C</v>
      </c>
      <c r="J246" s="195" t="str">
        <f ca="1"/>
        <v>NIVUS</v>
      </c>
      <c r="K246" s="195">
        <f ca="1"/>
        <v>4.266</v>
      </c>
      <c r="L246" s="195">
        <f ca="1"/>
        <v>1.8149999999999999</v>
      </c>
      <c r="M246" s="195">
        <f ca="1"/>
        <v>1.5269999999999999</v>
      </c>
      <c r="N246" s="195">
        <f ca="1"/>
        <v>1.2370000000000001</v>
      </c>
      <c r="O246" s="195">
        <f t="shared" ca="1" si="18"/>
        <v>4</v>
      </c>
      <c r="P246" s="195">
        <f t="shared" ca="1" si="19"/>
        <v>312</v>
      </c>
      <c r="Q246" s="195">
        <f t="shared" ca="1" si="20"/>
        <v>0</v>
      </c>
      <c r="R246" s="195">
        <f t="shared" ca="1" si="21"/>
        <v>0</v>
      </c>
      <c r="S246" s="195">
        <f t="shared" ca="1" si="22"/>
        <v>0</v>
      </c>
      <c r="T246" s="195">
        <f t="shared" ca="1" si="23"/>
        <v>0</v>
      </c>
    </row>
    <row r="247" spans="2:20" s="195" customFormat="1" x14ac:dyDescent="0.2">
      <c r="B247" s="195" t="str">
        <f ca="1"/>
        <v>TEV</v>
      </c>
      <c r="C247" s="195" t="str">
        <f ca="1"/>
        <v>VCZ</v>
      </c>
      <c r="D247" s="195" t="str">
        <f ca="1"/>
        <v>VCZ</v>
      </c>
      <c r="E247" s="195" t="str">
        <f ca="1"/>
        <v>VOLKSWAGEN</v>
      </c>
      <c r="F247" s="195" t="str">
        <f ca="1"/>
        <v>VWB</v>
      </c>
      <c r="G247" s="195">
        <f ca="1"/>
        <v>78</v>
      </c>
      <c r="H247" s="195" t="str">
        <f ca="1"/>
        <v>C</v>
      </c>
      <c r="I247" s="195" t="str">
        <f ca="1"/>
        <v>C</v>
      </c>
      <c r="J247" s="195" t="str">
        <f ca="1"/>
        <v>VIRTUS</v>
      </c>
      <c r="K247" s="195">
        <f ca="1"/>
        <v>4.4820000000000002</v>
      </c>
      <c r="L247" s="195">
        <f ca="1"/>
        <v>1.786</v>
      </c>
      <c r="M247" s="195">
        <f ca="1"/>
        <v>1.472</v>
      </c>
      <c r="N247" s="195">
        <f ca="1"/>
        <v>1.1859999999999999</v>
      </c>
      <c r="O247" s="195">
        <f t="shared" ca="1" si="18"/>
        <v>4</v>
      </c>
      <c r="P247" s="195">
        <f t="shared" ca="1" si="19"/>
        <v>312</v>
      </c>
      <c r="Q247" s="195">
        <f t="shared" ca="1" si="20"/>
        <v>0</v>
      </c>
      <c r="R247" s="195">
        <f t="shared" ca="1" si="21"/>
        <v>0</v>
      </c>
      <c r="S247" s="195">
        <f t="shared" ca="1" si="22"/>
        <v>0</v>
      </c>
      <c r="T247" s="195">
        <f t="shared" ca="1" si="23"/>
        <v>0</v>
      </c>
    </row>
    <row r="248" spans="2:20" s="195" customFormat="1" x14ac:dyDescent="0.2">
      <c r="B248" s="195" t="str">
        <f ca="1"/>
        <v>SUA</v>
      </c>
      <c r="C248" s="195" t="str">
        <f ca="1"/>
        <v>MIT</v>
      </c>
      <c r="D248" s="195" t="str">
        <f ca="1"/>
        <v>MIT NB</v>
      </c>
      <c r="E248" s="195" t="str">
        <f ca="1"/>
        <v>STELLANTIS</v>
      </c>
      <c r="F248" s="195" t="str">
        <f ca="1"/>
        <v>JEEP BRASIL</v>
      </c>
      <c r="G248" s="195">
        <f ca="1"/>
        <v>13</v>
      </c>
      <c r="H248" s="195" t="str">
        <f ca="1"/>
        <v>V</v>
      </c>
      <c r="I248" s="195" t="str">
        <f ca="1"/>
        <v>C</v>
      </c>
      <c r="J248" s="195" t="str">
        <f ca="1"/>
        <v>JEEP RENEGADE</v>
      </c>
      <c r="K248" s="195">
        <f ca="1"/>
        <v>4.242</v>
      </c>
      <c r="L248" s="195">
        <f ca="1"/>
        <v>1.804</v>
      </c>
      <c r="M248" s="195">
        <f ca="1"/>
        <v>1.681</v>
      </c>
      <c r="N248" s="195">
        <f ca="1"/>
        <v>1.47</v>
      </c>
      <c r="O248" s="195">
        <f t="shared" ca="1" si="18"/>
        <v>4</v>
      </c>
      <c r="P248" s="195">
        <f t="shared" ca="1" si="19"/>
        <v>52</v>
      </c>
      <c r="Q248" s="195">
        <f t="shared" ca="1" si="20"/>
        <v>0</v>
      </c>
      <c r="R248" s="195">
        <f t="shared" ca="1" si="21"/>
        <v>0</v>
      </c>
      <c r="S248" s="195">
        <f t="shared" ca="1" si="22"/>
        <v>0</v>
      </c>
      <c r="T248" s="195">
        <f t="shared" ca="1" si="23"/>
        <v>0</v>
      </c>
    </row>
    <row r="249" spans="2:20" s="195" customFormat="1" x14ac:dyDescent="0.2">
      <c r="B249" s="195" t="str">
        <f ca="1"/>
        <v>SUA</v>
      </c>
      <c r="C249" s="195" t="str">
        <f ca="1"/>
        <v>MIT</v>
      </c>
      <c r="D249" s="195" t="str">
        <f ca="1"/>
        <v>MIT NB</v>
      </c>
      <c r="E249" s="195" t="str">
        <f ca="1"/>
        <v>STELLANTIS</v>
      </c>
      <c r="F249" s="195" t="str">
        <f ca="1"/>
        <v>JEEP BRASIL</v>
      </c>
      <c r="G249" s="195">
        <f ca="1"/>
        <v>13</v>
      </c>
      <c r="H249" s="195" t="str">
        <f ca="1"/>
        <v>C</v>
      </c>
      <c r="I249" s="195" t="str">
        <f ca="1"/>
        <v>C</v>
      </c>
      <c r="J249" s="195" t="str">
        <f ca="1"/>
        <v>COMPASS</v>
      </c>
      <c r="K249" s="195">
        <f ca="1"/>
        <v>4.3940000000000001</v>
      </c>
      <c r="L249" s="195">
        <f ca="1"/>
        <v>1.819</v>
      </c>
      <c r="M249" s="195">
        <f ca="1"/>
        <v>1.641</v>
      </c>
      <c r="N249" s="195">
        <f ca="1"/>
        <v>1.6</v>
      </c>
      <c r="O249" s="195">
        <f t="shared" ca="1" si="18"/>
        <v>4</v>
      </c>
      <c r="P249" s="195">
        <f t="shared" ca="1" si="19"/>
        <v>52</v>
      </c>
      <c r="Q249" s="195">
        <f t="shared" ca="1" si="20"/>
        <v>0</v>
      </c>
      <c r="R249" s="195">
        <f t="shared" ca="1" si="21"/>
        <v>0</v>
      </c>
      <c r="S249" s="195">
        <f t="shared" ca="1" si="22"/>
        <v>0</v>
      </c>
      <c r="T249" s="195">
        <f t="shared" ca="1" si="23"/>
        <v>0</v>
      </c>
    </row>
    <row r="250" spans="2:20" s="195" customFormat="1" x14ac:dyDescent="0.2">
      <c r="B250" s="195" t="str">
        <f ca="1"/>
        <v>SUA</v>
      </c>
      <c r="C250" s="195" t="str">
        <f ca="1"/>
        <v>MIT</v>
      </c>
      <c r="D250" s="195" t="str">
        <f ca="1"/>
        <v>MIT NB</v>
      </c>
      <c r="E250" s="195" t="str">
        <f ca="1"/>
        <v>STELLANTIS</v>
      </c>
      <c r="F250" s="195" t="str">
        <f ca="1"/>
        <v>JEEP BRASIL</v>
      </c>
      <c r="G250" s="195">
        <f ca="1"/>
        <v>14</v>
      </c>
      <c r="H250" s="195" t="str">
        <f ca="1"/>
        <v>V</v>
      </c>
      <c r="I250" s="195" t="str">
        <f ca="1"/>
        <v>C</v>
      </c>
      <c r="J250" s="195" t="str">
        <f ca="1"/>
        <v>TORO / RAM 1000</v>
      </c>
      <c r="K250" s="195">
        <f ca="1"/>
        <v>4.8849999999999998</v>
      </c>
      <c r="L250" s="195">
        <f ca="1"/>
        <v>1.84</v>
      </c>
      <c r="M250" s="195">
        <f ca="1"/>
        <v>1.706</v>
      </c>
      <c r="N250" s="195">
        <f ca="1"/>
        <v>1.74</v>
      </c>
      <c r="O250" s="195">
        <f t="shared" ca="1" si="18"/>
        <v>4</v>
      </c>
      <c r="P250" s="195">
        <f t="shared" ca="1" si="19"/>
        <v>56</v>
      </c>
      <c r="Q250" s="195">
        <f t="shared" ca="1" si="20"/>
        <v>0</v>
      </c>
      <c r="R250" s="195">
        <f t="shared" ca="1" si="21"/>
        <v>0</v>
      </c>
      <c r="S250" s="195">
        <f t="shared" ca="1" si="22"/>
        <v>0</v>
      </c>
      <c r="T250" s="195">
        <f t="shared" ca="1" si="23"/>
        <v>0</v>
      </c>
    </row>
    <row r="251" spans="2:20" s="195" customFormat="1" x14ac:dyDescent="0.2">
      <c r="B251" s="195" t="str">
        <f ca="1"/>
        <v>SUA</v>
      </c>
      <c r="C251" s="195" t="str">
        <f ca="1"/>
        <v>MIT</v>
      </c>
      <c r="D251" s="195" t="str">
        <f ca="1"/>
        <v>MIT NB</v>
      </c>
      <c r="E251" s="195" t="str">
        <f ca="1"/>
        <v>STELLANTIS</v>
      </c>
      <c r="F251" s="195" t="str">
        <f ca="1"/>
        <v>JEEP BRASIL</v>
      </c>
      <c r="G251" s="195">
        <f ca="1"/>
        <v>14</v>
      </c>
      <c r="H251" s="195" t="str">
        <f ca="1"/>
        <v>V</v>
      </c>
      <c r="I251" s="195" t="str">
        <f ca="1"/>
        <v>C</v>
      </c>
      <c r="J251" s="195" t="str">
        <f ca="1"/>
        <v>COMMANDER</v>
      </c>
      <c r="K251" s="195">
        <f ca="1"/>
        <v>4.7690000000000001</v>
      </c>
      <c r="L251" s="195">
        <f ca="1"/>
        <v>1.859</v>
      </c>
      <c r="M251" s="195">
        <f ca="1"/>
        <v>1.7</v>
      </c>
      <c r="N251" s="195">
        <f ca="1"/>
        <v>1.9079999999999999</v>
      </c>
      <c r="O251" s="195">
        <f t="shared" ca="1" si="18"/>
        <v>8</v>
      </c>
      <c r="P251" s="195">
        <f t="shared" ca="1" si="19"/>
        <v>112</v>
      </c>
      <c r="Q251" s="195">
        <f t="shared" ca="1" si="20"/>
        <v>0</v>
      </c>
      <c r="R251" s="195">
        <f t="shared" ca="1" si="21"/>
        <v>0</v>
      </c>
      <c r="S251" s="195">
        <f t="shared" ca="1" si="22"/>
        <v>0</v>
      </c>
      <c r="T251" s="195">
        <f t="shared" ca="1" si="23"/>
        <v>0</v>
      </c>
    </row>
    <row r="252" spans="2:20" s="195" customFormat="1" x14ac:dyDescent="0.2">
      <c r="B252" s="195" t="str">
        <f ca="1"/>
        <v>SUA</v>
      </c>
      <c r="C252" s="195" t="str">
        <f ca="1"/>
        <v>MIT</v>
      </c>
      <c r="D252" s="195" t="str">
        <f ca="1"/>
        <v>PLM</v>
      </c>
      <c r="E252" s="195" t="str">
        <f ca="1"/>
        <v>STELLANTIS</v>
      </c>
      <c r="F252" s="195" t="str">
        <f ca="1"/>
        <v>JEEP BRASIL</v>
      </c>
      <c r="G252" s="195">
        <f ca="1"/>
        <v>8</v>
      </c>
      <c r="H252" s="195" t="str">
        <f ca="1"/>
        <v>V</v>
      </c>
      <c r="I252" s="195" t="str">
        <f ca="1"/>
        <v>C</v>
      </c>
      <c r="J252" s="195" t="str">
        <f ca="1"/>
        <v>JEEP RENEGADE</v>
      </c>
      <c r="K252" s="195">
        <f ca="1"/>
        <v>4.242</v>
      </c>
      <c r="L252" s="195">
        <f ca="1"/>
        <v>1.804</v>
      </c>
      <c r="M252" s="195">
        <f ca="1"/>
        <v>1.681</v>
      </c>
      <c r="N252" s="195">
        <f ca="1"/>
        <v>1.47</v>
      </c>
      <c r="O252" s="195">
        <f t="shared" ca="1" si="18"/>
        <v>4</v>
      </c>
      <c r="P252" s="195">
        <f t="shared" ca="1" si="19"/>
        <v>32</v>
      </c>
      <c r="Q252" s="195">
        <f t="shared" ca="1" si="20"/>
        <v>0</v>
      </c>
      <c r="R252" s="195">
        <f t="shared" ca="1" si="21"/>
        <v>0</v>
      </c>
      <c r="S252" s="195">
        <f t="shared" ca="1" si="22"/>
        <v>0</v>
      </c>
      <c r="T252" s="195">
        <f t="shared" ca="1" si="23"/>
        <v>0</v>
      </c>
    </row>
    <row r="253" spans="2:20" s="195" customFormat="1" x14ac:dyDescent="0.2">
      <c r="B253" s="195" t="str">
        <f ca="1"/>
        <v>SUA</v>
      </c>
      <c r="C253" s="195" t="str">
        <f ca="1"/>
        <v>MIT</v>
      </c>
      <c r="D253" s="195" t="str">
        <f ca="1"/>
        <v>PLM</v>
      </c>
      <c r="E253" s="195" t="str">
        <f ca="1"/>
        <v>STELLANTIS</v>
      </c>
      <c r="F253" s="195" t="str">
        <f ca="1"/>
        <v>JEEP BRASIL</v>
      </c>
      <c r="G253" s="195">
        <f ca="1"/>
        <v>8</v>
      </c>
      <c r="H253" s="195" t="str">
        <f ca="1"/>
        <v>C</v>
      </c>
      <c r="I253" s="195" t="str">
        <f ca="1"/>
        <v>C</v>
      </c>
      <c r="J253" s="195" t="str">
        <f ca="1"/>
        <v>COMPASS</v>
      </c>
      <c r="K253" s="195">
        <f ca="1"/>
        <v>4.3940000000000001</v>
      </c>
      <c r="L253" s="195">
        <f ca="1"/>
        <v>1.819</v>
      </c>
      <c r="M253" s="195">
        <f ca="1"/>
        <v>1.641</v>
      </c>
      <c r="N253" s="195">
        <f ca="1"/>
        <v>1.6</v>
      </c>
      <c r="O253" s="195">
        <f t="shared" ca="1" si="18"/>
        <v>4</v>
      </c>
      <c r="P253" s="195">
        <f t="shared" ca="1" si="19"/>
        <v>32</v>
      </c>
      <c r="Q253" s="195">
        <f t="shared" ca="1" si="20"/>
        <v>0</v>
      </c>
      <c r="R253" s="195">
        <f t="shared" ca="1" si="21"/>
        <v>0</v>
      </c>
      <c r="S253" s="195">
        <f t="shared" ca="1" si="22"/>
        <v>0</v>
      </c>
      <c r="T253" s="195">
        <f t="shared" ca="1" si="23"/>
        <v>0</v>
      </c>
    </row>
    <row r="254" spans="2:20" s="195" customFormat="1" x14ac:dyDescent="0.2">
      <c r="B254" s="195" t="str">
        <f ca="1"/>
        <v>SUA</v>
      </c>
      <c r="C254" s="195" t="str">
        <f ca="1"/>
        <v>MIT</v>
      </c>
      <c r="D254" s="195" t="str">
        <f ca="1"/>
        <v>PLM</v>
      </c>
      <c r="E254" s="195" t="str">
        <f ca="1"/>
        <v>STELLANTIS</v>
      </c>
      <c r="F254" s="195" t="str">
        <f ca="1"/>
        <v>JEEP BRASIL</v>
      </c>
      <c r="G254" s="195">
        <f ca="1"/>
        <v>8</v>
      </c>
      <c r="H254" s="195" t="str">
        <f ca="1"/>
        <v>V</v>
      </c>
      <c r="I254" s="195" t="str">
        <f ca="1"/>
        <v>C</v>
      </c>
      <c r="J254" s="195" t="str">
        <f ca="1"/>
        <v>TORO / RAM 1000</v>
      </c>
      <c r="K254" s="195">
        <f ca="1"/>
        <v>4.8849999999999998</v>
      </c>
      <c r="L254" s="195">
        <f ca="1"/>
        <v>1.84</v>
      </c>
      <c r="M254" s="195">
        <f ca="1"/>
        <v>1.706</v>
      </c>
      <c r="N254" s="195">
        <f ca="1"/>
        <v>1.74</v>
      </c>
      <c r="O254" s="195">
        <f t="shared" ca="1" si="18"/>
        <v>4</v>
      </c>
      <c r="P254" s="195">
        <f t="shared" ca="1" si="19"/>
        <v>32</v>
      </c>
      <c r="Q254" s="195">
        <f t="shared" ca="1" si="20"/>
        <v>0</v>
      </c>
      <c r="R254" s="195">
        <f t="shared" ca="1" si="21"/>
        <v>0</v>
      </c>
      <c r="S254" s="195">
        <f t="shared" ca="1" si="22"/>
        <v>0</v>
      </c>
      <c r="T254" s="195">
        <f t="shared" ca="1" si="23"/>
        <v>0</v>
      </c>
    </row>
    <row r="255" spans="2:20" s="195" customFormat="1" x14ac:dyDescent="0.2">
      <c r="B255" s="195" t="str">
        <f ca="1"/>
        <v>SUA</v>
      </c>
      <c r="C255" s="195" t="str">
        <f ca="1"/>
        <v>MIT</v>
      </c>
      <c r="D255" s="195" t="str">
        <f ca="1"/>
        <v>PLM</v>
      </c>
      <c r="E255" s="195" t="str">
        <f ca="1"/>
        <v>STELLANTIS</v>
      </c>
      <c r="F255" s="195" t="str">
        <f ca="1"/>
        <v>JEEP BRASIL</v>
      </c>
      <c r="G255" s="195">
        <f ca="1"/>
        <v>8</v>
      </c>
      <c r="H255" s="195" t="str">
        <f ca="1"/>
        <v>V</v>
      </c>
      <c r="I255" s="195" t="str">
        <f ca="1"/>
        <v>C</v>
      </c>
      <c r="J255" s="195" t="str">
        <f ca="1"/>
        <v>COMMANDER</v>
      </c>
      <c r="K255" s="195">
        <f ca="1"/>
        <v>4.7690000000000001</v>
      </c>
      <c r="L255" s="195">
        <f ca="1"/>
        <v>1.859</v>
      </c>
      <c r="M255" s="195">
        <f ca="1"/>
        <v>1.7</v>
      </c>
      <c r="N255" s="195">
        <f ca="1"/>
        <v>1.9079999999999999</v>
      </c>
      <c r="O255" s="195">
        <f t="shared" ca="1" si="18"/>
        <v>8</v>
      </c>
      <c r="P255" s="195">
        <f t="shared" ca="1" si="19"/>
        <v>64</v>
      </c>
      <c r="Q255" s="195">
        <f t="shared" ca="1" si="20"/>
        <v>0</v>
      </c>
      <c r="R255" s="195">
        <f t="shared" ca="1" si="21"/>
        <v>0</v>
      </c>
      <c r="S255" s="195">
        <f t="shared" ca="1" si="22"/>
        <v>0</v>
      </c>
      <c r="T255" s="195">
        <f t="shared" ca="1" si="23"/>
        <v>0</v>
      </c>
    </row>
    <row r="256" spans="2:20" s="195" customFormat="1" x14ac:dyDescent="0.2">
      <c r="B256" s="195" t="str">
        <f ca="1"/>
        <v>SUA</v>
      </c>
      <c r="C256" s="195" t="str">
        <f ca="1"/>
        <v>MIT</v>
      </c>
      <c r="D256" s="195" t="str">
        <f ca="1"/>
        <v>STC</v>
      </c>
      <c r="E256" s="195" t="str">
        <f ca="1"/>
        <v>STELLANTIS</v>
      </c>
      <c r="F256" s="195" t="str">
        <f ca="1"/>
        <v>JEEP BRASIL</v>
      </c>
      <c r="G256" s="195">
        <f ca="1"/>
        <v>2</v>
      </c>
      <c r="H256" s="195" t="str">
        <f ca="1"/>
        <v>V</v>
      </c>
      <c r="I256" s="195" t="str">
        <f ca="1"/>
        <v>C</v>
      </c>
      <c r="J256" s="195" t="str">
        <f ca="1"/>
        <v>JEEP RENEGADE</v>
      </c>
      <c r="K256" s="195">
        <f ca="1"/>
        <v>4.242</v>
      </c>
      <c r="L256" s="195">
        <f ca="1"/>
        <v>1.804</v>
      </c>
      <c r="M256" s="195">
        <f ca="1"/>
        <v>1.681</v>
      </c>
      <c r="N256" s="195">
        <f ca="1"/>
        <v>1.47</v>
      </c>
      <c r="O256" s="195">
        <f t="shared" ca="1" si="18"/>
        <v>4</v>
      </c>
      <c r="P256" s="195">
        <f t="shared" ca="1" si="19"/>
        <v>8</v>
      </c>
      <c r="Q256" s="195">
        <f t="shared" ca="1" si="20"/>
        <v>0</v>
      </c>
      <c r="R256" s="195">
        <f t="shared" ca="1" si="21"/>
        <v>0</v>
      </c>
      <c r="S256" s="195">
        <f t="shared" ca="1" si="22"/>
        <v>0</v>
      </c>
      <c r="T256" s="195">
        <f t="shared" ca="1" si="23"/>
        <v>0</v>
      </c>
    </row>
    <row r="257" spans="2:20" s="195" customFormat="1" x14ac:dyDescent="0.2">
      <c r="B257" s="195" t="str">
        <f ca="1"/>
        <v>SUA</v>
      </c>
      <c r="C257" s="195" t="str">
        <f ca="1"/>
        <v>MIT</v>
      </c>
      <c r="D257" s="195" t="str">
        <f ca="1"/>
        <v>STC</v>
      </c>
      <c r="E257" s="195" t="str">
        <f ca="1"/>
        <v>STELLANTIS</v>
      </c>
      <c r="F257" s="195" t="str">
        <f ca="1"/>
        <v>JEEP BRASIL</v>
      </c>
      <c r="G257" s="195">
        <f ca="1"/>
        <v>3</v>
      </c>
      <c r="H257" s="195" t="str">
        <f ca="1"/>
        <v>C</v>
      </c>
      <c r="I257" s="195" t="str">
        <f ca="1"/>
        <v>C</v>
      </c>
      <c r="J257" s="195" t="str">
        <f ca="1"/>
        <v>COMPASS</v>
      </c>
      <c r="K257" s="195">
        <f ca="1"/>
        <v>4.3940000000000001</v>
      </c>
      <c r="L257" s="195">
        <f ca="1"/>
        <v>1.819</v>
      </c>
      <c r="M257" s="195">
        <f ca="1"/>
        <v>1.641</v>
      </c>
      <c r="N257" s="195">
        <f ca="1"/>
        <v>1.6</v>
      </c>
      <c r="O257" s="195">
        <f t="shared" ca="1" si="18"/>
        <v>4</v>
      </c>
      <c r="P257" s="195">
        <f t="shared" ca="1" si="19"/>
        <v>12</v>
      </c>
      <c r="Q257" s="195">
        <f t="shared" ca="1" si="20"/>
        <v>0</v>
      </c>
      <c r="R257" s="195">
        <f t="shared" ca="1" si="21"/>
        <v>0</v>
      </c>
      <c r="S257" s="195">
        <f t="shared" ca="1" si="22"/>
        <v>0</v>
      </c>
      <c r="T257" s="195">
        <f t="shared" ca="1" si="23"/>
        <v>0</v>
      </c>
    </row>
    <row r="258" spans="2:20" s="195" customFormat="1" x14ac:dyDescent="0.2">
      <c r="B258" s="195" t="str">
        <f ca="1"/>
        <v>SUA</v>
      </c>
      <c r="C258" s="195" t="str">
        <f ca="1"/>
        <v>MIT</v>
      </c>
      <c r="D258" s="195" t="str">
        <f ca="1"/>
        <v>STC</v>
      </c>
      <c r="E258" s="195" t="str">
        <f ca="1"/>
        <v>STELLANTIS</v>
      </c>
      <c r="F258" s="195" t="str">
        <f ca="1"/>
        <v>JEEP BRASIL</v>
      </c>
      <c r="G258" s="195">
        <f ca="1"/>
        <v>3</v>
      </c>
      <c r="H258" s="195" t="str">
        <f ca="1"/>
        <v>V</v>
      </c>
      <c r="I258" s="195" t="str">
        <f ca="1"/>
        <v>C</v>
      </c>
      <c r="J258" s="195" t="str">
        <f ca="1"/>
        <v>TORO / RAM 1000</v>
      </c>
      <c r="K258" s="195">
        <f ca="1"/>
        <v>4.8849999999999998</v>
      </c>
      <c r="L258" s="195">
        <f ca="1"/>
        <v>1.84</v>
      </c>
      <c r="M258" s="195">
        <f ca="1"/>
        <v>1.706</v>
      </c>
      <c r="N258" s="195">
        <f ca="1"/>
        <v>1.74</v>
      </c>
      <c r="O258" s="195">
        <f t="shared" ca="1" si="18"/>
        <v>4</v>
      </c>
      <c r="P258" s="195">
        <f t="shared" ca="1" si="19"/>
        <v>12</v>
      </c>
      <c r="Q258" s="195">
        <f t="shared" ca="1" si="20"/>
        <v>0</v>
      </c>
      <c r="R258" s="195">
        <f t="shared" ca="1" si="21"/>
        <v>0</v>
      </c>
      <c r="S258" s="195">
        <f t="shared" ca="1" si="22"/>
        <v>0</v>
      </c>
      <c r="T258" s="195">
        <f t="shared" ca="1" si="23"/>
        <v>0</v>
      </c>
    </row>
    <row r="259" spans="2:20" s="195" customFormat="1" x14ac:dyDescent="0.2">
      <c r="B259" s="195" t="str">
        <f ca="1"/>
        <v>SUA</v>
      </c>
      <c r="C259" s="195" t="str">
        <f ca="1"/>
        <v>MIT</v>
      </c>
      <c r="D259" s="195" t="str">
        <f ca="1"/>
        <v>STC</v>
      </c>
      <c r="E259" s="195" t="str">
        <f ca="1"/>
        <v>STELLANTIS</v>
      </c>
      <c r="F259" s="195" t="str">
        <f ca="1"/>
        <v>JEEP BRASIL</v>
      </c>
      <c r="G259" s="195">
        <f ca="1"/>
        <v>3</v>
      </c>
      <c r="H259" s="195" t="str">
        <f ca="1"/>
        <v>V</v>
      </c>
      <c r="I259" s="195" t="str">
        <f ca="1"/>
        <v>C</v>
      </c>
      <c r="J259" s="195" t="str">
        <f ca="1"/>
        <v>COMMANDER</v>
      </c>
      <c r="K259" s="195">
        <f ca="1"/>
        <v>4.7690000000000001</v>
      </c>
      <c r="L259" s="195">
        <f ca="1"/>
        <v>1.859</v>
      </c>
      <c r="M259" s="195">
        <f ca="1"/>
        <v>1.7</v>
      </c>
      <c r="N259" s="195">
        <f ca="1"/>
        <v>1.9079999999999999</v>
      </c>
      <c r="O259" s="195">
        <f t="shared" ca="1" si="18"/>
        <v>8</v>
      </c>
      <c r="P259" s="195">
        <f t="shared" ca="1" si="19"/>
        <v>24</v>
      </c>
      <c r="Q259" s="195">
        <f t="shared" ca="1" si="20"/>
        <v>0</v>
      </c>
      <c r="R259" s="195">
        <f t="shared" ca="1" si="21"/>
        <v>0</v>
      </c>
      <c r="S259" s="195">
        <f t="shared" ca="1" si="22"/>
        <v>0</v>
      </c>
      <c r="T259" s="195">
        <f t="shared" ca="1" si="23"/>
        <v>0</v>
      </c>
    </row>
    <row r="260" spans="2:20" s="195" customFormat="1" x14ac:dyDescent="0.2">
      <c r="B260" s="195" t="str">
        <f ca="1"/>
        <v>SUA</v>
      </c>
      <c r="C260" s="195" t="str">
        <f ca="1"/>
        <v>SMR</v>
      </c>
      <c r="D260" s="195" t="str">
        <f ca="1"/>
        <v>SMR NB</v>
      </c>
      <c r="E260" s="195" t="str">
        <f ca="1"/>
        <v>STELLANTIS</v>
      </c>
      <c r="F260" s="195" t="str">
        <f ca="1"/>
        <v>JEEP BRASIL</v>
      </c>
      <c r="G260" s="195">
        <f ca="1"/>
        <v>24</v>
      </c>
      <c r="H260" s="195" t="str">
        <f ca="1"/>
        <v>V</v>
      </c>
      <c r="I260" s="195" t="str">
        <f ca="1"/>
        <v>C</v>
      </c>
      <c r="J260" s="195" t="str">
        <f ca="1"/>
        <v>JEEP RENEGADE</v>
      </c>
      <c r="K260" s="195">
        <f ca="1"/>
        <v>4.242</v>
      </c>
      <c r="L260" s="195">
        <f ca="1"/>
        <v>1.804</v>
      </c>
      <c r="M260" s="195">
        <f ca="1"/>
        <v>1.681</v>
      </c>
      <c r="N260" s="195">
        <f ca="1"/>
        <v>1.47</v>
      </c>
      <c r="O260" s="195">
        <f t="shared" ca="1" si="18"/>
        <v>4</v>
      </c>
      <c r="P260" s="195">
        <f t="shared" ca="1" si="19"/>
        <v>96</v>
      </c>
      <c r="Q260" s="195">
        <f t="shared" ca="1" si="20"/>
        <v>0</v>
      </c>
      <c r="R260" s="195">
        <f t="shared" ca="1" si="21"/>
        <v>0</v>
      </c>
      <c r="S260" s="195">
        <f t="shared" ca="1" si="22"/>
        <v>0</v>
      </c>
      <c r="T260" s="195">
        <f t="shared" ca="1" si="23"/>
        <v>0</v>
      </c>
    </row>
    <row r="261" spans="2:20" s="195" customFormat="1" x14ac:dyDescent="0.2">
      <c r="B261" s="195" t="str">
        <f ca="1"/>
        <v>SUA</v>
      </c>
      <c r="C261" s="195" t="str">
        <f ca="1"/>
        <v>SMR</v>
      </c>
      <c r="D261" s="195" t="str">
        <f ca="1"/>
        <v>SMR NB</v>
      </c>
      <c r="E261" s="195" t="str">
        <f ca="1"/>
        <v>STELLANTIS</v>
      </c>
      <c r="F261" s="195" t="str">
        <f ca="1"/>
        <v>JEEP BRASIL</v>
      </c>
      <c r="G261" s="195">
        <f ca="1"/>
        <v>25</v>
      </c>
      <c r="H261" s="195" t="str">
        <f ca="1"/>
        <v>C</v>
      </c>
      <c r="I261" s="195" t="str">
        <f ca="1"/>
        <v>C</v>
      </c>
      <c r="J261" s="195" t="str">
        <f ca="1"/>
        <v>COMPASS</v>
      </c>
      <c r="K261" s="195">
        <f ca="1"/>
        <v>4.3940000000000001</v>
      </c>
      <c r="L261" s="195">
        <f ca="1"/>
        <v>1.819</v>
      </c>
      <c r="M261" s="195">
        <f ca="1"/>
        <v>1.641</v>
      </c>
      <c r="N261" s="195">
        <f ca="1"/>
        <v>1.6</v>
      </c>
      <c r="O261" s="195">
        <f t="shared" ca="1" si="18"/>
        <v>4</v>
      </c>
      <c r="P261" s="195">
        <f t="shared" ca="1" si="19"/>
        <v>100</v>
      </c>
      <c r="Q261" s="195">
        <f t="shared" ca="1" si="20"/>
        <v>0</v>
      </c>
      <c r="R261" s="195">
        <f t="shared" ca="1" si="21"/>
        <v>0</v>
      </c>
      <c r="S261" s="195">
        <f t="shared" ca="1" si="22"/>
        <v>0</v>
      </c>
      <c r="T261" s="195">
        <f t="shared" ca="1" si="23"/>
        <v>0</v>
      </c>
    </row>
    <row r="262" spans="2:20" s="195" customFormat="1" x14ac:dyDescent="0.2">
      <c r="B262" s="195" t="str">
        <f ca="1"/>
        <v>SUA</v>
      </c>
      <c r="C262" s="195" t="str">
        <f ca="1"/>
        <v>SMR</v>
      </c>
      <c r="D262" s="195" t="str">
        <f ca="1"/>
        <v>SMR NB</v>
      </c>
      <c r="E262" s="195" t="str">
        <f ca="1"/>
        <v>STELLANTIS</v>
      </c>
      <c r="F262" s="195" t="str">
        <f ca="1"/>
        <v>JEEP BRASIL</v>
      </c>
      <c r="G262" s="195">
        <f ca="1"/>
        <v>25</v>
      </c>
      <c r="H262" s="195" t="str">
        <f ca="1"/>
        <v>V</v>
      </c>
      <c r="I262" s="195" t="str">
        <f ca="1"/>
        <v>C</v>
      </c>
      <c r="J262" s="195" t="str">
        <f ca="1"/>
        <v>TORO / RAM 1000</v>
      </c>
      <c r="K262" s="195">
        <f ca="1"/>
        <v>4.8849999999999998</v>
      </c>
      <c r="L262" s="195">
        <f ca="1"/>
        <v>1.84</v>
      </c>
      <c r="M262" s="195">
        <f ca="1"/>
        <v>1.706</v>
      </c>
      <c r="N262" s="195">
        <f ca="1"/>
        <v>1.74</v>
      </c>
      <c r="O262" s="195">
        <f t="shared" ca="1" si="18"/>
        <v>4</v>
      </c>
      <c r="P262" s="195">
        <f t="shared" ca="1" si="19"/>
        <v>100</v>
      </c>
      <c r="Q262" s="195">
        <f t="shared" ca="1" si="20"/>
        <v>0</v>
      </c>
      <c r="R262" s="195">
        <f t="shared" ca="1" si="21"/>
        <v>0</v>
      </c>
      <c r="S262" s="195">
        <f t="shared" ca="1" si="22"/>
        <v>0</v>
      </c>
      <c r="T262" s="195">
        <f t="shared" ca="1" si="23"/>
        <v>0</v>
      </c>
    </row>
    <row r="263" spans="2:20" s="195" customFormat="1" x14ac:dyDescent="0.2">
      <c r="B263" s="195" t="str">
        <f ca="1"/>
        <v>SUA</v>
      </c>
      <c r="C263" s="195" t="str">
        <f ca="1"/>
        <v>SMR</v>
      </c>
      <c r="D263" s="195" t="str">
        <f ca="1"/>
        <v>SMR NB</v>
      </c>
      <c r="E263" s="195" t="str">
        <f ca="1"/>
        <v>STELLANTIS</v>
      </c>
      <c r="F263" s="195" t="str">
        <f ca="1"/>
        <v>JEEP BRASIL</v>
      </c>
      <c r="G263" s="195">
        <f ca="1"/>
        <v>25</v>
      </c>
      <c r="H263" s="195" t="str">
        <f ca="1"/>
        <v>V</v>
      </c>
      <c r="I263" s="195" t="str">
        <f ca="1"/>
        <v>C</v>
      </c>
      <c r="J263" s="195" t="str">
        <f ca="1"/>
        <v>COMMANDER</v>
      </c>
      <c r="K263" s="195">
        <f ca="1"/>
        <v>4.7690000000000001</v>
      </c>
      <c r="L263" s="195">
        <f ca="1"/>
        <v>1.859</v>
      </c>
      <c r="M263" s="195">
        <f ca="1"/>
        <v>1.7</v>
      </c>
      <c r="N263" s="195">
        <f ca="1"/>
        <v>1.9079999999999999</v>
      </c>
      <c r="O263" s="195">
        <f t="shared" ca="1" si="18"/>
        <v>8</v>
      </c>
      <c r="P263" s="195">
        <f t="shared" ca="1" si="19"/>
        <v>200</v>
      </c>
      <c r="Q263" s="195">
        <f t="shared" ca="1" si="20"/>
        <v>0</v>
      </c>
      <c r="R263" s="195">
        <f t="shared" ca="1" si="21"/>
        <v>0</v>
      </c>
      <c r="S263" s="195">
        <f t="shared" ca="1" si="22"/>
        <v>0</v>
      </c>
      <c r="T263" s="195">
        <f t="shared" ca="1" si="23"/>
        <v>0</v>
      </c>
    </row>
    <row r="264" spans="2:20" s="195" customFormat="1" x14ac:dyDescent="0.2">
      <c r="B264" s="195" t="str">
        <f ca="1"/>
        <v>SUA</v>
      </c>
      <c r="C264" s="195" t="str">
        <f ca="1"/>
        <v>VCZ</v>
      </c>
      <c r="D264" s="195" t="str">
        <f ca="1"/>
        <v>VCZ</v>
      </c>
      <c r="E264" s="195" t="str">
        <f ca="1"/>
        <v>STELLANTIS</v>
      </c>
      <c r="F264" s="195" t="str">
        <f ca="1"/>
        <v>FIAT BRASIL</v>
      </c>
      <c r="G264" s="195">
        <f ca="1"/>
        <v>20</v>
      </c>
      <c r="H264" s="195" t="str">
        <f ca="1"/>
        <v>C</v>
      </c>
      <c r="I264" s="195" t="str">
        <f ca="1"/>
        <v>C</v>
      </c>
      <c r="J264" s="195" t="str">
        <f ca="1"/>
        <v>ARGO (450 REQUESTED)</v>
      </c>
      <c r="K264" s="195">
        <f ca="1"/>
        <v>3.9990600000000001</v>
      </c>
      <c r="L264" s="195">
        <f ca="1"/>
        <v>1.7325600000000001</v>
      </c>
      <c r="M264" s="195">
        <f ca="1"/>
        <v>1.52515</v>
      </c>
      <c r="N264" s="195">
        <f ca="1"/>
        <v>1.105</v>
      </c>
      <c r="O264" s="195">
        <f t="shared" ca="1" si="18"/>
        <v>4</v>
      </c>
      <c r="P264" s="195">
        <f t="shared" ca="1" si="19"/>
        <v>80</v>
      </c>
      <c r="Q264" s="195">
        <f t="shared" ca="1" si="20"/>
        <v>0</v>
      </c>
      <c r="R264" s="195">
        <f t="shared" ca="1" si="21"/>
        <v>0</v>
      </c>
      <c r="S264" s="195">
        <f t="shared" ca="1" si="22"/>
        <v>0</v>
      </c>
      <c r="T264" s="195">
        <f t="shared" ca="1" si="23"/>
        <v>0</v>
      </c>
    </row>
    <row r="265" spans="2:20" s="195" customFormat="1" x14ac:dyDescent="0.2">
      <c r="B265" s="195" t="str">
        <f ca="1"/>
        <v>SUA</v>
      </c>
      <c r="C265" s="195" t="str">
        <f ca="1"/>
        <v>VCZ</v>
      </c>
      <c r="D265" s="195" t="str">
        <f ca="1"/>
        <v>VCZ</v>
      </c>
      <c r="E265" s="195" t="str">
        <f ca="1"/>
        <v>STELLANTIS</v>
      </c>
      <c r="F265" s="195" t="str">
        <f ca="1"/>
        <v>FIAT BRASIL</v>
      </c>
      <c r="G265" s="195">
        <f ca="1"/>
        <v>20</v>
      </c>
      <c r="H265" s="195" t="str">
        <f ca="1"/>
        <v>C</v>
      </c>
      <c r="I265" s="195" t="str">
        <f ca="1"/>
        <v>C</v>
      </c>
      <c r="J265" s="195" t="str">
        <f ca="1"/>
        <v>NOVO UNO</v>
      </c>
      <c r="K265" s="195">
        <f ca="1"/>
        <v>3.8179949999999998</v>
      </c>
      <c r="L265" s="195">
        <f ca="1"/>
        <v>1.9032500000000001</v>
      </c>
      <c r="M265" s="195">
        <f ca="1"/>
        <v>1.4597500000000001</v>
      </c>
      <c r="N265" s="195">
        <f ca="1"/>
        <v>1.0229999999999999</v>
      </c>
      <c r="O265" s="195">
        <f t="shared" ca="1" si="18"/>
        <v>4</v>
      </c>
      <c r="P265" s="195">
        <f t="shared" ca="1" si="19"/>
        <v>80</v>
      </c>
      <c r="Q265" s="195">
        <f t="shared" ca="1" si="20"/>
        <v>0</v>
      </c>
      <c r="R265" s="195">
        <f t="shared" ca="1" si="21"/>
        <v>0</v>
      </c>
      <c r="S265" s="195">
        <f t="shared" ca="1" si="22"/>
        <v>0</v>
      </c>
      <c r="T265" s="195">
        <f t="shared" ca="1" si="23"/>
        <v>0</v>
      </c>
    </row>
    <row r="266" spans="2:20" s="195" customFormat="1" x14ac:dyDescent="0.2">
      <c r="B266" s="195" t="str">
        <f ca="1"/>
        <v>SUA</v>
      </c>
      <c r="C266" s="195" t="str">
        <f ca="1"/>
        <v>VCZ</v>
      </c>
      <c r="D266" s="195" t="str">
        <f ca="1"/>
        <v>VCZ</v>
      </c>
      <c r="E266" s="195" t="str">
        <f ca="1"/>
        <v>STELLANTIS</v>
      </c>
      <c r="F266" s="195" t="str">
        <f ca="1"/>
        <v>FIAT BRASIL</v>
      </c>
      <c r="G266" s="195">
        <f ca="1"/>
        <v>20</v>
      </c>
      <c r="H266" s="195" t="str">
        <f ca="1"/>
        <v>C</v>
      </c>
      <c r="I266" s="195" t="str">
        <f ca="1"/>
        <v>C</v>
      </c>
      <c r="J266" s="195" t="str">
        <f ca="1"/>
        <v>MOBI</v>
      </c>
      <c r="K266" s="195">
        <f ca="1"/>
        <v>3.5659999999999998</v>
      </c>
      <c r="L266" s="195">
        <f ca="1"/>
        <v>1.655</v>
      </c>
      <c r="M266" s="195">
        <f ca="1"/>
        <v>1.5233300000000001</v>
      </c>
      <c r="N266" s="195">
        <f ca="1"/>
        <v>0.9</v>
      </c>
      <c r="O266" s="195">
        <f t="shared" ca="1" si="18"/>
        <v>4</v>
      </c>
      <c r="P266" s="195">
        <f t="shared" ca="1" si="19"/>
        <v>80</v>
      </c>
      <c r="Q266" s="195">
        <f t="shared" ca="1" si="20"/>
        <v>0</v>
      </c>
      <c r="R266" s="195">
        <f t="shared" ca="1" si="21"/>
        <v>0</v>
      </c>
      <c r="S266" s="195">
        <f t="shared" ca="1" si="22"/>
        <v>0</v>
      </c>
      <c r="T266" s="195">
        <f t="shared" ca="1" si="23"/>
        <v>0</v>
      </c>
    </row>
    <row r="267" spans="2:20" s="195" customFormat="1" x14ac:dyDescent="0.2">
      <c r="B267" s="195" t="str">
        <f ca="1"/>
        <v>SUA</v>
      </c>
      <c r="C267" s="195" t="str">
        <f ca="1"/>
        <v>VCZ</v>
      </c>
      <c r="D267" s="195" t="str">
        <f ca="1"/>
        <v>VCZ</v>
      </c>
      <c r="E267" s="195" t="str">
        <f ca="1"/>
        <v>STELLANTIS</v>
      </c>
      <c r="F267" s="195" t="str">
        <f ca="1"/>
        <v>FIAT BRASIL</v>
      </c>
      <c r="G267" s="195">
        <f ca="1"/>
        <v>20</v>
      </c>
      <c r="H267" s="195" t="str">
        <f ca="1"/>
        <v>C</v>
      </c>
      <c r="I267" s="195" t="str">
        <f ca="1"/>
        <v>C</v>
      </c>
      <c r="J267" s="195" t="str">
        <f ca="1"/>
        <v>PULSE</v>
      </c>
      <c r="K267" s="195">
        <f ca="1"/>
        <v>4.0990000000000002</v>
      </c>
      <c r="L267" s="195">
        <f ca="1"/>
        <v>1.774</v>
      </c>
      <c r="M267" s="195">
        <f ca="1"/>
        <v>1.579</v>
      </c>
      <c r="N267" s="195">
        <f ca="1"/>
        <v>1.2370000000000001</v>
      </c>
      <c r="O267" s="195">
        <f t="shared" ca="1" si="18"/>
        <v>4</v>
      </c>
      <c r="P267" s="195">
        <f t="shared" ca="1" si="19"/>
        <v>80</v>
      </c>
      <c r="Q267" s="195">
        <f t="shared" ca="1" si="20"/>
        <v>0</v>
      </c>
      <c r="R267" s="195">
        <f t="shared" ca="1" si="21"/>
        <v>0</v>
      </c>
      <c r="S267" s="195">
        <f t="shared" ca="1" si="22"/>
        <v>0</v>
      </c>
      <c r="T267" s="195">
        <f t="shared" ca="1" si="23"/>
        <v>0</v>
      </c>
    </row>
    <row r="268" spans="2:20" s="195" customFormat="1" x14ac:dyDescent="0.2">
      <c r="B268" s="195" t="str">
        <f ca="1"/>
        <v>SUA</v>
      </c>
      <c r="C268" s="195" t="str">
        <f ca="1"/>
        <v>VCZ</v>
      </c>
      <c r="D268" s="195" t="str">
        <f ca="1"/>
        <v>VCZ</v>
      </c>
      <c r="E268" s="195" t="str">
        <f ca="1"/>
        <v>STELLANTIS</v>
      </c>
      <c r="F268" s="195" t="str">
        <f ca="1"/>
        <v>FIAT BRASIL</v>
      </c>
      <c r="G268" s="195">
        <f ca="1"/>
        <v>20</v>
      </c>
      <c r="H268" s="195" t="str">
        <f ca="1"/>
        <v>V</v>
      </c>
      <c r="I268" s="195" t="str">
        <f ca="1"/>
        <v>C</v>
      </c>
      <c r="J268" s="195" t="str">
        <f ca="1"/>
        <v xml:space="preserve">FIORINO / RAM 700 RAPID </v>
      </c>
      <c r="K268" s="195">
        <f ca="1"/>
        <v>4.3840000000000003</v>
      </c>
      <c r="L268" s="195">
        <f ca="1"/>
        <v>1.643</v>
      </c>
      <c r="M268" s="195">
        <f ca="1"/>
        <v>1.9</v>
      </c>
      <c r="N268" s="195">
        <f ca="1"/>
        <v>1.1180000000000001</v>
      </c>
      <c r="O268" s="195">
        <f t="shared" ca="1" si="18"/>
        <v>4</v>
      </c>
      <c r="P268" s="195">
        <f t="shared" ca="1" si="19"/>
        <v>80</v>
      </c>
      <c r="Q268" s="195">
        <f t="shared" ca="1" si="20"/>
        <v>0</v>
      </c>
      <c r="R268" s="195">
        <f t="shared" ca="1" si="21"/>
        <v>0</v>
      </c>
      <c r="S268" s="195">
        <f t="shared" ca="1" si="22"/>
        <v>0</v>
      </c>
      <c r="T268" s="195">
        <f t="shared" ca="1" si="23"/>
        <v>0</v>
      </c>
    </row>
    <row r="269" spans="2:20" s="195" customFormat="1" x14ac:dyDescent="0.2">
      <c r="B269" s="195" t="str">
        <f ca="1"/>
        <v>SUA</v>
      </c>
      <c r="C269" s="195" t="str">
        <f ca="1"/>
        <v>VCZ</v>
      </c>
      <c r="D269" s="195" t="str">
        <f ca="1"/>
        <v>VCZ</v>
      </c>
      <c r="E269" s="195" t="str">
        <f ca="1"/>
        <v>STELLANTIS</v>
      </c>
      <c r="F269" s="195" t="str">
        <f ca="1"/>
        <v>FIAT BRASIL</v>
      </c>
      <c r="G269" s="195">
        <f ca="1"/>
        <v>20</v>
      </c>
      <c r="H269" s="195" t="str">
        <f ca="1"/>
        <v>C</v>
      </c>
      <c r="I269" s="195" t="str">
        <f ca="1"/>
        <v>C</v>
      </c>
      <c r="J269" s="195" t="str">
        <f ca="1"/>
        <v>NOVA STRADA / NOVA RAM 700</v>
      </c>
      <c r="K269" s="195">
        <f ca="1"/>
        <v>4.4752000000000001</v>
      </c>
      <c r="L269" s="195">
        <f ca="1"/>
        <v>1.732</v>
      </c>
      <c r="M269" s="195">
        <f ca="1"/>
        <v>1.603</v>
      </c>
      <c r="N269" s="195">
        <f ca="1"/>
        <v>1.258</v>
      </c>
      <c r="O269" s="195">
        <f t="shared" ca="1" si="18"/>
        <v>4</v>
      </c>
      <c r="P269" s="195">
        <f t="shared" ca="1" si="19"/>
        <v>80</v>
      </c>
      <c r="Q269" s="195">
        <f t="shared" ca="1" si="20"/>
        <v>0</v>
      </c>
      <c r="R269" s="195">
        <f t="shared" ca="1" si="21"/>
        <v>0</v>
      </c>
      <c r="S269" s="195">
        <f t="shared" ca="1" si="22"/>
        <v>0</v>
      </c>
      <c r="T269" s="195">
        <f t="shared" ca="1" si="23"/>
        <v>0</v>
      </c>
    </row>
    <row r="270" spans="2:20" s="195" customFormat="1" x14ac:dyDescent="0.2">
      <c r="B270" s="195" t="str">
        <f ca="1"/>
        <v>SUA</v>
      </c>
      <c r="C270" s="195" t="str">
        <f ca="1"/>
        <v>VCZ</v>
      </c>
      <c r="D270" s="195" t="str">
        <f ca="1"/>
        <v>VCZ</v>
      </c>
      <c r="E270" s="195" t="str">
        <f ca="1"/>
        <v>STELLANTIS</v>
      </c>
      <c r="F270" s="195" t="str">
        <f ca="1"/>
        <v>JEEP BRASIL</v>
      </c>
      <c r="G270" s="195">
        <f ca="1"/>
        <v>25</v>
      </c>
      <c r="H270" s="195" t="str">
        <f ca="1"/>
        <v>V</v>
      </c>
      <c r="I270" s="195" t="str">
        <f ca="1"/>
        <v>C</v>
      </c>
      <c r="J270" s="195" t="str">
        <f ca="1"/>
        <v>JEEP RENEGADE (200 REQUESTED)</v>
      </c>
      <c r="K270" s="195">
        <f ca="1"/>
        <v>4.242</v>
      </c>
      <c r="L270" s="195">
        <f ca="1"/>
        <v>1.804</v>
      </c>
      <c r="M270" s="195">
        <f ca="1"/>
        <v>1.681</v>
      </c>
      <c r="N270" s="195">
        <f ca="1"/>
        <v>1.47</v>
      </c>
      <c r="O270" s="195">
        <f t="shared" ca="1" si="18"/>
        <v>4</v>
      </c>
      <c r="P270" s="195">
        <f t="shared" ca="1" si="19"/>
        <v>100</v>
      </c>
      <c r="Q270" s="195">
        <f t="shared" ca="1" si="20"/>
        <v>0</v>
      </c>
      <c r="R270" s="195">
        <f t="shared" ca="1" si="21"/>
        <v>0</v>
      </c>
      <c r="S270" s="195">
        <f t="shared" ca="1" si="22"/>
        <v>0</v>
      </c>
      <c r="T270" s="195">
        <f t="shared" ca="1" si="23"/>
        <v>0</v>
      </c>
    </row>
    <row r="271" spans="2:20" s="195" customFormat="1" x14ac:dyDescent="0.2">
      <c r="B271" s="195" t="str">
        <f ca="1"/>
        <v>SUA</v>
      </c>
      <c r="C271" s="195" t="str">
        <f ca="1"/>
        <v>VCZ</v>
      </c>
      <c r="D271" s="195" t="str">
        <f ca="1"/>
        <v>VCZ</v>
      </c>
      <c r="E271" s="195" t="str">
        <f ca="1"/>
        <v>STELLANTIS</v>
      </c>
      <c r="F271" s="195" t="str">
        <f ca="1"/>
        <v>JEEP BRASIL</v>
      </c>
      <c r="G271" s="195">
        <f ca="1"/>
        <v>25</v>
      </c>
      <c r="H271" s="195" t="str">
        <f ca="1"/>
        <v>C</v>
      </c>
      <c r="I271" s="195" t="str">
        <f ca="1"/>
        <v>C</v>
      </c>
      <c r="J271" s="195" t="str">
        <f ca="1"/>
        <v>COMPASS</v>
      </c>
      <c r="K271" s="195">
        <f ca="1"/>
        <v>4.3940000000000001</v>
      </c>
      <c r="L271" s="195">
        <f ca="1"/>
        <v>1.819</v>
      </c>
      <c r="M271" s="195">
        <f ca="1"/>
        <v>1.641</v>
      </c>
      <c r="N271" s="195">
        <f ca="1"/>
        <v>1.6</v>
      </c>
      <c r="O271" s="195">
        <f t="shared" ca="1" si="18"/>
        <v>4</v>
      </c>
      <c r="P271" s="195">
        <f t="shared" ca="1" si="19"/>
        <v>100</v>
      </c>
      <c r="Q271" s="195">
        <f t="shared" ca="1" si="20"/>
        <v>0</v>
      </c>
      <c r="R271" s="195">
        <f t="shared" ca="1" si="21"/>
        <v>0</v>
      </c>
      <c r="S271" s="195">
        <f t="shared" ca="1" si="22"/>
        <v>0</v>
      </c>
      <c r="T271" s="195">
        <f t="shared" ca="1" si="23"/>
        <v>0</v>
      </c>
    </row>
    <row r="272" spans="2:20" s="195" customFormat="1" x14ac:dyDescent="0.2">
      <c r="B272" s="195" t="str">
        <f ca="1"/>
        <v>SUA</v>
      </c>
      <c r="C272" s="195" t="str">
        <f ca="1"/>
        <v>VCZ</v>
      </c>
      <c r="D272" s="195" t="str">
        <f ca="1"/>
        <v>VCZ</v>
      </c>
      <c r="E272" s="195" t="str">
        <f ca="1"/>
        <v>STELLANTIS</v>
      </c>
      <c r="F272" s="195" t="str">
        <f ca="1"/>
        <v>JEEP BRASIL</v>
      </c>
      <c r="G272" s="195">
        <f ca="1"/>
        <v>25</v>
      </c>
      <c r="H272" s="195" t="str">
        <f ca="1"/>
        <v>V</v>
      </c>
      <c r="I272" s="195" t="str">
        <f ca="1"/>
        <v>C</v>
      </c>
      <c r="J272" s="195" t="str">
        <f ca="1"/>
        <v>TORO / RAM 1000</v>
      </c>
      <c r="K272" s="195">
        <f ca="1"/>
        <v>4.8849999999999998</v>
      </c>
      <c r="L272" s="195">
        <f ca="1"/>
        <v>1.84</v>
      </c>
      <c r="M272" s="195">
        <f ca="1"/>
        <v>1.706</v>
      </c>
      <c r="N272" s="195">
        <f ca="1"/>
        <v>1.74</v>
      </c>
      <c r="O272" s="195">
        <f t="shared" ref="O272:O335" ca="1" si="24">IF(OR(H272="B",H272="T",H272="H",H272="S",H272="M",H272=""),0,IF(N272&lt;=1.9,4,8))</f>
        <v>4</v>
      </c>
      <c r="P272" s="195">
        <f t="shared" ref="P272:P335" ca="1" si="25">O272*G272</f>
        <v>100</v>
      </c>
      <c r="Q272" s="195">
        <f t="shared" ref="Q272:Q335" ca="1" si="26">IF(OR(H272="C",H272="V",H272="H",H272="S",H272="M",H272=""),0,IF(N272&lt;=5, 4, 6))</f>
        <v>0</v>
      </c>
      <c r="R272" s="195">
        <f t="shared" ref="R272:R335" ca="1" si="27">Q272*G272</f>
        <v>0</v>
      </c>
      <c r="S272" s="195">
        <f t="shared" ref="S272:S335" ca="1" si="28">IF(OR(H272="c",H272="v",H272="b",H272="t",H272=""),0,IF(N272&lt;=14,4,EVEN(N272/3.5)))</f>
        <v>0</v>
      </c>
      <c r="T272" s="195">
        <f t="shared" ref="T272:T335" ca="1" si="29">S272*G272</f>
        <v>0</v>
      </c>
    </row>
    <row r="273" spans="2:20" s="195" customFormat="1" x14ac:dyDescent="0.2">
      <c r="B273" s="195" t="str">
        <f ca="1"/>
        <v>SUA</v>
      </c>
      <c r="C273" s="195" t="str">
        <f ca="1"/>
        <v>VCZ</v>
      </c>
      <c r="D273" s="195" t="str">
        <f ca="1"/>
        <v>VCZ</v>
      </c>
      <c r="E273" s="195" t="str">
        <f ca="1"/>
        <v>STELLANTIS</v>
      </c>
      <c r="F273" s="195" t="str">
        <f ca="1"/>
        <v>JEEP BRASIL</v>
      </c>
      <c r="G273" s="195">
        <f ca="1"/>
        <v>25</v>
      </c>
      <c r="H273" s="195" t="str">
        <f ca="1"/>
        <v>V</v>
      </c>
      <c r="I273" s="195" t="str">
        <f ca="1"/>
        <v>C</v>
      </c>
      <c r="J273" s="195" t="str">
        <f ca="1"/>
        <v>COMMANDER</v>
      </c>
      <c r="K273" s="195">
        <f ca="1"/>
        <v>4.7690000000000001</v>
      </c>
      <c r="L273" s="195">
        <f ca="1"/>
        <v>1.859</v>
      </c>
      <c r="M273" s="195">
        <f ca="1"/>
        <v>1.7</v>
      </c>
      <c r="N273" s="195">
        <f ca="1"/>
        <v>1.9079999999999999</v>
      </c>
      <c r="O273" s="195">
        <f t="shared" ca="1" si="24"/>
        <v>8</v>
      </c>
      <c r="P273" s="195">
        <f t="shared" ca="1" si="25"/>
        <v>200</v>
      </c>
      <c r="Q273" s="195">
        <f t="shared" ca="1" si="26"/>
        <v>0</v>
      </c>
      <c r="R273" s="195">
        <f t="shared" ca="1" si="27"/>
        <v>0</v>
      </c>
      <c r="S273" s="195">
        <f t="shared" ca="1" si="28"/>
        <v>0</v>
      </c>
      <c r="T273" s="195">
        <f t="shared" ca="1" si="29"/>
        <v>0</v>
      </c>
    </row>
    <row r="274" spans="2:20" s="195" customFormat="1" x14ac:dyDescent="0.2">
      <c r="B274" s="195" t="str">
        <f ca="1"/>
        <v>FRP</v>
      </c>
      <c r="C274" s="195" t="str">
        <f ca="1"/>
        <v>TEV</v>
      </c>
      <c r="D274" s="195" t="str">
        <f ca="1"/>
        <v>CLL</v>
      </c>
      <c r="E274" s="195" t="str">
        <f ca="1"/>
        <v>SPOT HH</v>
      </c>
      <c r="F274" s="195" t="str">
        <f ca="1"/>
        <v>MAHANAIM SHIPPING LINE</v>
      </c>
      <c r="G274" s="195">
        <f ca="1"/>
        <v>1</v>
      </c>
      <c r="H274" s="195" t="str">
        <f ca="1"/>
        <v>H</v>
      </c>
      <c r="I274" s="195" t="str">
        <f ca="1"/>
        <v>H</v>
      </c>
      <c r="J274" s="195" t="str">
        <f ca="1"/>
        <v>THOR MOTORHOME</v>
      </c>
      <c r="K274" s="195">
        <f ca="1"/>
        <v>8.1</v>
      </c>
      <c r="L274" s="195">
        <f ca="1"/>
        <v>2.87</v>
      </c>
      <c r="M274" s="195">
        <f ca="1"/>
        <v>3.35</v>
      </c>
      <c r="N274" s="195">
        <f ca="1"/>
        <v>4.0999999999999996</v>
      </c>
      <c r="O274" s="195">
        <f t="shared" ca="1" si="24"/>
        <v>0</v>
      </c>
      <c r="P274" s="195">
        <f t="shared" ca="1" si="25"/>
        <v>0</v>
      </c>
      <c r="Q274" s="195">
        <f t="shared" ca="1" si="26"/>
        <v>0</v>
      </c>
      <c r="R274" s="195">
        <f t="shared" ca="1" si="27"/>
        <v>0</v>
      </c>
      <c r="S274" s="195">
        <f t="shared" ca="1" si="28"/>
        <v>4</v>
      </c>
      <c r="T274" s="195">
        <f t="shared" ca="1" si="29"/>
        <v>4</v>
      </c>
    </row>
    <row r="275" spans="2:20" s="195" customFormat="1" x14ac:dyDescent="0.2">
      <c r="B275" s="195" t="str">
        <f ca="1"/>
        <v>FRP</v>
      </c>
      <c r="C275" s="195" t="str">
        <f ca="1"/>
        <v>ZAR</v>
      </c>
      <c r="D275" s="195" t="str">
        <f ca="1"/>
        <v>ASU</v>
      </c>
      <c r="E275" s="195" t="str">
        <f ca="1"/>
        <v>SPOT HH</v>
      </c>
      <c r="F275" s="195" t="str">
        <f ca="1"/>
        <v>Tejas Freight Forwarding, Inc.</v>
      </c>
      <c r="G275" s="195">
        <f ca="1"/>
        <v>1</v>
      </c>
      <c r="H275" s="195" t="str">
        <f ca="1"/>
        <v>H</v>
      </c>
      <c r="I275" s="195" t="str">
        <f ca="1"/>
        <v>H</v>
      </c>
      <c r="J275" s="195" t="str">
        <f ca="1"/>
        <v>cotton harveste</v>
      </c>
      <c r="K275" s="195">
        <f ca="1"/>
        <v>11.89</v>
      </c>
      <c r="L275" s="195">
        <f ca="1"/>
        <v>3.96</v>
      </c>
      <c r="M275" s="195">
        <f ca="1"/>
        <v>4.4400000000000004</v>
      </c>
      <c r="N275" s="195">
        <f ca="1"/>
        <v>24.021000000000001</v>
      </c>
      <c r="O275" s="195">
        <f t="shared" ca="1" si="24"/>
        <v>0</v>
      </c>
      <c r="P275" s="195">
        <f t="shared" ca="1" si="25"/>
        <v>0</v>
      </c>
      <c r="Q275" s="195">
        <f t="shared" ca="1" si="26"/>
        <v>0</v>
      </c>
      <c r="R275" s="195">
        <f t="shared" ca="1" si="27"/>
        <v>0</v>
      </c>
      <c r="S275" s="195">
        <f t="shared" ca="1" si="28"/>
        <v>8</v>
      </c>
      <c r="T275" s="195">
        <f t="shared" ca="1" si="29"/>
        <v>8</v>
      </c>
    </row>
    <row r="276" spans="2:20" s="195" customFormat="1" x14ac:dyDescent="0.2">
      <c r="B276" s="195" t="str">
        <f ca="1"/>
        <v>FRP</v>
      </c>
      <c r="C276" s="195" t="str">
        <f ca="1"/>
        <v>TEV</v>
      </c>
      <c r="D276" s="195" t="str">
        <f ca="1"/>
        <v>IQQ</v>
      </c>
      <c r="E276" s="195" t="str">
        <f ca="1"/>
        <v>SPOT HH</v>
      </c>
      <c r="F276" s="195" t="str">
        <f ca="1"/>
        <v>BENNETT INT'L. TRANSPORT INC.</v>
      </c>
      <c r="G276" s="195">
        <f ca="1"/>
        <v>1</v>
      </c>
      <c r="H276" s="195" t="str">
        <f ca="1"/>
        <v>H</v>
      </c>
      <c r="I276" s="195" t="str">
        <f ca="1"/>
        <v>H</v>
      </c>
      <c r="J276" s="195" t="str">
        <f ca="1"/>
        <v>loaded trl</v>
      </c>
      <c r="K276" s="195">
        <f ca="1"/>
        <v>16.38</v>
      </c>
      <c r="L276" s="195">
        <f ca="1"/>
        <v>2.54</v>
      </c>
      <c r="M276" s="195">
        <f ca="1"/>
        <v>4.04</v>
      </c>
      <c r="N276" s="195">
        <f ca="1"/>
        <v>14</v>
      </c>
      <c r="O276" s="195">
        <f t="shared" ca="1" si="24"/>
        <v>0</v>
      </c>
      <c r="P276" s="195">
        <f t="shared" ca="1" si="25"/>
        <v>0</v>
      </c>
      <c r="Q276" s="195">
        <f t="shared" ca="1" si="26"/>
        <v>0</v>
      </c>
      <c r="R276" s="195">
        <f t="shared" ca="1" si="27"/>
        <v>0</v>
      </c>
      <c r="S276" s="195">
        <f t="shared" ca="1" si="28"/>
        <v>4</v>
      </c>
      <c r="T276" s="195">
        <f t="shared" ca="1" si="29"/>
        <v>4</v>
      </c>
    </row>
    <row r="277" spans="2:20" s="195" customFormat="1" x14ac:dyDescent="0.2">
      <c r="B277" s="195" t="str">
        <f ca="1"/>
        <v>FRP</v>
      </c>
      <c r="C277" s="195" t="str">
        <f ca="1"/>
        <v>ZAR</v>
      </c>
      <c r="D277" s="195" t="str">
        <f ca="1"/>
        <v>ZAR SB</v>
      </c>
      <c r="E277" s="195" t="str">
        <f ca="1"/>
        <v>SPOT HH</v>
      </c>
      <c r="F277" s="195" t="str">
        <f ca="1"/>
        <v>JUST IN TIME SERVICES INC</v>
      </c>
      <c r="G277" s="195">
        <f ca="1"/>
        <v>3</v>
      </c>
      <c r="H277" s="195" t="str">
        <f ca="1"/>
        <v>H</v>
      </c>
      <c r="I277" s="195" t="str">
        <f ca="1"/>
        <v>H</v>
      </c>
      <c r="J277" s="195" t="str">
        <f ca="1"/>
        <v>tadano gr350</v>
      </c>
      <c r="K277" s="195">
        <f ca="1"/>
        <v>11.25</v>
      </c>
      <c r="L277" s="195">
        <f ca="1"/>
        <v>2.69</v>
      </c>
      <c r="M277" s="195">
        <f ca="1"/>
        <v>3.48</v>
      </c>
      <c r="N277" s="195">
        <f ca="1"/>
        <v>27.4</v>
      </c>
      <c r="O277" s="195">
        <f t="shared" ca="1" si="24"/>
        <v>0</v>
      </c>
      <c r="P277" s="195">
        <f t="shared" ca="1" si="25"/>
        <v>0</v>
      </c>
      <c r="Q277" s="195">
        <f t="shared" ca="1" si="26"/>
        <v>0</v>
      </c>
      <c r="R277" s="195">
        <f t="shared" ca="1" si="27"/>
        <v>0</v>
      </c>
      <c r="S277" s="195">
        <f t="shared" ca="1" si="28"/>
        <v>8</v>
      </c>
      <c r="T277" s="195">
        <f t="shared" ca="1" si="29"/>
        <v>24</v>
      </c>
    </row>
    <row r="278" spans="2:20" s="195" customFormat="1" x14ac:dyDescent="0.2">
      <c r="B278" s="195" t="str">
        <f ca="1"/>
        <v>FRP</v>
      </c>
      <c r="C278" s="195" t="str">
        <f ca="1"/>
        <v>ZAR</v>
      </c>
      <c r="D278" s="195" t="str">
        <f ca="1"/>
        <v>ZAR SB</v>
      </c>
      <c r="E278" s="195" t="str">
        <f ca="1"/>
        <v>SPOT HH</v>
      </c>
      <c r="F278" s="195" t="str">
        <f ca="1"/>
        <v>EXPRESS INTERNATIONAL FREIGHT</v>
      </c>
      <c r="G278" s="195">
        <f ca="1"/>
        <v>2</v>
      </c>
      <c r="H278" s="195" t="str">
        <f ca="1"/>
        <v>H</v>
      </c>
      <c r="I278" s="195" t="str">
        <f ca="1"/>
        <v>H</v>
      </c>
      <c r="J278" s="195" t="str">
        <f ca="1"/>
        <v>jd combine</v>
      </c>
      <c r="K278" s="195">
        <f ca="1"/>
        <v>9.91</v>
      </c>
      <c r="L278" s="195">
        <f ca="1"/>
        <v>4.16</v>
      </c>
      <c r="M278" s="195">
        <f ca="1"/>
        <v>3.96</v>
      </c>
      <c r="N278" s="195">
        <f ca="1"/>
        <v>14.981999999999999</v>
      </c>
      <c r="O278" s="195">
        <f t="shared" ca="1" si="24"/>
        <v>0</v>
      </c>
      <c r="P278" s="195">
        <f t="shared" ca="1" si="25"/>
        <v>0</v>
      </c>
      <c r="Q278" s="195">
        <f t="shared" ca="1" si="26"/>
        <v>0</v>
      </c>
      <c r="R278" s="195">
        <f t="shared" ca="1" si="27"/>
        <v>0</v>
      </c>
      <c r="S278" s="195">
        <f t="shared" ca="1" si="28"/>
        <v>6</v>
      </c>
      <c r="T278" s="195">
        <f t="shared" ca="1" si="29"/>
        <v>12</v>
      </c>
    </row>
    <row r="279" spans="2:20" s="195" customFormat="1" x14ac:dyDescent="0.2">
      <c r="B279" s="195" t="str">
        <f ca="1"/>
        <v>FRP</v>
      </c>
      <c r="C279" s="195" t="str">
        <f ca="1"/>
        <v>ZAR</v>
      </c>
      <c r="D279" s="195" t="str">
        <f ca="1"/>
        <v>ZAR SB</v>
      </c>
      <c r="E279" s="195" t="str">
        <f ca="1"/>
        <v>SPOT HH</v>
      </c>
      <c r="F279" s="195" t="str">
        <f ca="1"/>
        <v>EXPRESS INTERNATIONAL FREIGHT</v>
      </c>
      <c r="G279" s="195">
        <f ca="1"/>
        <v>2</v>
      </c>
      <c r="H279" s="195" t="str">
        <f ca="1"/>
        <v>S</v>
      </c>
      <c r="I279" s="195" t="str">
        <f ca="1"/>
        <v>H</v>
      </c>
      <c r="J279" s="195" t="str">
        <f ca="1"/>
        <v>DUAL TIRES</v>
      </c>
      <c r="K279" s="195">
        <f ca="1"/>
        <v>1.93</v>
      </c>
      <c r="L279" s="195">
        <f ca="1"/>
        <v>2.13</v>
      </c>
      <c r="M279" s="195">
        <f ca="1"/>
        <v>1.22</v>
      </c>
      <c r="N279" s="195">
        <f ca="1"/>
        <v>0.22700000000000001</v>
      </c>
      <c r="O279" s="195">
        <f t="shared" ca="1" si="24"/>
        <v>0</v>
      </c>
      <c r="P279" s="195">
        <f t="shared" ca="1" si="25"/>
        <v>0</v>
      </c>
      <c r="Q279" s="195">
        <f t="shared" ca="1" si="26"/>
        <v>0</v>
      </c>
      <c r="R279" s="195">
        <f t="shared" ca="1" si="27"/>
        <v>0</v>
      </c>
      <c r="S279" s="195">
        <f t="shared" ca="1" si="28"/>
        <v>4</v>
      </c>
      <c r="T279" s="195">
        <f t="shared" ca="1" si="29"/>
        <v>8</v>
      </c>
    </row>
    <row r="280" spans="2:20" s="195" customFormat="1" x14ac:dyDescent="0.2">
      <c r="B280" s="195" t="str">
        <f ca="1"/>
        <v>FRP</v>
      </c>
      <c r="C280" s="195" t="str">
        <f ca="1"/>
        <v>ZAR</v>
      </c>
      <c r="D280" s="195" t="str">
        <f ca="1"/>
        <v>MVD</v>
      </c>
      <c r="E280" s="195" t="str">
        <f ca="1"/>
        <v>SPOT HH</v>
      </c>
      <c r="F280" s="195" t="str">
        <f ca="1"/>
        <v>UNIWORLD INTERNATIONAL INC.</v>
      </c>
      <c r="G280" s="195">
        <f ca="1"/>
        <v>1</v>
      </c>
      <c r="H280" s="195" t="str">
        <f ca="1"/>
        <v>C</v>
      </c>
      <c r="I280" s="195" t="str">
        <f ca="1"/>
        <v>C</v>
      </c>
      <c r="J280" s="195" t="str">
        <f ca="1"/>
        <v>Mercedes-Benz C</v>
      </c>
      <c r="K280" s="195">
        <f ca="1"/>
        <v>4.5469999999999997</v>
      </c>
      <c r="L280" s="195">
        <f ca="1"/>
        <v>1.7270000000000001</v>
      </c>
      <c r="M280" s="195">
        <f ca="1"/>
        <v>1.448</v>
      </c>
      <c r="N280" s="195">
        <f ca="1"/>
        <v>1.575</v>
      </c>
      <c r="O280" s="195">
        <f t="shared" ca="1" si="24"/>
        <v>4</v>
      </c>
      <c r="P280" s="195">
        <f t="shared" ca="1" si="25"/>
        <v>4</v>
      </c>
      <c r="Q280" s="195">
        <f t="shared" ca="1" si="26"/>
        <v>0</v>
      </c>
      <c r="R280" s="195">
        <f t="shared" ca="1" si="27"/>
        <v>0</v>
      </c>
      <c r="S280" s="195">
        <f t="shared" ca="1" si="28"/>
        <v>0</v>
      </c>
      <c r="T280" s="195">
        <f t="shared" ca="1" si="29"/>
        <v>0</v>
      </c>
    </row>
    <row r="281" spans="2:20" s="195" customFormat="1" x14ac:dyDescent="0.2">
      <c r="B281" s="195" t="str">
        <f ca="1"/>
        <v>FRP</v>
      </c>
      <c r="C281" s="195" t="str">
        <f ca="1"/>
        <v>ZAR</v>
      </c>
      <c r="D281" s="195" t="str">
        <f ca="1"/>
        <v>ZAR SB</v>
      </c>
      <c r="E281" s="195" t="str">
        <f ca="1"/>
        <v>SPOT HH</v>
      </c>
      <c r="F281" s="195" t="str">
        <f ca="1"/>
        <v>GEODIS USA LLC</v>
      </c>
      <c r="G281" s="195">
        <f ca="1"/>
        <v>1</v>
      </c>
      <c r="H281" s="195" t="str">
        <f ca="1"/>
        <v>S</v>
      </c>
      <c r="I281" s="195" t="str">
        <f ca="1"/>
        <v>H</v>
      </c>
      <c r="J281" s="195" t="str">
        <f ca="1"/>
        <v>COOLER BOX</v>
      </c>
      <c r="K281" s="195">
        <f ca="1"/>
        <v>3.89</v>
      </c>
      <c r="L281" s="195">
        <f ca="1"/>
        <v>2.36</v>
      </c>
      <c r="M281" s="195">
        <f ca="1"/>
        <v>2.72</v>
      </c>
      <c r="N281" s="195">
        <f ca="1"/>
        <v>0.34</v>
      </c>
      <c r="O281" s="195">
        <f t="shared" ca="1" si="24"/>
        <v>0</v>
      </c>
      <c r="P281" s="195">
        <f t="shared" ca="1" si="25"/>
        <v>0</v>
      </c>
      <c r="Q281" s="195">
        <f t="shared" ca="1" si="26"/>
        <v>0</v>
      </c>
      <c r="R281" s="195">
        <f t="shared" ca="1" si="27"/>
        <v>0</v>
      </c>
      <c r="S281" s="195">
        <f t="shared" ca="1" si="28"/>
        <v>4</v>
      </c>
      <c r="T281" s="195">
        <f t="shared" ca="1" si="29"/>
        <v>4</v>
      </c>
    </row>
    <row r="282" spans="2:20" s="195" customFormat="1" x14ac:dyDescent="0.2">
      <c r="B282" s="195" t="str">
        <f ca="1"/>
        <v>FRP</v>
      </c>
      <c r="C282" s="195" t="str">
        <f ca="1"/>
        <v>ZAR</v>
      </c>
      <c r="D282" s="195" t="str">
        <f ca="1"/>
        <v>ZAR SB</v>
      </c>
      <c r="E282" s="195" t="str">
        <f ca="1"/>
        <v>SPOT HH</v>
      </c>
      <c r="F282" s="195" t="str">
        <f ca="1"/>
        <v>GEODIS USA LLC</v>
      </c>
      <c r="G282" s="195">
        <f ca="1"/>
        <v>1</v>
      </c>
      <c r="H282" s="195" t="str">
        <f ca="1"/>
        <v>S</v>
      </c>
      <c r="I282" s="195" t="str">
        <f ca="1"/>
        <v>H</v>
      </c>
      <c r="J282" s="195" t="str">
        <f ca="1"/>
        <v>CONTROL CONSOLE BOX</v>
      </c>
      <c r="K282" s="195">
        <f ca="1"/>
        <v>2.74</v>
      </c>
      <c r="L282" s="195">
        <f ca="1"/>
        <v>1.0900000000000001</v>
      </c>
      <c r="M282" s="195">
        <f ca="1"/>
        <v>1.19</v>
      </c>
      <c r="N282" s="195">
        <f ca="1"/>
        <v>0.34699999999999998</v>
      </c>
      <c r="O282" s="195">
        <f t="shared" ca="1" si="24"/>
        <v>0</v>
      </c>
      <c r="P282" s="195">
        <f t="shared" ca="1" si="25"/>
        <v>0</v>
      </c>
      <c r="Q282" s="195">
        <f t="shared" ca="1" si="26"/>
        <v>0</v>
      </c>
      <c r="R282" s="195">
        <f t="shared" ca="1" si="27"/>
        <v>0</v>
      </c>
      <c r="S282" s="195">
        <f t="shared" ca="1" si="28"/>
        <v>4</v>
      </c>
      <c r="T282" s="195">
        <f t="shared" ca="1" si="29"/>
        <v>4</v>
      </c>
    </row>
    <row r="283" spans="2:20" s="195" customFormat="1" x14ac:dyDescent="0.2">
      <c r="B283" s="195" t="str">
        <f ca="1"/>
        <v>FRP</v>
      </c>
      <c r="C283" s="195" t="str">
        <f ca="1"/>
        <v>ZAR</v>
      </c>
      <c r="D283" s="195" t="str">
        <f ca="1"/>
        <v>ZAR SB</v>
      </c>
      <c r="E283" s="195" t="str">
        <f ca="1"/>
        <v>SPOT HH</v>
      </c>
      <c r="F283" s="195" t="str">
        <f ca="1"/>
        <v>GEODIS USA LLC</v>
      </c>
      <c r="G283" s="195">
        <f ca="1"/>
        <v>1</v>
      </c>
      <c r="H283" s="195" t="str">
        <f ca="1"/>
        <v>S</v>
      </c>
      <c r="I283" s="195" t="str">
        <f ca="1"/>
        <v>H</v>
      </c>
      <c r="J283" s="195" t="str">
        <f ca="1"/>
        <v>FAN ASSEMBLY BOX</v>
      </c>
      <c r="K283" s="195">
        <f ca="1"/>
        <v>1.27</v>
      </c>
      <c r="L283" s="195">
        <f ca="1"/>
        <v>1.5</v>
      </c>
      <c r="M283" s="195">
        <f ca="1"/>
        <v>1.6</v>
      </c>
      <c r="N283" s="195">
        <f ca="1"/>
        <v>1.7000000000000001E-2</v>
      </c>
      <c r="O283" s="195">
        <f t="shared" ca="1" si="24"/>
        <v>0</v>
      </c>
      <c r="P283" s="195">
        <f t="shared" ca="1" si="25"/>
        <v>0</v>
      </c>
      <c r="Q283" s="195">
        <f t="shared" ca="1" si="26"/>
        <v>0</v>
      </c>
      <c r="R283" s="195">
        <f t="shared" ca="1" si="27"/>
        <v>0</v>
      </c>
      <c r="S283" s="195">
        <f t="shared" ca="1" si="28"/>
        <v>4</v>
      </c>
      <c r="T283" s="195">
        <f t="shared" ca="1" si="29"/>
        <v>4</v>
      </c>
    </row>
    <row r="284" spans="2:20" s="195" customFormat="1" x14ac:dyDescent="0.2">
      <c r="B284" s="195" t="str">
        <f ca="1"/>
        <v>FRP</v>
      </c>
      <c r="C284" s="195" t="str">
        <f ca="1"/>
        <v>ZAR</v>
      </c>
      <c r="D284" s="195" t="str">
        <f ca="1"/>
        <v>ZAR SB</v>
      </c>
      <c r="E284" s="195" t="str">
        <f ca="1"/>
        <v>SPOT HH</v>
      </c>
      <c r="F284" s="195" t="str">
        <f ca="1"/>
        <v>GEODIS USA LLC</v>
      </c>
      <c r="G284" s="195">
        <f ca="1"/>
        <v>1</v>
      </c>
      <c r="H284" s="195" t="str">
        <f ca="1"/>
        <v>S</v>
      </c>
      <c r="I284" s="195" t="str">
        <f ca="1"/>
        <v>H</v>
      </c>
      <c r="J284" s="195" t="str">
        <f ca="1"/>
        <v>FIRE CABINET BOX</v>
      </c>
      <c r="K284" s="195">
        <f ca="1"/>
        <v>2.34</v>
      </c>
      <c r="L284" s="195">
        <f ca="1"/>
        <v>2.34</v>
      </c>
      <c r="M284" s="195">
        <f ca="1"/>
        <v>0.76</v>
      </c>
      <c r="N284" s="195">
        <f ca="1"/>
        <v>0.05</v>
      </c>
      <c r="O284" s="195">
        <f t="shared" ca="1" si="24"/>
        <v>0</v>
      </c>
      <c r="P284" s="195">
        <f t="shared" ca="1" si="25"/>
        <v>0</v>
      </c>
      <c r="Q284" s="195">
        <f t="shared" ca="1" si="26"/>
        <v>0</v>
      </c>
      <c r="R284" s="195">
        <f t="shared" ca="1" si="27"/>
        <v>0</v>
      </c>
      <c r="S284" s="195">
        <f t="shared" ca="1" si="28"/>
        <v>4</v>
      </c>
      <c r="T284" s="195">
        <f t="shared" ca="1" si="29"/>
        <v>4</v>
      </c>
    </row>
    <row r="285" spans="2:20" s="195" customFormat="1" x14ac:dyDescent="0.2">
      <c r="B285" s="195" t="str">
        <f ca="1"/>
        <v>FRP</v>
      </c>
      <c r="C285" s="195" t="str">
        <f ca="1"/>
        <v>ZAR</v>
      </c>
      <c r="D285" s="195" t="str">
        <f ca="1"/>
        <v>ZAR SB</v>
      </c>
      <c r="E285" s="195" t="str">
        <f ca="1"/>
        <v>SPOT HH</v>
      </c>
      <c r="F285" s="195" t="str">
        <f ca="1"/>
        <v>GEODIS USA LLC</v>
      </c>
      <c r="G285" s="195">
        <f ca="1"/>
        <v>1</v>
      </c>
      <c r="H285" s="195" t="str">
        <f ca="1"/>
        <v>S</v>
      </c>
      <c r="I285" s="195" t="str">
        <f ca="1"/>
        <v>H</v>
      </c>
      <c r="J285" s="195" t="str">
        <f ca="1"/>
        <v>FAN ASSEMBLY BOX</v>
      </c>
      <c r="K285" s="195">
        <f ca="1"/>
        <v>1.27</v>
      </c>
      <c r="L285" s="195">
        <f ca="1"/>
        <v>1.5</v>
      </c>
      <c r="M285" s="195">
        <f ca="1"/>
        <v>1.6</v>
      </c>
      <c r="N285" s="195">
        <f ca="1"/>
        <v>3.9E-2</v>
      </c>
      <c r="O285" s="195">
        <f t="shared" ca="1" si="24"/>
        <v>0</v>
      </c>
      <c r="P285" s="195">
        <f t="shared" ca="1" si="25"/>
        <v>0</v>
      </c>
      <c r="Q285" s="195">
        <f t="shared" ca="1" si="26"/>
        <v>0</v>
      </c>
      <c r="R285" s="195">
        <f t="shared" ca="1" si="27"/>
        <v>0</v>
      </c>
      <c r="S285" s="195">
        <f t="shared" ca="1" si="28"/>
        <v>4</v>
      </c>
      <c r="T285" s="195">
        <f t="shared" ca="1" si="29"/>
        <v>4</v>
      </c>
    </row>
    <row r="286" spans="2:20" s="195" customFormat="1" x14ac:dyDescent="0.2">
      <c r="B286" s="195" t="str">
        <f ca="1"/>
        <v>FRP</v>
      </c>
      <c r="C286" s="195" t="str">
        <f ca="1"/>
        <v>ZAR</v>
      </c>
      <c r="D286" s="195" t="str">
        <f ca="1"/>
        <v>ZAR SB</v>
      </c>
      <c r="E286" s="195" t="str">
        <f ca="1"/>
        <v>SPOT HH</v>
      </c>
      <c r="F286" s="195" t="str">
        <f ca="1"/>
        <v>GEODIS USA LLC</v>
      </c>
      <c r="G286" s="195">
        <f ca="1"/>
        <v>1</v>
      </c>
      <c r="H286" s="195" t="str">
        <f ca="1"/>
        <v>S</v>
      </c>
      <c r="I286" s="195" t="str">
        <f ca="1"/>
        <v>H</v>
      </c>
      <c r="J286" s="195" t="str">
        <f ca="1"/>
        <v>SURGE VALVE BOX</v>
      </c>
      <c r="K286" s="195">
        <f ca="1"/>
        <v>2.4900000000000002</v>
      </c>
      <c r="L286" s="195">
        <f ca="1"/>
        <v>1.4</v>
      </c>
      <c r="M286" s="195">
        <f ca="1"/>
        <v>1.1200000000000001</v>
      </c>
      <c r="N286" s="195">
        <f ca="1"/>
        <v>0.29499999999999998</v>
      </c>
      <c r="O286" s="195">
        <f t="shared" ca="1" si="24"/>
        <v>0</v>
      </c>
      <c r="P286" s="195">
        <f t="shared" ca="1" si="25"/>
        <v>0</v>
      </c>
      <c r="Q286" s="195">
        <f t="shared" ca="1" si="26"/>
        <v>0</v>
      </c>
      <c r="R286" s="195">
        <f t="shared" ca="1" si="27"/>
        <v>0</v>
      </c>
      <c r="S286" s="195">
        <f t="shared" ca="1" si="28"/>
        <v>4</v>
      </c>
      <c r="T286" s="195">
        <f t="shared" ca="1" si="29"/>
        <v>4</v>
      </c>
    </row>
    <row r="287" spans="2:20" s="195" customFormat="1" x14ac:dyDescent="0.2">
      <c r="B287" s="195" t="str">
        <f ca="1"/>
        <v>FRP</v>
      </c>
      <c r="C287" s="195" t="str">
        <f ca="1"/>
        <v>ZAR</v>
      </c>
      <c r="D287" s="195" t="str">
        <f ca="1"/>
        <v>ZAR SB</v>
      </c>
      <c r="E287" s="195" t="str">
        <f ca="1"/>
        <v>SPOT HH</v>
      </c>
      <c r="F287" s="195" t="str">
        <f ca="1"/>
        <v>GEODIS USA LLC</v>
      </c>
      <c r="G287" s="195">
        <f ca="1"/>
        <v>1</v>
      </c>
      <c r="H287" s="195" t="str">
        <f ca="1"/>
        <v>S</v>
      </c>
      <c r="I287" s="195" t="str">
        <f ca="1"/>
        <v>H</v>
      </c>
      <c r="J287" s="195" t="str">
        <f ca="1"/>
        <v>FIRE CABINET BOX</v>
      </c>
      <c r="K287" s="195">
        <f ca="1"/>
        <v>2.39</v>
      </c>
      <c r="L287" s="195">
        <f ca="1"/>
        <v>1.57</v>
      </c>
      <c r="M287" s="195">
        <f ca="1"/>
        <v>0.79</v>
      </c>
      <c r="N287" s="195">
        <f ca="1"/>
        <v>0.13400000000000001</v>
      </c>
      <c r="O287" s="195">
        <f t="shared" ca="1" si="24"/>
        <v>0</v>
      </c>
      <c r="P287" s="195">
        <f t="shared" ca="1" si="25"/>
        <v>0</v>
      </c>
      <c r="Q287" s="195">
        <f t="shared" ca="1" si="26"/>
        <v>0</v>
      </c>
      <c r="R287" s="195">
        <f t="shared" ca="1" si="27"/>
        <v>0</v>
      </c>
      <c r="S287" s="195">
        <f t="shared" ca="1" si="28"/>
        <v>4</v>
      </c>
      <c r="T287" s="195">
        <f t="shared" ca="1" si="29"/>
        <v>4</v>
      </c>
    </row>
    <row r="288" spans="2:20" s="195" customFormat="1" x14ac:dyDescent="0.2">
      <c r="B288" s="195" t="str">
        <f ca="1"/>
        <v>FRP</v>
      </c>
      <c r="C288" s="195" t="str">
        <f ca="1"/>
        <v>ZAR</v>
      </c>
      <c r="D288" s="195" t="str">
        <f ca="1"/>
        <v>ZAR SB</v>
      </c>
      <c r="E288" s="195" t="str">
        <f ca="1"/>
        <v>SPOT HH</v>
      </c>
      <c r="F288" s="195" t="str">
        <f ca="1"/>
        <v>GEODIS USA LLC</v>
      </c>
      <c r="G288" s="195">
        <f ca="1"/>
        <v>1</v>
      </c>
      <c r="H288" s="195" t="str">
        <f ca="1"/>
        <v>S</v>
      </c>
      <c r="I288" s="195" t="str">
        <f ca="1"/>
        <v>H</v>
      </c>
      <c r="J288" s="195" t="str">
        <f ca="1"/>
        <v>PUMP STARTER BOX</v>
      </c>
      <c r="K288" s="195">
        <f ca="1"/>
        <v>1.85</v>
      </c>
      <c r="L288" s="195">
        <f ca="1"/>
        <v>1.3</v>
      </c>
      <c r="M288" s="195">
        <f ca="1"/>
        <v>0.74</v>
      </c>
      <c r="N288" s="195">
        <f ca="1"/>
        <v>0.34499999999999997</v>
      </c>
      <c r="O288" s="195">
        <f t="shared" ca="1" si="24"/>
        <v>0</v>
      </c>
      <c r="P288" s="195">
        <f t="shared" ca="1" si="25"/>
        <v>0</v>
      </c>
      <c r="Q288" s="195">
        <f t="shared" ca="1" si="26"/>
        <v>0</v>
      </c>
      <c r="R288" s="195">
        <f t="shared" ca="1" si="27"/>
        <v>0</v>
      </c>
      <c r="S288" s="195">
        <f t="shared" ca="1" si="28"/>
        <v>4</v>
      </c>
      <c r="T288" s="195">
        <f t="shared" ca="1" si="29"/>
        <v>4</v>
      </c>
    </row>
    <row r="289" spans="2:20" s="195" customFormat="1" x14ac:dyDescent="0.2">
      <c r="B289" s="195" t="str">
        <f ca="1"/>
        <v>FRP</v>
      </c>
      <c r="C289" s="195" t="str">
        <f ca="1"/>
        <v>ZAR</v>
      </c>
      <c r="D289" s="195" t="str">
        <f ca="1"/>
        <v>ZAR SB</v>
      </c>
      <c r="E289" s="195" t="str">
        <f ca="1"/>
        <v>SPOT HH</v>
      </c>
      <c r="F289" s="195" t="str">
        <f ca="1"/>
        <v>GEODIS USA LLC</v>
      </c>
      <c r="G289" s="195">
        <f ca="1"/>
        <v>1</v>
      </c>
      <c r="H289" s="195" t="str">
        <f ca="1"/>
        <v>S</v>
      </c>
      <c r="I289" s="195" t="str">
        <f ca="1"/>
        <v>H</v>
      </c>
      <c r="J289" s="195" t="str">
        <f ca="1"/>
        <v>COALESCING FILTER BOX</v>
      </c>
      <c r="K289" s="195">
        <f ca="1"/>
        <v>1.07</v>
      </c>
      <c r="L289" s="195">
        <f ca="1"/>
        <v>1.0900000000000001</v>
      </c>
      <c r="M289" s="195">
        <f ca="1"/>
        <v>2.54</v>
      </c>
      <c r="N289" s="195">
        <f ca="1"/>
        <v>9.6000000000000002E-2</v>
      </c>
      <c r="O289" s="195">
        <f t="shared" ca="1" si="24"/>
        <v>0</v>
      </c>
      <c r="P289" s="195">
        <f t="shared" ca="1" si="25"/>
        <v>0</v>
      </c>
      <c r="Q289" s="195">
        <f t="shared" ca="1" si="26"/>
        <v>0</v>
      </c>
      <c r="R289" s="195">
        <f t="shared" ca="1" si="27"/>
        <v>0</v>
      </c>
      <c r="S289" s="195">
        <f t="shared" ca="1" si="28"/>
        <v>4</v>
      </c>
      <c r="T289" s="195">
        <f t="shared" ca="1" si="29"/>
        <v>4</v>
      </c>
    </row>
    <row r="290" spans="2:20" s="195" customFormat="1" x14ac:dyDescent="0.2">
      <c r="B290" s="195" t="str">
        <f ca="1"/>
        <v>FRP</v>
      </c>
      <c r="C290" s="195" t="str">
        <f ca="1"/>
        <v>ZAR</v>
      </c>
      <c r="D290" s="195" t="str">
        <f ca="1"/>
        <v>ZAR SB</v>
      </c>
      <c r="E290" s="195" t="str">
        <f ca="1"/>
        <v>SPOT HH</v>
      </c>
      <c r="F290" s="195" t="str">
        <f ca="1"/>
        <v>GEODIS USA LLC</v>
      </c>
      <c r="G290" s="195">
        <f ca="1"/>
        <v>1</v>
      </c>
      <c r="H290" s="195" t="str">
        <f ca="1"/>
        <v>S</v>
      </c>
      <c r="I290" s="195" t="str">
        <f ca="1"/>
        <v>H</v>
      </c>
      <c r="J290" s="195" t="str">
        <f ca="1"/>
        <v>COALSESCING FILTER BOX</v>
      </c>
      <c r="K290" s="195">
        <f ca="1"/>
        <v>0.89</v>
      </c>
      <c r="L290" s="195">
        <f ca="1"/>
        <v>0.81</v>
      </c>
      <c r="M290" s="195">
        <f ca="1"/>
        <v>1.47</v>
      </c>
      <c r="N290" s="195">
        <f ca="1"/>
        <v>2.609</v>
      </c>
      <c r="O290" s="195">
        <f t="shared" ca="1" si="24"/>
        <v>0</v>
      </c>
      <c r="P290" s="195">
        <f t="shared" ca="1" si="25"/>
        <v>0</v>
      </c>
      <c r="Q290" s="195">
        <f t="shared" ca="1" si="26"/>
        <v>0</v>
      </c>
      <c r="R290" s="195">
        <f t="shared" ca="1" si="27"/>
        <v>0</v>
      </c>
      <c r="S290" s="195">
        <f t="shared" ca="1" si="28"/>
        <v>4</v>
      </c>
      <c r="T290" s="195">
        <f t="shared" ca="1" si="29"/>
        <v>4</v>
      </c>
    </row>
    <row r="291" spans="2:20" s="195" customFormat="1" x14ac:dyDescent="0.2">
      <c r="B291" s="195" t="str">
        <f ca="1"/>
        <v>FRP</v>
      </c>
      <c r="C291" s="195" t="str">
        <f ca="1"/>
        <v>ZAR</v>
      </c>
      <c r="D291" s="195" t="str">
        <f ca="1"/>
        <v>ZAR SB</v>
      </c>
      <c r="E291" s="195" t="str">
        <f ca="1"/>
        <v>SPOT HH</v>
      </c>
      <c r="F291" s="195" t="str">
        <f ca="1"/>
        <v>GEODIS USA LLC</v>
      </c>
      <c r="G291" s="195">
        <f ca="1"/>
        <v>1</v>
      </c>
      <c r="H291" s="195" t="str">
        <f ca="1"/>
        <v>S</v>
      </c>
      <c r="I291" s="195" t="str">
        <f ca="1"/>
        <v>H</v>
      </c>
      <c r="J291" s="195" t="str">
        <f ca="1"/>
        <v>DRIVE SHAFT BOX</v>
      </c>
      <c r="K291" s="195">
        <f ca="1"/>
        <v>1.02</v>
      </c>
      <c r="L291" s="195">
        <f ca="1"/>
        <v>0.74</v>
      </c>
      <c r="M291" s="195">
        <f ca="1"/>
        <v>0.89</v>
      </c>
      <c r="N291" s="195">
        <f ca="1"/>
        <v>0.36099999999999999</v>
      </c>
      <c r="O291" s="195">
        <f t="shared" ca="1" si="24"/>
        <v>0</v>
      </c>
      <c r="P291" s="195">
        <f t="shared" ca="1" si="25"/>
        <v>0</v>
      </c>
      <c r="Q291" s="195">
        <f t="shared" ca="1" si="26"/>
        <v>0</v>
      </c>
      <c r="R291" s="195">
        <f t="shared" ca="1" si="27"/>
        <v>0</v>
      </c>
      <c r="S291" s="195">
        <f t="shared" ca="1" si="28"/>
        <v>4</v>
      </c>
      <c r="T291" s="195">
        <f t="shared" ca="1" si="29"/>
        <v>4</v>
      </c>
    </row>
    <row r="292" spans="2:20" s="195" customFormat="1" x14ac:dyDescent="0.2">
      <c r="B292" s="195" t="str">
        <f ca="1"/>
        <v>FRP</v>
      </c>
      <c r="C292" s="195" t="str">
        <f ca="1"/>
        <v>ZAR</v>
      </c>
      <c r="D292" s="195" t="str">
        <f ca="1"/>
        <v>ZAR SB</v>
      </c>
      <c r="E292" s="195" t="str">
        <f ca="1"/>
        <v>SPOT HH</v>
      </c>
      <c r="F292" s="195" t="str">
        <f ca="1"/>
        <v>GEODIS USA LLC</v>
      </c>
      <c r="G292" s="195">
        <f ca="1"/>
        <v>1</v>
      </c>
      <c r="H292" s="195" t="str">
        <f ca="1"/>
        <v>S</v>
      </c>
      <c r="I292" s="195" t="str">
        <f ca="1"/>
        <v>H</v>
      </c>
      <c r="J292" s="195" t="str">
        <f ca="1"/>
        <v>COUPLING BOX</v>
      </c>
      <c r="K292" s="195">
        <f ca="1"/>
        <v>1.19</v>
      </c>
      <c r="L292" s="195">
        <f ca="1"/>
        <v>0.48</v>
      </c>
      <c r="M292" s="195">
        <f ca="1"/>
        <v>0.56000000000000005</v>
      </c>
      <c r="N292" s="195">
        <f ca="1"/>
        <v>0.37</v>
      </c>
      <c r="O292" s="195">
        <f t="shared" ca="1" si="24"/>
        <v>0</v>
      </c>
      <c r="P292" s="195">
        <f t="shared" ca="1" si="25"/>
        <v>0</v>
      </c>
      <c r="Q292" s="195">
        <f t="shared" ca="1" si="26"/>
        <v>0</v>
      </c>
      <c r="R292" s="195">
        <f t="shared" ca="1" si="27"/>
        <v>0</v>
      </c>
      <c r="S292" s="195">
        <f t="shared" ca="1" si="28"/>
        <v>4</v>
      </c>
      <c r="T292" s="195">
        <f t="shared" ca="1" si="29"/>
        <v>4</v>
      </c>
    </row>
    <row r="293" spans="2:20" s="195" customFormat="1" x14ac:dyDescent="0.2">
      <c r="B293" s="195" t="str">
        <f ca="1"/>
        <v>FRP</v>
      </c>
      <c r="C293" s="195" t="str">
        <f ca="1"/>
        <v>ZAR</v>
      </c>
      <c r="D293" s="195" t="str">
        <f ca="1"/>
        <v>ZAR SB</v>
      </c>
      <c r="E293" s="195" t="str">
        <f ca="1"/>
        <v>SPOT HH</v>
      </c>
      <c r="F293" s="195" t="str">
        <f ca="1"/>
        <v>GEODIS USA LLC</v>
      </c>
      <c r="G293" s="195">
        <f ca="1"/>
        <v>1</v>
      </c>
      <c r="H293" s="195" t="str">
        <f ca="1"/>
        <v>S</v>
      </c>
      <c r="I293" s="195" t="str">
        <f ca="1"/>
        <v>H</v>
      </c>
      <c r="J293" s="195" t="str">
        <f ca="1"/>
        <v>ADAPTER COVERING BOX</v>
      </c>
      <c r="K293" s="195">
        <f ca="1"/>
        <v>0.71</v>
      </c>
      <c r="L293" s="195">
        <f ca="1"/>
        <v>0.71</v>
      </c>
      <c r="M293" s="195">
        <f ca="1"/>
        <v>0.57999999999999996</v>
      </c>
      <c r="N293" s="195">
        <f ca="1"/>
        <v>0.53400000000000003</v>
      </c>
      <c r="O293" s="195">
        <f t="shared" ca="1" si="24"/>
        <v>0</v>
      </c>
      <c r="P293" s="195">
        <f t="shared" ca="1" si="25"/>
        <v>0</v>
      </c>
      <c r="Q293" s="195">
        <f t="shared" ca="1" si="26"/>
        <v>0</v>
      </c>
      <c r="R293" s="195">
        <f t="shared" ca="1" si="27"/>
        <v>0</v>
      </c>
      <c r="S293" s="195">
        <f t="shared" ca="1" si="28"/>
        <v>4</v>
      </c>
      <c r="T293" s="195">
        <f t="shared" ca="1" si="29"/>
        <v>4</v>
      </c>
    </row>
    <row r="294" spans="2:20" s="195" customFormat="1" x14ac:dyDescent="0.2">
      <c r="B294" s="195" t="str">
        <f ca="1"/>
        <v>FRP</v>
      </c>
      <c r="C294" s="195" t="str">
        <f ca="1"/>
        <v>ZAR</v>
      </c>
      <c r="D294" s="195" t="str">
        <f ca="1"/>
        <v>ZAR SB</v>
      </c>
      <c r="E294" s="195" t="str">
        <f ca="1"/>
        <v>SPOT HH</v>
      </c>
      <c r="F294" s="195" t="str">
        <f ca="1"/>
        <v>GEODIS USA LLC</v>
      </c>
      <c r="G294" s="195">
        <f ca="1"/>
        <v>1</v>
      </c>
      <c r="H294" s="195" t="str">
        <f ca="1"/>
        <v>S</v>
      </c>
      <c r="I294" s="195" t="str">
        <f ca="1"/>
        <v>H</v>
      </c>
      <c r="J294" s="195" t="str">
        <f ca="1"/>
        <v>LUBE OIL PUMP BOX</v>
      </c>
      <c r="K294" s="195">
        <f ca="1"/>
        <v>1.68</v>
      </c>
      <c r="L294" s="195">
        <f ca="1"/>
        <v>0.79</v>
      </c>
      <c r="M294" s="195">
        <f ca="1"/>
        <v>1.04</v>
      </c>
      <c r="N294" s="195">
        <f ca="1"/>
        <v>0.77400000000000002</v>
      </c>
      <c r="O294" s="195">
        <f t="shared" ca="1" si="24"/>
        <v>0</v>
      </c>
      <c r="P294" s="195">
        <f t="shared" ca="1" si="25"/>
        <v>0</v>
      </c>
      <c r="Q294" s="195">
        <f t="shared" ca="1" si="26"/>
        <v>0</v>
      </c>
      <c r="R294" s="195">
        <f t="shared" ca="1" si="27"/>
        <v>0</v>
      </c>
      <c r="S294" s="195">
        <f t="shared" ca="1" si="28"/>
        <v>4</v>
      </c>
      <c r="T294" s="195">
        <f t="shared" ca="1" si="29"/>
        <v>4</v>
      </c>
    </row>
    <row r="295" spans="2:20" s="195" customFormat="1" x14ac:dyDescent="0.2">
      <c r="B295" s="195" t="str">
        <f ca="1"/>
        <v>FRP</v>
      </c>
      <c r="C295" s="195" t="str">
        <f ca="1"/>
        <v>ZAR</v>
      </c>
      <c r="D295" s="195" t="str">
        <f ca="1"/>
        <v>ZAR SB</v>
      </c>
      <c r="E295" s="195" t="str">
        <f ca="1"/>
        <v>SPOT HH</v>
      </c>
      <c r="F295" s="195" t="str">
        <f ca="1"/>
        <v>GEODIS USA LLC</v>
      </c>
      <c r="G295" s="195">
        <f ca="1"/>
        <v>1</v>
      </c>
      <c r="H295" s="195" t="str">
        <f ca="1"/>
        <v>S</v>
      </c>
      <c r="I295" s="195" t="str">
        <f ca="1"/>
        <v>H</v>
      </c>
      <c r="J295" s="195" t="str">
        <f ca="1"/>
        <v>AUXILLARY OIL PUMP BOX</v>
      </c>
      <c r="K295" s="195">
        <f ca="1"/>
        <v>1.68</v>
      </c>
      <c r="L295" s="195">
        <f ca="1"/>
        <v>0.79</v>
      </c>
      <c r="M295" s="195">
        <f ca="1"/>
        <v>1.04</v>
      </c>
      <c r="N295" s="195">
        <f ca="1"/>
        <v>0.28599999999999998</v>
      </c>
      <c r="O295" s="195">
        <f t="shared" ca="1" si="24"/>
        <v>0</v>
      </c>
      <c r="P295" s="195">
        <f t="shared" ca="1" si="25"/>
        <v>0</v>
      </c>
      <c r="Q295" s="195">
        <f t="shared" ca="1" si="26"/>
        <v>0</v>
      </c>
      <c r="R295" s="195">
        <f t="shared" ca="1" si="27"/>
        <v>0</v>
      </c>
      <c r="S295" s="195">
        <f t="shared" ca="1" si="28"/>
        <v>4</v>
      </c>
      <c r="T295" s="195">
        <f t="shared" ca="1" si="29"/>
        <v>4</v>
      </c>
    </row>
    <row r="296" spans="2:20" s="195" customFormat="1" x14ac:dyDescent="0.2">
      <c r="B296" s="195" t="str">
        <f ca="1"/>
        <v>FRP</v>
      </c>
      <c r="C296" s="195" t="str">
        <f ca="1"/>
        <v>ZAR</v>
      </c>
      <c r="D296" s="195" t="str">
        <f ca="1"/>
        <v>ZAR SB</v>
      </c>
      <c r="E296" s="195" t="str">
        <f ca="1"/>
        <v>SPOT HH</v>
      </c>
      <c r="F296" s="195" t="str">
        <f ca="1"/>
        <v>GEODIS USA LLC</v>
      </c>
      <c r="G296" s="195">
        <f ca="1"/>
        <v>1</v>
      </c>
      <c r="H296" s="195" t="str">
        <f ca="1"/>
        <v>S</v>
      </c>
      <c r="I296" s="195" t="str">
        <f ca="1"/>
        <v>H</v>
      </c>
      <c r="J296" s="195" t="str">
        <f ca="1"/>
        <v>MOTOR AIR COOLER BOX</v>
      </c>
      <c r="K296" s="195">
        <f ca="1"/>
        <v>0.79</v>
      </c>
      <c r="L296" s="195">
        <f ca="1"/>
        <v>0.74</v>
      </c>
      <c r="M296" s="195">
        <f ca="1"/>
        <v>0.64</v>
      </c>
      <c r="N296" s="195">
        <f ca="1"/>
        <v>0.12</v>
      </c>
      <c r="O296" s="195">
        <f t="shared" ca="1" si="24"/>
        <v>0</v>
      </c>
      <c r="P296" s="195">
        <f t="shared" ca="1" si="25"/>
        <v>0</v>
      </c>
      <c r="Q296" s="195">
        <f t="shared" ca="1" si="26"/>
        <v>0</v>
      </c>
      <c r="R296" s="195">
        <f t="shared" ca="1" si="27"/>
        <v>0</v>
      </c>
      <c r="S296" s="195">
        <f t="shared" ca="1" si="28"/>
        <v>4</v>
      </c>
      <c r="T296" s="195">
        <f t="shared" ca="1" si="29"/>
        <v>4</v>
      </c>
    </row>
    <row r="297" spans="2:20" s="195" customFormat="1" x14ac:dyDescent="0.2">
      <c r="B297" s="195" t="str">
        <f ca="1"/>
        <v>FRP</v>
      </c>
      <c r="C297" s="195" t="str">
        <f ca="1"/>
        <v>ZAR</v>
      </c>
      <c r="D297" s="195" t="str">
        <f ca="1"/>
        <v>ZAR SB</v>
      </c>
      <c r="E297" s="195" t="str">
        <f ca="1"/>
        <v>SPOT HH</v>
      </c>
      <c r="F297" s="195" t="str">
        <f ca="1"/>
        <v>GEODIS USA LLC</v>
      </c>
      <c r="G297" s="195">
        <f ca="1"/>
        <v>1</v>
      </c>
      <c r="H297" s="195" t="str">
        <f ca="1"/>
        <v>S</v>
      </c>
      <c r="I297" s="195" t="str">
        <f ca="1"/>
        <v>H</v>
      </c>
      <c r="J297" s="195" t="str">
        <f ca="1"/>
        <v>BALANCE PLANT BOX BOX</v>
      </c>
      <c r="K297" s="195">
        <f ca="1"/>
        <v>1.1399999999999999</v>
      </c>
      <c r="L297" s="195">
        <f ca="1"/>
        <v>1.04</v>
      </c>
      <c r="M297" s="195">
        <f ca="1"/>
        <v>0.86</v>
      </c>
      <c r="N297" s="195">
        <f ca="1"/>
        <v>5.8999999999999997E-2</v>
      </c>
      <c r="O297" s="195">
        <f t="shared" ca="1" si="24"/>
        <v>0</v>
      </c>
      <c r="P297" s="195">
        <f t="shared" ca="1" si="25"/>
        <v>0</v>
      </c>
      <c r="Q297" s="195">
        <f t="shared" ca="1" si="26"/>
        <v>0</v>
      </c>
      <c r="R297" s="195">
        <f t="shared" ca="1" si="27"/>
        <v>0</v>
      </c>
      <c r="S297" s="195">
        <f t="shared" ca="1" si="28"/>
        <v>4</v>
      </c>
      <c r="T297" s="195">
        <f t="shared" ca="1" si="29"/>
        <v>4</v>
      </c>
    </row>
    <row r="298" spans="2:20" s="195" customFormat="1" x14ac:dyDescent="0.2">
      <c r="B298" s="195" t="str">
        <f ca="1"/>
        <v>FRP</v>
      </c>
      <c r="C298" s="195" t="str">
        <f ca="1"/>
        <v>ZAR</v>
      </c>
      <c r="D298" s="195" t="str">
        <f ca="1"/>
        <v>ZAR SB</v>
      </c>
      <c r="E298" s="195" t="str">
        <f ca="1"/>
        <v>SPOT HH</v>
      </c>
      <c r="F298" s="195" t="str">
        <f ca="1"/>
        <v>GEODIS USA LLC</v>
      </c>
      <c r="G298" s="195">
        <f ca="1"/>
        <v>1</v>
      </c>
      <c r="H298" s="195" t="str">
        <f ca="1"/>
        <v>M</v>
      </c>
      <c r="I298" s="195" t="str">
        <f ca="1"/>
        <v>H</v>
      </c>
      <c r="J298" s="195" t="str">
        <f ca="1"/>
        <v>40 FT MAFI</v>
      </c>
      <c r="K298" s="195">
        <f ca="1"/>
        <v>12.5</v>
      </c>
      <c r="L298" s="195">
        <f ca="1"/>
        <v>2.5</v>
      </c>
      <c r="M298" s="195">
        <f ca="1"/>
        <v>3.99</v>
      </c>
      <c r="N298" s="195">
        <f ca="1"/>
        <v>46.45</v>
      </c>
      <c r="O298" s="195">
        <f t="shared" ca="1" si="24"/>
        <v>0</v>
      </c>
      <c r="P298" s="195">
        <f t="shared" ca="1" si="25"/>
        <v>0</v>
      </c>
      <c r="Q298" s="195">
        <f t="shared" ca="1" si="26"/>
        <v>0</v>
      </c>
      <c r="R298" s="195">
        <f t="shared" ca="1" si="27"/>
        <v>0</v>
      </c>
      <c r="S298" s="195">
        <f t="shared" ca="1" si="28"/>
        <v>14</v>
      </c>
      <c r="T298" s="195">
        <f t="shared" ca="1" si="29"/>
        <v>14</v>
      </c>
    </row>
    <row r="299" spans="2:20" s="195" customFormat="1" x14ac:dyDescent="0.2">
      <c r="B299" s="195" t="str">
        <f ca="1"/>
        <v>FRP</v>
      </c>
      <c r="C299" s="195" t="str">
        <f ca="1"/>
        <v>ZAR</v>
      </c>
      <c r="D299" s="195" t="str">
        <f ca="1"/>
        <v>ZAR SB</v>
      </c>
      <c r="E299" s="195" t="str">
        <f ca="1"/>
        <v>SPOT HH</v>
      </c>
      <c r="F299" s="195" t="str">
        <f ca="1"/>
        <v>GEODIS USA LLC</v>
      </c>
      <c r="G299" s="195">
        <f ca="1"/>
        <v>1</v>
      </c>
      <c r="H299" s="195" t="str">
        <f ca="1"/>
        <v>SM</v>
      </c>
      <c r="I299" s="195" t="str">
        <f ca="1"/>
        <v>H</v>
      </c>
      <c r="J299" s="195" t="str">
        <f ca="1"/>
        <v>COMPRESSOR COMPRESSOR</v>
      </c>
      <c r="K299" s="195">
        <f ca="1"/>
        <v>9.8000000000000007</v>
      </c>
      <c r="L299" s="195">
        <f ca="1"/>
        <v>3.2</v>
      </c>
      <c r="M299" s="195">
        <f ca="1"/>
        <v>3.99</v>
      </c>
      <c r="N299" s="195">
        <f ca="1"/>
        <v>38.457999999999998</v>
      </c>
      <c r="O299" s="195">
        <f t="shared" ca="1" si="24"/>
        <v>8</v>
      </c>
      <c r="P299" s="195">
        <f t="shared" ca="1" si="25"/>
        <v>8</v>
      </c>
      <c r="Q299" s="195">
        <f t="shared" ca="1" si="26"/>
        <v>6</v>
      </c>
      <c r="R299" s="195">
        <f t="shared" ca="1" si="27"/>
        <v>6</v>
      </c>
      <c r="S299" s="195">
        <f t="shared" ca="1" si="28"/>
        <v>12</v>
      </c>
      <c r="T299" s="195">
        <f t="shared" ca="1" si="29"/>
        <v>12</v>
      </c>
    </row>
    <row r="300" spans="2:20" s="195" customFormat="1" x14ac:dyDescent="0.2">
      <c r="B300" s="195" t="str">
        <f ca="1"/>
        <v>FRP</v>
      </c>
      <c r="C300" s="195" t="str">
        <f ca="1"/>
        <v>ZAR</v>
      </c>
      <c r="D300" s="195" t="str">
        <f ca="1"/>
        <v>ZAR SB</v>
      </c>
      <c r="E300" s="195" t="str">
        <f ca="1"/>
        <v>SPOT HH</v>
      </c>
      <c r="F300" s="195" t="str">
        <f ca="1"/>
        <v>GEODIS USA LLC</v>
      </c>
      <c r="G300" s="195">
        <f ca="1"/>
        <v>1</v>
      </c>
      <c r="H300" s="195" t="str">
        <f ca="1"/>
        <v>M</v>
      </c>
      <c r="I300" s="195" t="str">
        <f ca="1"/>
        <v>H</v>
      </c>
      <c r="J300" s="195" t="str">
        <f ca="1"/>
        <v>40 FT MAFI</v>
      </c>
      <c r="K300" s="195">
        <f ca="1"/>
        <v>12.5</v>
      </c>
      <c r="L300" s="195">
        <f ca="1"/>
        <v>2.5</v>
      </c>
      <c r="M300" s="195">
        <f ca="1"/>
        <v>3.99</v>
      </c>
      <c r="N300" s="195">
        <f ca="1"/>
        <v>61.81</v>
      </c>
      <c r="O300" s="195">
        <f t="shared" ca="1" si="24"/>
        <v>0</v>
      </c>
      <c r="P300" s="195">
        <f t="shared" ca="1" si="25"/>
        <v>0</v>
      </c>
      <c r="Q300" s="195">
        <f t="shared" ca="1" si="26"/>
        <v>0</v>
      </c>
      <c r="R300" s="195">
        <f t="shared" ca="1" si="27"/>
        <v>0</v>
      </c>
      <c r="S300" s="195">
        <f t="shared" ca="1" si="28"/>
        <v>18</v>
      </c>
      <c r="T300" s="195">
        <f t="shared" ca="1" si="29"/>
        <v>18</v>
      </c>
    </row>
    <row r="301" spans="2:20" s="195" customFormat="1" x14ac:dyDescent="0.2">
      <c r="B301" s="195" t="str">
        <f ca="1"/>
        <v>FRP</v>
      </c>
      <c r="C301" s="195" t="str">
        <f ca="1"/>
        <v>ZAR</v>
      </c>
      <c r="D301" s="195" t="str">
        <f ca="1"/>
        <v>ZAR SB</v>
      </c>
      <c r="E301" s="195" t="str">
        <f ca="1"/>
        <v>SPOT HH</v>
      </c>
      <c r="F301" s="195" t="str">
        <f ca="1"/>
        <v>GEODIS USA LLC</v>
      </c>
      <c r="G301" s="195">
        <f ca="1"/>
        <v>1</v>
      </c>
      <c r="H301" s="195" t="str">
        <f ca="1"/>
        <v>SM</v>
      </c>
      <c r="I301" s="195" t="str">
        <f ca="1"/>
        <v>H</v>
      </c>
      <c r="J301" s="195" t="str">
        <f ca="1"/>
        <v>COMPRESSOR COMPRESSOR</v>
      </c>
      <c r="K301" s="195">
        <f ca="1"/>
        <v>6.68</v>
      </c>
      <c r="L301" s="195">
        <f ca="1"/>
        <v>3.2</v>
      </c>
      <c r="M301" s="195">
        <f ca="1"/>
        <v>3.91</v>
      </c>
      <c r="N301" s="195">
        <f ca="1"/>
        <v>53.81</v>
      </c>
      <c r="O301" s="195">
        <f t="shared" ca="1" si="24"/>
        <v>8</v>
      </c>
      <c r="P301" s="195">
        <f t="shared" ca="1" si="25"/>
        <v>8</v>
      </c>
      <c r="Q301" s="195">
        <f t="shared" ca="1" si="26"/>
        <v>6</v>
      </c>
      <c r="R301" s="195">
        <f t="shared" ca="1" si="27"/>
        <v>6</v>
      </c>
      <c r="S301" s="195">
        <f t="shared" ca="1" si="28"/>
        <v>16</v>
      </c>
      <c r="T301" s="195">
        <f t="shared" ca="1" si="29"/>
        <v>16</v>
      </c>
    </row>
    <row r="302" spans="2:20" s="195" customFormat="1" x14ac:dyDescent="0.2">
      <c r="B302" s="195" t="str">
        <f ca="1"/>
        <v>FRP</v>
      </c>
      <c r="C302" s="195" t="str">
        <f ca="1"/>
        <v>PNG</v>
      </c>
      <c r="D302" s="195" t="str">
        <f ca="1"/>
        <v>PNG NB</v>
      </c>
      <c r="E302" s="195" t="str">
        <f ca="1"/>
        <v>SPOT HH</v>
      </c>
      <c r="F302" s="195" t="str">
        <f ca="1"/>
        <v>FAST GLOBAL LOGISTICS, LLC</v>
      </c>
      <c r="G302" s="195">
        <f ca="1"/>
        <v>1</v>
      </c>
      <c r="H302" s="195" t="str">
        <f ca="1"/>
        <v>H</v>
      </c>
      <c r="I302" s="195" t="str">
        <f ca="1"/>
        <v>H</v>
      </c>
      <c r="J302" s="195" t="str">
        <f ca="1"/>
        <v>JAYCO Trailer</v>
      </c>
      <c r="K302" s="195">
        <f ca="1"/>
        <v>11.68</v>
      </c>
      <c r="L302" s="195">
        <f ca="1"/>
        <v>2.54</v>
      </c>
      <c r="M302" s="195">
        <f ca="1"/>
        <v>3.43</v>
      </c>
      <c r="N302" s="195">
        <f ca="1"/>
        <v>5.81</v>
      </c>
      <c r="O302" s="195">
        <f t="shared" ca="1" si="24"/>
        <v>0</v>
      </c>
      <c r="P302" s="195">
        <f t="shared" ca="1" si="25"/>
        <v>0</v>
      </c>
      <c r="Q302" s="195">
        <f t="shared" ca="1" si="26"/>
        <v>0</v>
      </c>
      <c r="R302" s="195">
        <f t="shared" ca="1" si="27"/>
        <v>0</v>
      </c>
      <c r="S302" s="195">
        <f t="shared" ca="1" si="28"/>
        <v>4</v>
      </c>
      <c r="T302" s="195">
        <f t="shared" ca="1" si="29"/>
        <v>4</v>
      </c>
    </row>
    <row r="303" spans="2:20" s="195" customFormat="1" x14ac:dyDescent="0.2">
      <c r="B303" s="195" t="str">
        <f ca="1"/>
        <v>FRP</v>
      </c>
      <c r="C303" s="195" t="str">
        <f ca="1"/>
        <v>TEV</v>
      </c>
      <c r="D303" s="195" t="str">
        <f ca="1"/>
        <v>IQQ</v>
      </c>
      <c r="E303" s="195" t="str">
        <f ca="1"/>
        <v>SPOT HH</v>
      </c>
      <c r="F303" s="195" t="str">
        <f ca="1"/>
        <v>A.E.S. INC.</v>
      </c>
      <c r="G303" s="195">
        <f ca="1"/>
        <v>1</v>
      </c>
      <c r="H303" s="195" t="str">
        <f ca="1"/>
        <v>H</v>
      </c>
      <c r="I303" s="195" t="str">
        <f ca="1"/>
        <v>H</v>
      </c>
      <c r="J303" s="195" t="str">
        <f ca="1"/>
        <v>JD COMBINE</v>
      </c>
      <c r="K303" s="195">
        <f ca="1"/>
        <v>8.18</v>
      </c>
      <c r="L303" s="195">
        <f ca="1"/>
        <v>4.1399999999999997</v>
      </c>
      <c r="M303" s="195">
        <f ca="1"/>
        <v>3.81</v>
      </c>
      <c r="N303" s="195">
        <f ca="1"/>
        <v>13.93</v>
      </c>
      <c r="O303" s="195">
        <f t="shared" ca="1" si="24"/>
        <v>0</v>
      </c>
      <c r="P303" s="195">
        <f t="shared" ca="1" si="25"/>
        <v>0</v>
      </c>
      <c r="Q303" s="195">
        <f t="shared" ca="1" si="26"/>
        <v>0</v>
      </c>
      <c r="R303" s="195">
        <f t="shared" ca="1" si="27"/>
        <v>0</v>
      </c>
      <c r="S303" s="195">
        <f t="shared" ca="1" si="28"/>
        <v>4</v>
      </c>
      <c r="T303" s="195">
        <f t="shared" ca="1" si="29"/>
        <v>4</v>
      </c>
    </row>
    <row r="304" spans="2:20" s="195" customFormat="1" x14ac:dyDescent="0.2">
      <c r="B304" s="195" t="str">
        <f ca="1"/>
        <v>FRP</v>
      </c>
      <c r="C304" s="195" t="str">
        <f ca="1"/>
        <v>ZAR</v>
      </c>
      <c r="D304" s="195" t="str">
        <f ca="1"/>
        <v>ZAR SB</v>
      </c>
      <c r="E304" s="195" t="str">
        <f ca="1"/>
        <v>SPOT HH</v>
      </c>
      <c r="F304" s="195" t="str">
        <f ca="1"/>
        <v>SLADE SHIPPING INC</v>
      </c>
      <c r="G304" s="195">
        <f ca="1"/>
        <v>1</v>
      </c>
      <c r="H304" s="195" t="str">
        <f ca="1"/>
        <v>S</v>
      </c>
      <c r="I304" s="195" t="str">
        <f ca="1"/>
        <v>H</v>
      </c>
      <c r="J304" s="195" t="str">
        <f ca="1"/>
        <v>OILFIELD EQUIPM</v>
      </c>
      <c r="K304" s="195">
        <f ca="1"/>
        <v>11.327999999999999</v>
      </c>
      <c r="L304" s="195">
        <f ca="1"/>
        <v>1.143</v>
      </c>
      <c r="M304" s="195">
        <f ca="1"/>
        <v>0.38100000000000001</v>
      </c>
      <c r="N304" s="195">
        <f ca="1"/>
        <v>2.081</v>
      </c>
      <c r="O304" s="195">
        <f t="shared" ca="1" si="24"/>
        <v>0</v>
      </c>
      <c r="P304" s="195">
        <f t="shared" ca="1" si="25"/>
        <v>0</v>
      </c>
      <c r="Q304" s="195">
        <f t="shared" ca="1" si="26"/>
        <v>0</v>
      </c>
      <c r="R304" s="195">
        <f t="shared" ca="1" si="27"/>
        <v>0</v>
      </c>
      <c r="S304" s="195">
        <f t="shared" ca="1" si="28"/>
        <v>4</v>
      </c>
      <c r="T304" s="195">
        <f t="shared" ca="1" si="29"/>
        <v>4</v>
      </c>
    </row>
    <row r="305" spans="2:20" s="195" customFormat="1" x14ac:dyDescent="0.2">
      <c r="B305" s="195" t="str">
        <f ca="1"/>
        <v>VCZ</v>
      </c>
      <c r="C305" s="195" t="str">
        <f ca="1"/>
        <v>ZAR</v>
      </c>
      <c r="D305" s="195" t="str">
        <f ca="1"/>
        <v>MVD</v>
      </c>
      <c r="E305" s="195" t="str">
        <f ca="1"/>
        <v>VOLKSWAGEN</v>
      </c>
      <c r="F305" s="195" t="str">
        <f ca="1"/>
        <v>VW MEX</v>
      </c>
      <c r="G305" s="195">
        <f ca="1"/>
        <v>1</v>
      </c>
      <c r="H305" s="195" t="str">
        <f ca="1"/>
        <v>C</v>
      </c>
      <c r="I305" s="195" t="str">
        <f ca="1"/>
        <v>C</v>
      </c>
      <c r="J305" s="195" t="str">
        <f ca="1"/>
        <v>JETTA</v>
      </c>
      <c r="K305" s="195">
        <f ca="1"/>
        <v>4.6180000000000003</v>
      </c>
      <c r="L305" s="195">
        <f ca="1"/>
        <v>1.77</v>
      </c>
      <c r="M305" s="195">
        <f ca="1"/>
        <v>1.395</v>
      </c>
      <c r="N305" s="195">
        <f ca="1"/>
        <v>1.4079999999999999</v>
      </c>
      <c r="O305" s="195">
        <f t="shared" ca="1" si="24"/>
        <v>4</v>
      </c>
      <c r="P305" s="195">
        <f t="shared" ca="1" si="25"/>
        <v>4</v>
      </c>
      <c r="Q305" s="195">
        <f t="shared" ca="1" si="26"/>
        <v>0</v>
      </c>
      <c r="R305" s="195">
        <f t="shared" ca="1" si="27"/>
        <v>0</v>
      </c>
      <c r="S305" s="195">
        <f t="shared" ca="1" si="28"/>
        <v>0</v>
      </c>
      <c r="T305" s="195">
        <f t="shared" ca="1" si="29"/>
        <v>0</v>
      </c>
    </row>
    <row r="306" spans="2:20" s="195" customFormat="1" x14ac:dyDescent="0.2">
      <c r="B306" s="195" t="str">
        <f ca="1"/>
        <v>VCZ</v>
      </c>
      <c r="C306" s="195" t="str">
        <f ca="1"/>
        <v>ZAR</v>
      </c>
      <c r="D306" s="195" t="str">
        <f ca="1"/>
        <v>MVD</v>
      </c>
      <c r="E306" s="195" t="str">
        <f ca="1"/>
        <v>VOLKSWAGEN</v>
      </c>
      <c r="F306" s="195" t="str">
        <f ca="1"/>
        <v>VW MEX</v>
      </c>
      <c r="G306" s="195">
        <f ca="1"/>
        <v>24</v>
      </c>
      <c r="H306" s="195" t="str">
        <f ca="1"/>
        <v>V</v>
      </c>
      <c r="I306" s="195" t="str">
        <f ca="1"/>
        <v>C</v>
      </c>
      <c r="J306" s="195" t="str">
        <f ca="1"/>
        <v>TIGUAN</v>
      </c>
      <c r="K306" s="195">
        <f ca="1"/>
        <v>4.4269999999999996</v>
      </c>
      <c r="L306" s="195">
        <f ca="1"/>
        <v>1.8089999999999999</v>
      </c>
      <c r="M306" s="195">
        <f ca="1"/>
        <v>1.6830000000000001</v>
      </c>
      <c r="N306" s="195">
        <f ca="1"/>
        <v>1.5569999999999999</v>
      </c>
      <c r="O306" s="195">
        <f t="shared" ca="1" si="24"/>
        <v>4</v>
      </c>
      <c r="P306" s="195">
        <f t="shared" ca="1" si="25"/>
        <v>96</v>
      </c>
      <c r="Q306" s="195">
        <f t="shared" ca="1" si="26"/>
        <v>0</v>
      </c>
      <c r="R306" s="195">
        <f t="shared" ca="1" si="27"/>
        <v>0</v>
      </c>
      <c r="S306" s="195">
        <f t="shared" ca="1" si="28"/>
        <v>0</v>
      </c>
      <c r="T306" s="195">
        <f t="shared" ca="1" si="29"/>
        <v>0</v>
      </c>
    </row>
    <row r="307" spans="2:20" s="195" customFormat="1" x14ac:dyDescent="0.2">
      <c r="B307" s="195" t="str">
        <f ca="1"/>
        <v>VCZ</v>
      </c>
      <c r="C307" s="195" t="str">
        <f ca="1"/>
        <v>TEV</v>
      </c>
      <c r="D307" s="195" t="str">
        <f ca="1"/>
        <v>TEV NB</v>
      </c>
      <c r="E307" s="195" t="str">
        <f ca="1"/>
        <v>VOLKSWAGEN</v>
      </c>
      <c r="F307" s="195" t="str">
        <f ca="1"/>
        <v>VW MEX</v>
      </c>
      <c r="G307" s="195">
        <f ca="1"/>
        <v>3</v>
      </c>
      <c r="H307" s="195" t="str">
        <f ca="1"/>
        <v>V</v>
      </c>
      <c r="I307" s="195" t="str">
        <f ca="1"/>
        <v>C</v>
      </c>
      <c r="J307" s="195" t="str">
        <f ca="1"/>
        <v>TIGUAN</v>
      </c>
      <c r="K307" s="195">
        <f ca="1"/>
        <v>4.4269999999999996</v>
      </c>
      <c r="L307" s="195">
        <f ca="1"/>
        <v>1.8089999999999999</v>
      </c>
      <c r="M307" s="195">
        <f ca="1"/>
        <v>1.6830000000000001</v>
      </c>
      <c r="N307" s="195">
        <f ca="1"/>
        <v>1.5569999999999999</v>
      </c>
      <c r="O307" s="195">
        <f t="shared" ca="1" si="24"/>
        <v>4</v>
      </c>
      <c r="P307" s="195">
        <f t="shared" ca="1" si="25"/>
        <v>12</v>
      </c>
      <c r="Q307" s="195">
        <f t="shared" ca="1" si="26"/>
        <v>0</v>
      </c>
      <c r="R307" s="195">
        <f t="shared" ca="1" si="27"/>
        <v>0</v>
      </c>
      <c r="S307" s="195">
        <f t="shared" ca="1" si="28"/>
        <v>0</v>
      </c>
      <c r="T307" s="195">
        <f t="shared" ca="1" si="29"/>
        <v>0</v>
      </c>
    </row>
    <row r="308" spans="2:20" s="195" customFormat="1" x14ac:dyDescent="0.2">
      <c r="B308" s="195" t="str">
        <f ca="1"/>
        <v>VCZ</v>
      </c>
      <c r="C308" s="195" t="str">
        <f ca="1"/>
        <v>PNG</v>
      </c>
      <c r="D308" s="195" t="str">
        <f ca="1"/>
        <v>PNG NB</v>
      </c>
      <c r="E308" s="195" t="str">
        <f ca="1"/>
        <v>VOLKSWAGEN</v>
      </c>
      <c r="F308" s="195" t="str">
        <f ca="1"/>
        <v>VW LOG</v>
      </c>
      <c r="G308" s="195">
        <f ca="1"/>
        <v>63</v>
      </c>
      <c r="H308" s="195" t="str">
        <f ca="1"/>
        <v>C</v>
      </c>
      <c r="I308" s="195" t="str">
        <f ca="1"/>
        <v>C</v>
      </c>
      <c r="J308" s="195" t="str">
        <f ca="1"/>
        <v>JETTA</v>
      </c>
      <c r="K308" s="195">
        <f ca="1"/>
        <v>4.6180000000000003</v>
      </c>
      <c r="L308" s="195">
        <f ca="1"/>
        <v>1.77</v>
      </c>
      <c r="M308" s="195">
        <f ca="1"/>
        <v>1.395</v>
      </c>
      <c r="N308" s="195">
        <f ca="1"/>
        <v>1.4079999999999999</v>
      </c>
      <c r="O308" s="195">
        <f t="shared" ca="1" si="24"/>
        <v>4</v>
      </c>
      <c r="P308" s="195">
        <f t="shared" ca="1" si="25"/>
        <v>252</v>
      </c>
      <c r="Q308" s="195">
        <f t="shared" ca="1" si="26"/>
        <v>0</v>
      </c>
      <c r="R308" s="195">
        <f t="shared" ca="1" si="27"/>
        <v>0</v>
      </c>
      <c r="S308" s="195">
        <f t="shared" ca="1" si="28"/>
        <v>0</v>
      </c>
      <c r="T308" s="195">
        <f t="shared" ca="1" si="29"/>
        <v>0</v>
      </c>
    </row>
    <row r="309" spans="2:20" s="195" customFormat="1" x14ac:dyDescent="0.2">
      <c r="B309" s="195" t="str">
        <f ca="1"/>
        <v>VCZ</v>
      </c>
      <c r="C309" s="195" t="str">
        <f ca="1"/>
        <v>ZAR</v>
      </c>
      <c r="D309" s="195" t="str">
        <f ca="1"/>
        <v>ZAR SB</v>
      </c>
      <c r="E309" s="195" t="str">
        <f ca="1"/>
        <v>VOLKSWAGEN</v>
      </c>
      <c r="F309" s="195" t="str">
        <f ca="1"/>
        <v>VW LOG</v>
      </c>
      <c r="G309" s="195">
        <f ca="1"/>
        <v>39</v>
      </c>
      <c r="H309" s="195" t="str">
        <f ca="1"/>
        <v>V</v>
      </c>
      <c r="I309" s="195" t="str">
        <f ca="1"/>
        <v>C</v>
      </c>
      <c r="J309" s="195" t="str">
        <f ca="1"/>
        <v xml:space="preserve">JETTA </v>
      </c>
      <c r="K309" s="195">
        <f ca="1"/>
        <v>4.6180000000000003</v>
      </c>
      <c r="L309" s="195">
        <f ca="1"/>
        <v>1.77</v>
      </c>
      <c r="M309" s="195">
        <f ca="1"/>
        <v>1.395</v>
      </c>
      <c r="N309" s="195">
        <f ca="1"/>
        <v>1.4079999999999999</v>
      </c>
      <c r="O309" s="195">
        <f t="shared" ca="1" si="24"/>
        <v>4</v>
      </c>
      <c r="P309" s="195">
        <f t="shared" ca="1" si="25"/>
        <v>156</v>
      </c>
      <c r="Q309" s="195">
        <f t="shared" ca="1" si="26"/>
        <v>0</v>
      </c>
      <c r="R309" s="195">
        <f t="shared" ca="1" si="27"/>
        <v>0</v>
      </c>
      <c r="S309" s="195">
        <f t="shared" ca="1" si="28"/>
        <v>0</v>
      </c>
      <c r="T309" s="195">
        <f t="shared" ca="1" si="29"/>
        <v>0</v>
      </c>
    </row>
    <row r="310" spans="2:20" s="195" customFormat="1" x14ac:dyDescent="0.2">
      <c r="B310" s="195" t="str">
        <f ca="1"/>
        <v>VCZ</v>
      </c>
      <c r="C310" s="195" t="str">
        <f ca="1"/>
        <v>PNG</v>
      </c>
      <c r="D310" s="195" t="str">
        <f ca="1"/>
        <v>PNG NB</v>
      </c>
      <c r="E310" s="195" t="str">
        <f ca="1"/>
        <v>VOLKSWAGEN</v>
      </c>
      <c r="F310" s="195" t="str">
        <f ca="1"/>
        <v>AUDI</v>
      </c>
      <c r="G310" s="195">
        <f ca="1"/>
        <v>85</v>
      </c>
      <c r="H310" s="195" t="str">
        <f ca="1"/>
        <v>V</v>
      </c>
      <c r="I310" s="195" t="str">
        <f ca="1"/>
        <v>C</v>
      </c>
      <c r="J310" s="195" t="str">
        <f ca="1"/>
        <v>Q5</v>
      </c>
      <c r="K310" s="195">
        <f ca="1"/>
        <v>4.6630000000000003</v>
      </c>
      <c r="L310" s="195">
        <f ca="1"/>
        <v>1.8979999999999999</v>
      </c>
      <c r="M310" s="195">
        <f ca="1"/>
        <v>1.6539999999999999</v>
      </c>
      <c r="N310" s="195">
        <f ca="1"/>
        <v>1.72</v>
      </c>
      <c r="O310" s="195">
        <f t="shared" ca="1" si="24"/>
        <v>4</v>
      </c>
      <c r="P310" s="195">
        <f t="shared" ca="1" si="25"/>
        <v>340</v>
      </c>
      <c r="Q310" s="195">
        <f t="shared" ca="1" si="26"/>
        <v>0</v>
      </c>
      <c r="R310" s="195">
        <f t="shared" ca="1" si="27"/>
        <v>0</v>
      </c>
      <c r="S310" s="195">
        <f t="shared" ca="1" si="28"/>
        <v>0</v>
      </c>
      <c r="T310" s="195">
        <f t="shared" ca="1" si="29"/>
        <v>0</v>
      </c>
    </row>
    <row r="311" spans="2:20" s="195" customFormat="1" x14ac:dyDescent="0.2">
      <c r="B311" s="195" t="str">
        <f ca="1"/>
        <v>VCZ</v>
      </c>
      <c r="C311" s="195" t="str">
        <f ca="1"/>
        <v>ZAR</v>
      </c>
      <c r="D311" s="195" t="str">
        <f ca="1"/>
        <v>MVD</v>
      </c>
      <c r="E311" s="195" t="str">
        <f ca="1"/>
        <v>VOLKSWAGEN</v>
      </c>
      <c r="F311" s="195" t="str">
        <f ca="1"/>
        <v>AUDI</v>
      </c>
      <c r="G311" s="195">
        <f ca="1"/>
        <v>4</v>
      </c>
      <c r="H311" s="195" t="str">
        <f ca="1"/>
        <v>V</v>
      </c>
      <c r="I311" s="195" t="str">
        <f ca="1"/>
        <v>C</v>
      </c>
      <c r="J311" s="195" t="str">
        <f ca="1"/>
        <v>Q5</v>
      </c>
      <c r="K311" s="195">
        <f ca="1"/>
        <v>4.6630000000000003</v>
      </c>
      <c r="L311" s="195">
        <f ca="1"/>
        <v>1.8979999999999999</v>
      </c>
      <c r="M311" s="195">
        <f ca="1"/>
        <v>1.6539999999999999</v>
      </c>
      <c r="N311" s="195">
        <f ca="1"/>
        <v>1.72</v>
      </c>
      <c r="O311" s="195">
        <f t="shared" ca="1" si="24"/>
        <v>4</v>
      </c>
      <c r="P311" s="195">
        <f t="shared" ca="1" si="25"/>
        <v>16</v>
      </c>
      <c r="Q311" s="195">
        <f t="shared" ca="1" si="26"/>
        <v>0</v>
      </c>
      <c r="R311" s="195">
        <f t="shared" ca="1" si="27"/>
        <v>0</v>
      </c>
      <c r="S311" s="195">
        <f t="shared" ca="1" si="28"/>
        <v>0</v>
      </c>
      <c r="T311" s="195">
        <f t="shared" ca="1" si="29"/>
        <v>0</v>
      </c>
    </row>
    <row r="312" spans="2:20" s="195" customFormat="1" x14ac:dyDescent="0.2">
      <c r="B312" s="195" t="str">
        <f ca="1"/>
        <v>VCZ</v>
      </c>
      <c r="C312" s="195" t="str">
        <f ca="1"/>
        <v>ZAR</v>
      </c>
      <c r="D312" s="195" t="str">
        <f ca="1"/>
        <v>ZAR SB</v>
      </c>
      <c r="E312" s="195" t="str">
        <f ca="1"/>
        <v>FORD</v>
      </c>
      <c r="F312" s="195" t="str">
        <f ca="1"/>
        <v>FORD</v>
      </c>
      <c r="G312" s="195">
        <f ca="1"/>
        <v>28</v>
      </c>
      <c r="H312" s="195" t="str">
        <f ca="1"/>
        <v>V</v>
      </c>
      <c r="I312" s="195" t="str">
        <f ca="1"/>
        <v>C</v>
      </c>
      <c r="J312" s="195" t="str">
        <f ca="1"/>
        <v>MAVERICK</v>
      </c>
      <c r="K312" s="195">
        <f ca="1"/>
        <v>5.09</v>
      </c>
      <c r="L312" s="195">
        <f ca="1"/>
        <v>1.98</v>
      </c>
      <c r="M312" s="195">
        <f ca="1"/>
        <v>1.64</v>
      </c>
      <c r="N312" s="195">
        <f ca="1"/>
        <v>1.74</v>
      </c>
      <c r="O312" s="195">
        <f t="shared" ca="1" si="24"/>
        <v>4</v>
      </c>
      <c r="P312" s="195">
        <f t="shared" ca="1" si="25"/>
        <v>112</v>
      </c>
      <c r="Q312" s="195">
        <f t="shared" ca="1" si="26"/>
        <v>0</v>
      </c>
      <c r="R312" s="195">
        <f t="shared" ca="1" si="27"/>
        <v>0</v>
      </c>
      <c r="S312" s="195">
        <f t="shared" ca="1" si="28"/>
        <v>0</v>
      </c>
      <c r="T312" s="195">
        <f t="shared" ca="1" si="29"/>
        <v>0</v>
      </c>
    </row>
    <row r="313" spans="2:20" s="195" customFormat="1" x14ac:dyDescent="0.2">
      <c r="B313" s="195" t="str">
        <f ca="1"/>
        <v>VCZ</v>
      </c>
      <c r="C313" s="195" t="str">
        <f ca="1"/>
        <v>ZAR</v>
      </c>
      <c r="D313" s="195" t="str">
        <f ca="1"/>
        <v>ZAR SB</v>
      </c>
      <c r="E313" s="195" t="str">
        <f ca="1"/>
        <v>FORD</v>
      </c>
      <c r="F313" s="195" t="str">
        <f ca="1"/>
        <v>FORD</v>
      </c>
      <c r="G313" s="195">
        <f ca="1"/>
        <v>129</v>
      </c>
      <c r="H313" s="195" t="str">
        <f ca="1"/>
        <v>V</v>
      </c>
      <c r="I313" s="195" t="str">
        <f ca="1"/>
        <v>C</v>
      </c>
      <c r="J313" s="195" t="str">
        <f ca="1"/>
        <v>BRONCO</v>
      </c>
      <c r="K313" s="195">
        <f ca="1"/>
        <v>4.38</v>
      </c>
      <c r="L313" s="195">
        <f ca="1"/>
        <v>1.88</v>
      </c>
      <c r="M313" s="195">
        <f ca="1"/>
        <v>1.78</v>
      </c>
      <c r="N313" s="195">
        <f ca="1"/>
        <v>1.67</v>
      </c>
      <c r="O313" s="195">
        <f t="shared" ca="1" si="24"/>
        <v>4</v>
      </c>
      <c r="P313" s="195">
        <f t="shared" ca="1" si="25"/>
        <v>516</v>
      </c>
      <c r="Q313" s="195">
        <f t="shared" ca="1" si="26"/>
        <v>0</v>
      </c>
      <c r="R313" s="195">
        <f t="shared" ca="1" si="27"/>
        <v>0</v>
      </c>
      <c r="S313" s="195">
        <f t="shared" ca="1" si="28"/>
        <v>0</v>
      </c>
      <c r="T313" s="195">
        <f t="shared" ca="1" si="29"/>
        <v>0</v>
      </c>
    </row>
    <row r="314" spans="2:20" s="195" customFormat="1" x14ac:dyDescent="0.2">
      <c r="B314" s="195" t="str">
        <f ca="1"/>
        <v>VCZ</v>
      </c>
      <c r="C314" s="195" t="str">
        <f ca="1"/>
        <v>ZAR</v>
      </c>
      <c r="D314" s="195" t="str">
        <f ca="1"/>
        <v>ASU</v>
      </c>
      <c r="E314" s="195" t="str">
        <f ca="1"/>
        <v>NISSAN</v>
      </c>
      <c r="F314" s="195" t="str">
        <f ca="1"/>
        <v>NISSAN</v>
      </c>
      <c r="G314" s="195">
        <f ca="1"/>
        <v>1</v>
      </c>
      <c r="H314" s="195" t="str">
        <f ca="1"/>
        <v>V</v>
      </c>
      <c r="I314" s="195" t="str">
        <f ca="1"/>
        <v>C</v>
      </c>
      <c r="J314" s="195" t="str">
        <f ca="1"/>
        <v>NP300</v>
      </c>
      <c r="K314" s="195">
        <f ca="1"/>
        <v>5.25</v>
      </c>
      <c r="L314" s="195">
        <f ca="1"/>
        <v>1.85</v>
      </c>
      <c r="M314" s="195">
        <f ca="1"/>
        <v>1.83</v>
      </c>
      <c r="N314" s="195">
        <f ca="1"/>
        <v>1.86</v>
      </c>
      <c r="O314" s="195">
        <f t="shared" ca="1" si="24"/>
        <v>4</v>
      </c>
      <c r="P314" s="195">
        <f t="shared" ca="1" si="25"/>
        <v>4</v>
      </c>
      <c r="Q314" s="195">
        <f t="shared" ca="1" si="26"/>
        <v>0</v>
      </c>
      <c r="R314" s="195">
        <f t="shared" ca="1" si="27"/>
        <v>0</v>
      </c>
      <c r="S314" s="195">
        <f t="shared" ca="1" si="28"/>
        <v>0</v>
      </c>
      <c r="T314" s="195">
        <f t="shared" ca="1" si="29"/>
        <v>0</v>
      </c>
    </row>
    <row r="315" spans="2:20" s="195" customFormat="1" x14ac:dyDescent="0.2">
      <c r="B315" s="195" t="str">
        <f ca="1"/>
        <v>MIT</v>
      </c>
      <c r="C315" s="195" t="str">
        <f ca="1"/>
        <v>ZAR</v>
      </c>
      <c r="D315" s="195" t="str">
        <f ca="1"/>
        <v>ZAR SB</v>
      </c>
      <c r="E315" s="195" t="str">
        <f ca="1"/>
        <v>KOMATSU</v>
      </c>
      <c r="F315" s="195" t="str">
        <f ca="1"/>
        <v>KOMATSU</v>
      </c>
      <c r="G315" s="195">
        <f ca="1"/>
        <v>1</v>
      </c>
      <c r="H315" s="195" t="str">
        <f ca="1"/>
        <v>H</v>
      </c>
      <c r="I315" s="195" t="str">
        <f ca="1"/>
        <v>H</v>
      </c>
      <c r="J315" s="195" t="str">
        <f ca="1"/>
        <v>MAINBODYOFKOMATSUWA380-6</v>
      </c>
      <c r="K315" s="195">
        <f ca="1"/>
        <v>8.61</v>
      </c>
      <c r="L315" s="195">
        <f ca="1"/>
        <v>2.92</v>
      </c>
      <c r="M315" s="195">
        <f ca="1"/>
        <v>3.39</v>
      </c>
      <c r="N315" s="195">
        <f ca="1"/>
        <v>17.97</v>
      </c>
      <c r="O315" s="195">
        <f t="shared" ca="1" si="24"/>
        <v>0</v>
      </c>
      <c r="P315" s="195">
        <f t="shared" ca="1" si="25"/>
        <v>0</v>
      </c>
      <c r="Q315" s="195">
        <f t="shared" ca="1" si="26"/>
        <v>0</v>
      </c>
      <c r="R315" s="195">
        <f t="shared" ca="1" si="27"/>
        <v>0</v>
      </c>
      <c r="S315" s="195">
        <f t="shared" ca="1" si="28"/>
        <v>6</v>
      </c>
      <c r="T315" s="195">
        <f t="shared" ca="1" si="29"/>
        <v>6</v>
      </c>
    </row>
    <row r="316" spans="2:20" s="195" customFormat="1" x14ac:dyDescent="0.2">
      <c r="B316" s="195" t="str">
        <f ca="1"/>
        <v>MIT</v>
      </c>
      <c r="C316" s="195" t="str">
        <f ca="1"/>
        <v>ZAR</v>
      </c>
      <c r="D316" s="195" t="str">
        <f ca="1"/>
        <v>ZAR SB</v>
      </c>
      <c r="E316" s="195" t="str">
        <f ca="1"/>
        <v>KOMATSU</v>
      </c>
      <c r="F316" s="195" t="str">
        <f ca="1"/>
        <v>KOMATSU</v>
      </c>
      <c r="G316" s="195">
        <f ca="1"/>
        <v>1</v>
      </c>
      <c r="H316" s="195" t="str">
        <f ca="1"/>
        <v>H</v>
      </c>
      <c r="I316" s="195" t="str">
        <f ca="1"/>
        <v>H</v>
      </c>
      <c r="J316" s="195" t="str">
        <f ca="1"/>
        <v>MAIN BODY OFKOMATSU  D65EX-16</v>
      </c>
      <c r="K316" s="195">
        <f ca="1"/>
        <v>6.18</v>
      </c>
      <c r="L316" s="195">
        <f ca="1"/>
        <v>2.98</v>
      </c>
      <c r="M316" s="195">
        <f ca="1"/>
        <v>3.2</v>
      </c>
      <c r="N316" s="195">
        <f ca="1"/>
        <v>19.899999999999999</v>
      </c>
      <c r="O316" s="195">
        <f t="shared" ca="1" si="24"/>
        <v>0</v>
      </c>
      <c r="P316" s="195">
        <f t="shared" ca="1" si="25"/>
        <v>0</v>
      </c>
      <c r="Q316" s="195">
        <f t="shared" ca="1" si="26"/>
        <v>0</v>
      </c>
      <c r="R316" s="195">
        <f t="shared" ca="1" si="27"/>
        <v>0</v>
      </c>
      <c r="S316" s="195">
        <f t="shared" ca="1" si="28"/>
        <v>6</v>
      </c>
      <c r="T316" s="195">
        <f t="shared" ca="1" si="29"/>
        <v>6</v>
      </c>
    </row>
    <row r="317" spans="2:20" s="195" customFormat="1" x14ac:dyDescent="0.2">
      <c r="B317" s="195" t="str">
        <f ca="1"/>
        <v>MIT</v>
      </c>
      <c r="C317" s="195" t="str">
        <f ca="1"/>
        <v>ZAR</v>
      </c>
      <c r="D317" s="195" t="str">
        <f ca="1"/>
        <v>ZAR SB</v>
      </c>
      <c r="E317" s="195" t="str">
        <f ca="1"/>
        <v>KOMATSU</v>
      </c>
      <c r="F317" s="195" t="str">
        <f ca="1"/>
        <v>KOMATSU</v>
      </c>
      <c r="G317" s="195">
        <f ca="1"/>
        <v>1</v>
      </c>
      <c r="H317" s="195" t="str">
        <f ca="1"/>
        <v>S</v>
      </c>
      <c r="I317" s="195" t="str">
        <f ca="1"/>
        <v>H</v>
      </c>
      <c r="J317" s="195" t="str">
        <f ca="1"/>
        <v>DOZERASSY-ANGLE-HD FORD65EX-16  (NEW)</v>
      </c>
      <c r="K317" s="195">
        <f ca="1"/>
        <v>3.98</v>
      </c>
      <c r="L317" s="195">
        <f ca="1"/>
        <v>1.31</v>
      </c>
      <c r="M317" s="195">
        <f ca="1"/>
        <v>0.62</v>
      </c>
      <c r="N317" s="195">
        <f ca="1"/>
        <v>1.1100000000000001</v>
      </c>
      <c r="O317" s="195">
        <f t="shared" ca="1" si="24"/>
        <v>0</v>
      </c>
      <c r="P317" s="195">
        <f t="shared" ca="1" si="25"/>
        <v>0</v>
      </c>
      <c r="Q317" s="195">
        <f t="shared" ca="1" si="26"/>
        <v>0</v>
      </c>
      <c r="R317" s="195">
        <f t="shared" ca="1" si="27"/>
        <v>0</v>
      </c>
      <c r="S317" s="195">
        <f t="shared" ca="1" si="28"/>
        <v>4</v>
      </c>
      <c r="T317" s="195">
        <f t="shared" ca="1" si="29"/>
        <v>4</v>
      </c>
    </row>
    <row r="318" spans="2:20" s="195" customFormat="1" x14ac:dyDescent="0.2">
      <c r="B318" s="195" t="str">
        <f ca="1"/>
        <v>MIT</v>
      </c>
      <c r="C318" s="195" t="str">
        <f ca="1"/>
        <v>ZAR</v>
      </c>
      <c r="D318" s="195" t="str">
        <f ca="1"/>
        <v>ZAR SB</v>
      </c>
      <c r="E318" s="195" t="str">
        <f ca="1"/>
        <v>KOMATSU</v>
      </c>
      <c r="F318" s="195" t="str">
        <f ca="1"/>
        <v>KOMATSU</v>
      </c>
      <c r="G318" s="195">
        <f ca="1"/>
        <v>1</v>
      </c>
      <c r="H318" s="195" t="str">
        <f ca="1"/>
        <v>S</v>
      </c>
      <c r="I318" s="195" t="str">
        <f ca="1"/>
        <v>H</v>
      </c>
      <c r="J318" s="195" t="str">
        <f ca="1"/>
        <v>DISASSEMBLEDPARTS DOZERASSYPARTS  F/RLIGHT,ADD.CAB  (NEW)</v>
      </c>
      <c r="K318" s="195">
        <f ca="1"/>
        <v>1.77</v>
      </c>
      <c r="L318" s="195">
        <f ca="1"/>
        <v>0.66</v>
      </c>
      <c r="M318" s="195">
        <f ca="1"/>
        <v>0.55000000000000004</v>
      </c>
      <c r="N318" s="195">
        <f ca="1"/>
        <v>3.3</v>
      </c>
      <c r="O318" s="195">
        <f t="shared" ca="1" si="24"/>
        <v>0</v>
      </c>
      <c r="P318" s="195">
        <f t="shared" ca="1" si="25"/>
        <v>0</v>
      </c>
      <c r="Q318" s="195">
        <f t="shared" ca="1" si="26"/>
        <v>0</v>
      </c>
      <c r="R318" s="195">
        <f t="shared" ca="1" si="27"/>
        <v>0</v>
      </c>
      <c r="S318" s="195">
        <f t="shared" ca="1" si="28"/>
        <v>4</v>
      </c>
      <c r="T318" s="195">
        <f t="shared" ca="1" si="29"/>
        <v>4</v>
      </c>
    </row>
    <row r="319" spans="2:20" s="195" customFormat="1" x14ac:dyDescent="0.2">
      <c r="B319" s="195" t="str">
        <f ca="1"/>
        <v>MIT</v>
      </c>
      <c r="C319" s="195" t="str">
        <f ca="1"/>
        <v>ZAR</v>
      </c>
      <c r="D319" s="195" t="str">
        <f ca="1"/>
        <v>ZAR SB</v>
      </c>
      <c r="E319" s="195" t="str">
        <f ca="1"/>
        <v>KOMATSU</v>
      </c>
      <c r="F319" s="195" t="str">
        <f ca="1"/>
        <v>KOMATSU</v>
      </c>
      <c r="G319" s="195">
        <f ca="1"/>
        <v>1</v>
      </c>
      <c r="H319" s="195" t="str">
        <f ca="1"/>
        <v>H</v>
      </c>
      <c r="I319" s="195" t="str">
        <f ca="1"/>
        <v>H</v>
      </c>
      <c r="J319" s="195" t="str">
        <f ca="1"/>
        <v>MAINBODY OF KOMATSU PC210LC-10M0</v>
      </c>
      <c r="K319" s="195">
        <f ca="1"/>
        <v>9.5500000000000007</v>
      </c>
      <c r="L319" s="195">
        <f ca="1"/>
        <v>3.07</v>
      </c>
      <c r="M319" s="195">
        <f ca="1"/>
        <v>3.02</v>
      </c>
      <c r="N319" s="195">
        <f ca="1"/>
        <v>20.727</v>
      </c>
      <c r="O319" s="195">
        <f t="shared" ca="1" si="24"/>
        <v>0</v>
      </c>
      <c r="P319" s="195">
        <f t="shared" ca="1" si="25"/>
        <v>0</v>
      </c>
      <c r="Q319" s="195">
        <f t="shared" ca="1" si="26"/>
        <v>0</v>
      </c>
      <c r="R319" s="195">
        <f t="shared" ca="1" si="27"/>
        <v>0</v>
      </c>
      <c r="S319" s="195">
        <f t="shared" ca="1" si="28"/>
        <v>6</v>
      </c>
      <c r="T319" s="195">
        <f t="shared" ca="1" si="29"/>
        <v>6</v>
      </c>
    </row>
    <row r="320" spans="2:20" s="195" customFormat="1" x14ac:dyDescent="0.2">
      <c r="B320" s="195" t="str">
        <f ca="1"/>
        <v>MIT</v>
      </c>
      <c r="C320" s="195" t="str">
        <f ca="1"/>
        <v>ZAR</v>
      </c>
      <c r="D320" s="195" t="str">
        <f ca="1"/>
        <v>ZAR SB</v>
      </c>
      <c r="E320" s="195" t="str">
        <f ca="1"/>
        <v>KOMATSU</v>
      </c>
      <c r="F320" s="195" t="str">
        <f ca="1"/>
        <v>KOMATSU</v>
      </c>
      <c r="G320" s="195">
        <f ca="1"/>
        <v>1</v>
      </c>
      <c r="H320" s="195" t="str">
        <f ca="1"/>
        <v>H</v>
      </c>
      <c r="I320" s="195" t="str">
        <f ca="1"/>
        <v>H</v>
      </c>
      <c r="J320" s="195" t="str">
        <f ca="1"/>
        <v>MAINBODY OF KOMATSU PC210LC-10M0</v>
      </c>
      <c r="K320" s="195">
        <f ca="1"/>
        <v>9.5500000000000007</v>
      </c>
      <c r="L320" s="195">
        <f ca="1"/>
        <v>3.07</v>
      </c>
      <c r="M320" s="195">
        <f ca="1"/>
        <v>3.02</v>
      </c>
      <c r="N320" s="195">
        <f ca="1"/>
        <v>20.727</v>
      </c>
      <c r="O320" s="195">
        <f t="shared" ca="1" si="24"/>
        <v>0</v>
      </c>
      <c r="P320" s="195">
        <f t="shared" ca="1" si="25"/>
        <v>0</v>
      </c>
      <c r="Q320" s="195">
        <f t="shared" ca="1" si="26"/>
        <v>0</v>
      </c>
      <c r="R320" s="195">
        <f t="shared" ca="1" si="27"/>
        <v>0</v>
      </c>
      <c r="S320" s="195">
        <f t="shared" ca="1" si="28"/>
        <v>6</v>
      </c>
      <c r="T320" s="195">
        <f t="shared" ca="1" si="29"/>
        <v>6</v>
      </c>
    </row>
    <row r="321" spans="2:20" s="195" customFormat="1" x14ac:dyDescent="0.2">
      <c r="B321" s="195" t="str">
        <f ca="1"/>
        <v>MIT</v>
      </c>
      <c r="C321" s="195" t="str">
        <f ca="1"/>
        <v>ZAR</v>
      </c>
      <c r="D321" s="195" t="str">
        <f ca="1"/>
        <v>ZAR SB</v>
      </c>
      <c r="E321" s="195" t="str">
        <f ca="1"/>
        <v>SPOT HH</v>
      </c>
      <c r="F321" s="195" t="str">
        <f ca="1"/>
        <v>ARI Shipping</v>
      </c>
      <c r="G321" s="195">
        <f ca="1"/>
        <v>1</v>
      </c>
      <c r="H321" s="195" t="str">
        <f ca="1"/>
        <v>H</v>
      </c>
      <c r="I321" s="195" t="str">
        <f ca="1"/>
        <v>H</v>
      </c>
      <c r="J321" s="195" t="str">
        <f ca="1"/>
        <v>Link Belt 210x3E</v>
      </c>
      <c r="K321" s="195">
        <f ca="1"/>
        <v>9.4</v>
      </c>
      <c r="L321" s="195">
        <f ca="1"/>
        <v>3.19</v>
      </c>
      <c r="M321" s="195">
        <f ca="1"/>
        <v>2.97</v>
      </c>
      <c r="N321" s="195">
        <f ca="1"/>
        <v>21.19</v>
      </c>
      <c r="O321" s="195">
        <f t="shared" ca="1" si="24"/>
        <v>0</v>
      </c>
      <c r="P321" s="195">
        <f t="shared" ca="1" si="25"/>
        <v>0</v>
      </c>
      <c r="Q321" s="195">
        <f t="shared" ca="1" si="26"/>
        <v>0</v>
      </c>
      <c r="R321" s="195">
        <f t="shared" ca="1" si="27"/>
        <v>0</v>
      </c>
      <c r="S321" s="195">
        <f t="shared" ca="1" si="28"/>
        <v>8</v>
      </c>
      <c r="T321" s="195">
        <f t="shared" ca="1" si="29"/>
        <v>8</v>
      </c>
    </row>
    <row r="322" spans="2:20" s="195" customFormat="1" x14ac:dyDescent="0.2">
      <c r="B322" s="195" t="str">
        <f ca="1"/>
        <v>MIT</v>
      </c>
      <c r="C322" s="195" t="str">
        <f ca="1"/>
        <v>ZAR</v>
      </c>
      <c r="D322" s="195" t="str">
        <f ca="1"/>
        <v>ZAR SB</v>
      </c>
      <c r="E322" s="195" t="str">
        <f ca="1"/>
        <v>SPOT HH</v>
      </c>
      <c r="F322" s="195" t="str">
        <f ca="1"/>
        <v>ARI Shipping</v>
      </c>
      <c r="G322" s="195">
        <f ca="1"/>
        <v>1</v>
      </c>
      <c r="H322" s="195" t="str">
        <f ca="1"/>
        <v>H</v>
      </c>
      <c r="I322" s="195" t="str">
        <f ca="1"/>
        <v>H</v>
      </c>
      <c r="J322" s="195" t="str">
        <f ca="1"/>
        <v>Link Belt 210x3E</v>
      </c>
      <c r="K322" s="195">
        <f ca="1"/>
        <v>9.4</v>
      </c>
      <c r="L322" s="195">
        <f ca="1"/>
        <v>3.19</v>
      </c>
      <c r="M322" s="195">
        <f ca="1"/>
        <v>2.97</v>
      </c>
      <c r="N322" s="195">
        <f ca="1"/>
        <v>21.19</v>
      </c>
      <c r="O322" s="195">
        <f t="shared" ca="1" si="24"/>
        <v>0</v>
      </c>
      <c r="P322" s="195">
        <f t="shared" ca="1" si="25"/>
        <v>0</v>
      </c>
      <c r="Q322" s="195">
        <f t="shared" ca="1" si="26"/>
        <v>0</v>
      </c>
      <c r="R322" s="195">
        <f t="shared" ca="1" si="27"/>
        <v>0</v>
      </c>
      <c r="S322" s="195">
        <f t="shared" ca="1" si="28"/>
        <v>8</v>
      </c>
      <c r="T322" s="195">
        <f t="shared" ca="1" si="29"/>
        <v>8</v>
      </c>
    </row>
    <row r="323" spans="2:20" s="195" customFormat="1" x14ac:dyDescent="0.2">
      <c r="O323" s="195">
        <f t="shared" si="24"/>
        <v>0</v>
      </c>
      <c r="P323" s="195">
        <f t="shared" si="25"/>
        <v>0</v>
      </c>
      <c r="Q323" s="195">
        <f t="shared" si="26"/>
        <v>0</v>
      </c>
      <c r="R323" s="195">
        <f t="shared" si="27"/>
        <v>0</v>
      </c>
      <c r="S323" s="195">
        <f t="shared" si="28"/>
        <v>0</v>
      </c>
      <c r="T323" s="195">
        <f t="shared" si="29"/>
        <v>0</v>
      </c>
    </row>
    <row r="324" spans="2:20" s="195" customFormat="1" x14ac:dyDescent="0.2">
      <c r="O324" s="195">
        <f t="shared" si="24"/>
        <v>0</v>
      </c>
      <c r="P324" s="195">
        <f t="shared" si="25"/>
        <v>0</v>
      </c>
      <c r="Q324" s="195">
        <f t="shared" si="26"/>
        <v>0</v>
      </c>
      <c r="R324" s="195">
        <f t="shared" si="27"/>
        <v>0</v>
      </c>
      <c r="S324" s="195">
        <f t="shared" si="28"/>
        <v>0</v>
      </c>
      <c r="T324" s="195">
        <f t="shared" si="29"/>
        <v>0</v>
      </c>
    </row>
    <row r="325" spans="2:20" s="195" customFormat="1" x14ac:dyDescent="0.2">
      <c r="O325" s="195">
        <f t="shared" si="24"/>
        <v>0</v>
      </c>
      <c r="P325" s="195">
        <f t="shared" si="25"/>
        <v>0</v>
      </c>
      <c r="Q325" s="195">
        <f t="shared" si="26"/>
        <v>0</v>
      </c>
      <c r="R325" s="195">
        <f t="shared" si="27"/>
        <v>0</v>
      </c>
      <c r="S325" s="195">
        <f t="shared" si="28"/>
        <v>0</v>
      </c>
      <c r="T325" s="195">
        <f t="shared" si="29"/>
        <v>0</v>
      </c>
    </row>
    <row r="326" spans="2:20" s="195" customFormat="1" x14ac:dyDescent="0.2">
      <c r="O326" s="195">
        <f t="shared" si="24"/>
        <v>0</v>
      </c>
      <c r="P326" s="195">
        <f t="shared" si="25"/>
        <v>0</v>
      </c>
      <c r="Q326" s="195">
        <f t="shared" si="26"/>
        <v>0</v>
      </c>
      <c r="R326" s="195">
        <f t="shared" si="27"/>
        <v>0</v>
      </c>
      <c r="S326" s="195">
        <f t="shared" si="28"/>
        <v>0</v>
      </c>
      <c r="T326" s="195">
        <f t="shared" si="29"/>
        <v>0</v>
      </c>
    </row>
    <row r="327" spans="2:20" s="195" customFormat="1" x14ac:dyDescent="0.2">
      <c r="O327" s="195">
        <f t="shared" si="24"/>
        <v>0</v>
      </c>
      <c r="P327" s="195">
        <f t="shared" si="25"/>
        <v>0</v>
      </c>
      <c r="Q327" s="195">
        <f t="shared" si="26"/>
        <v>0</v>
      </c>
      <c r="R327" s="195">
        <f t="shared" si="27"/>
        <v>0</v>
      </c>
      <c r="S327" s="195">
        <f t="shared" si="28"/>
        <v>0</v>
      </c>
      <c r="T327" s="195">
        <f t="shared" si="29"/>
        <v>0</v>
      </c>
    </row>
    <row r="328" spans="2:20" s="195" customFormat="1" x14ac:dyDescent="0.2">
      <c r="O328" s="195">
        <f t="shared" si="24"/>
        <v>0</v>
      </c>
      <c r="P328" s="195">
        <f t="shared" si="25"/>
        <v>0</v>
      </c>
      <c r="Q328" s="195">
        <f t="shared" si="26"/>
        <v>0</v>
      </c>
      <c r="R328" s="195">
        <f t="shared" si="27"/>
        <v>0</v>
      </c>
      <c r="S328" s="195">
        <f t="shared" si="28"/>
        <v>0</v>
      </c>
      <c r="T328" s="195">
        <f t="shared" si="29"/>
        <v>0</v>
      </c>
    </row>
    <row r="329" spans="2:20" s="195" customFormat="1" x14ac:dyDescent="0.2">
      <c r="O329" s="195">
        <f t="shared" si="24"/>
        <v>0</v>
      </c>
      <c r="P329" s="195">
        <f t="shared" si="25"/>
        <v>0</v>
      </c>
      <c r="Q329" s="195">
        <f t="shared" si="26"/>
        <v>0</v>
      </c>
      <c r="R329" s="195">
        <f t="shared" si="27"/>
        <v>0</v>
      </c>
      <c r="S329" s="195">
        <f t="shared" si="28"/>
        <v>0</v>
      </c>
      <c r="T329" s="195">
        <f t="shared" si="29"/>
        <v>0</v>
      </c>
    </row>
    <row r="330" spans="2:20" s="195" customFormat="1" x14ac:dyDescent="0.2">
      <c r="O330" s="195">
        <f t="shared" si="24"/>
        <v>0</v>
      </c>
      <c r="P330" s="195">
        <f t="shared" si="25"/>
        <v>0</v>
      </c>
      <c r="Q330" s="195">
        <f t="shared" si="26"/>
        <v>0</v>
      </c>
      <c r="R330" s="195">
        <f t="shared" si="27"/>
        <v>0</v>
      </c>
      <c r="S330" s="195">
        <f t="shared" si="28"/>
        <v>0</v>
      </c>
      <c r="T330" s="195">
        <f t="shared" si="29"/>
        <v>0</v>
      </c>
    </row>
    <row r="331" spans="2:20" s="195" customFormat="1" x14ac:dyDescent="0.2">
      <c r="O331" s="195">
        <f t="shared" si="24"/>
        <v>0</v>
      </c>
      <c r="P331" s="195">
        <f t="shared" si="25"/>
        <v>0</v>
      </c>
      <c r="Q331" s="195">
        <f t="shared" si="26"/>
        <v>0</v>
      </c>
      <c r="R331" s="195">
        <f t="shared" si="27"/>
        <v>0</v>
      </c>
      <c r="S331" s="195">
        <f t="shared" si="28"/>
        <v>0</v>
      </c>
      <c r="T331" s="195">
        <f t="shared" si="29"/>
        <v>0</v>
      </c>
    </row>
    <row r="332" spans="2:20" s="195" customFormat="1" x14ac:dyDescent="0.2">
      <c r="O332" s="195">
        <f t="shared" si="24"/>
        <v>0</v>
      </c>
      <c r="P332" s="195">
        <f t="shared" si="25"/>
        <v>0</v>
      </c>
      <c r="Q332" s="195">
        <f t="shared" si="26"/>
        <v>0</v>
      </c>
      <c r="R332" s="195">
        <f t="shared" si="27"/>
        <v>0</v>
      </c>
      <c r="S332" s="195">
        <f t="shared" si="28"/>
        <v>0</v>
      </c>
      <c r="T332" s="195">
        <f t="shared" si="29"/>
        <v>0</v>
      </c>
    </row>
    <row r="333" spans="2:20" s="195" customFormat="1" x14ac:dyDescent="0.2">
      <c r="O333" s="195">
        <f t="shared" si="24"/>
        <v>0</v>
      </c>
      <c r="P333" s="195">
        <f t="shared" si="25"/>
        <v>0</v>
      </c>
      <c r="Q333" s="195">
        <f t="shared" si="26"/>
        <v>0</v>
      </c>
      <c r="R333" s="195">
        <f t="shared" si="27"/>
        <v>0</v>
      </c>
      <c r="S333" s="195">
        <f t="shared" si="28"/>
        <v>0</v>
      </c>
      <c r="T333" s="195">
        <f t="shared" si="29"/>
        <v>0</v>
      </c>
    </row>
    <row r="334" spans="2:20" s="195" customFormat="1" x14ac:dyDescent="0.2">
      <c r="O334" s="195">
        <f t="shared" si="24"/>
        <v>0</v>
      </c>
      <c r="P334" s="195">
        <f t="shared" si="25"/>
        <v>0</v>
      </c>
      <c r="Q334" s="195">
        <f t="shared" si="26"/>
        <v>0</v>
      </c>
      <c r="R334" s="195">
        <f t="shared" si="27"/>
        <v>0</v>
      </c>
      <c r="S334" s="195">
        <f t="shared" si="28"/>
        <v>0</v>
      </c>
      <c r="T334" s="195">
        <f t="shared" si="29"/>
        <v>0</v>
      </c>
    </row>
    <row r="335" spans="2:20" s="195" customFormat="1" x14ac:dyDescent="0.2">
      <c r="O335" s="195">
        <f t="shared" si="24"/>
        <v>0</v>
      </c>
      <c r="P335" s="195">
        <f t="shared" si="25"/>
        <v>0</v>
      </c>
      <c r="Q335" s="195">
        <f t="shared" si="26"/>
        <v>0</v>
      </c>
      <c r="R335" s="195">
        <f t="shared" si="27"/>
        <v>0</v>
      </c>
      <c r="S335" s="195">
        <f t="shared" si="28"/>
        <v>0</v>
      </c>
      <c r="T335" s="195">
        <f t="shared" si="29"/>
        <v>0</v>
      </c>
    </row>
    <row r="336" spans="2:20" s="195" customFormat="1" x14ac:dyDescent="0.2">
      <c r="O336" s="195">
        <f t="shared" ref="O336:O399" si="30">IF(OR(H336="B",H336="T",H336="H",H336="S",H336="M",H336=""),0,IF(N336&lt;=1.9,4,8))</f>
        <v>0</v>
      </c>
      <c r="P336" s="195">
        <f t="shared" ref="P336:P399" si="31">O336*G336</f>
        <v>0</v>
      </c>
      <c r="Q336" s="195">
        <f t="shared" ref="Q336:Q399" si="32">IF(OR(H336="C",H336="V",H336="H",H336="S",H336="M",H336=""),0,IF(N336&lt;=5, 4, 6))</f>
        <v>0</v>
      </c>
      <c r="R336" s="195">
        <f t="shared" ref="R336:R399" si="33">Q336*G336</f>
        <v>0</v>
      </c>
      <c r="S336" s="195">
        <f t="shared" ref="S336:S399" si="34">IF(OR(H336="c",H336="v",H336="b",H336="t",H336=""),0,IF(N336&lt;=14,4,EVEN(N336/3.5)))</f>
        <v>0</v>
      </c>
      <c r="T336" s="195">
        <f t="shared" ref="T336:T399" si="35">S336*G336</f>
        <v>0</v>
      </c>
    </row>
    <row r="337" spans="15:20" s="195" customFormat="1" x14ac:dyDescent="0.2">
      <c r="O337" s="195">
        <f t="shared" si="30"/>
        <v>0</v>
      </c>
      <c r="P337" s="195">
        <f t="shared" si="31"/>
        <v>0</v>
      </c>
      <c r="Q337" s="195">
        <f t="shared" si="32"/>
        <v>0</v>
      </c>
      <c r="R337" s="195">
        <f t="shared" si="33"/>
        <v>0</v>
      </c>
      <c r="S337" s="195">
        <f t="shared" si="34"/>
        <v>0</v>
      </c>
      <c r="T337" s="195">
        <f t="shared" si="35"/>
        <v>0</v>
      </c>
    </row>
    <row r="338" spans="15:20" s="195" customFormat="1" x14ac:dyDescent="0.2">
      <c r="O338" s="195">
        <f t="shared" si="30"/>
        <v>0</v>
      </c>
      <c r="P338" s="195">
        <f t="shared" si="31"/>
        <v>0</v>
      </c>
      <c r="Q338" s="195">
        <f t="shared" si="32"/>
        <v>0</v>
      </c>
      <c r="R338" s="195">
        <f t="shared" si="33"/>
        <v>0</v>
      </c>
      <c r="S338" s="195">
        <f t="shared" si="34"/>
        <v>0</v>
      </c>
      <c r="T338" s="195">
        <f t="shared" si="35"/>
        <v>0</v>
      </c>
    </row>
    <row r="339" spans="15:20" s="195" customFormat="1" x14ac:dyDescent="0.2">
      <c r="O339" s="195">
        <f t="shared" si="30"/>
        <v>0</v>
      </c>
      <c r="P339" s="195">
        <f t="shared" si="31"/>
        <v>0</v>
      </c>
      <c r="Q339" s="195">
        <f t="shared" si="32"/>
        <v>0</v>
      </c>
      <c r="R339" s="195">
        <f t="shared" si="33"/>
        <v>0</v>
      </c>
      <c r="S339" s="195">
        <f t="shared" si="34"/>
        <v>0</v>
      </c>
      <c r="T339" s="195">
        <f t="shared" si="35"/>
        <v>0</v>
      </c>
    </row>
    <row r="340" spans="15:20" s="195" customFormat="1" x14ac:dyDescent="0.2">
      <c r="O340" s="195">
        <f t="shared" si="30"/>
        <v>0</v>
      </c>
      <c r="P340" s="195">
        <f t="shared" si="31"/>
        <v>0</v>
      </c>
      <c r="Q340" s="195">
        <f t="shared" si="32"/>
        <v>0</v>
      </c>
      <c r="R340" s="195">
        <f t="shared" si="33"/>
        <v>0</v>
      </c>
      <c r="S340" s="195">
        <f t="shared" si="34"/>
        <v>0</v>
      </c>
      <c r="T340" s="195">
        <f t="shared" si="35"/>
        <v>0</v>
      </c>
    </row>
    <row r="341" spans="15:20" s="195" customFormat="1" x14ac:dyDescent="0.2">
      <c r="O341" s="195">
        <f t="shared" si="30"/>
        <v>0</v>
      </c>
      <c r="P341" s="195">
        <f t="shared" si="31"/>
        <v>0</v>
      </c>
      <c r="Q341" s="195">
        <f t="shared" si="32"/>
        <v>0</v>
      </c>
      <c r="R341" s="195">
        <f t="shared" si="33"/>
        <v>0</v>
      </c>
      <c r="S341" s="195">
        <f t="shared" si="34"/>
        <v>0</v>
      </c>
      <c r="T341" s="195">
        <f t="shared" si="35"/>
        <v>0</v>
      </c>
    </row>
    <row r="342" spans="15:20" s="195" customFormat="1" x14ac:dyDescent="0.2">
      <c r="O342" s="195">
        <f t="shared" si="30"/>
        <v>0</v>
      </c>
      <c r="P342" s="195">
        <f t="shared" si="31"/>
        <v>0</v>
      </c>
      <c r="Q342" s="195">
        <f t="shared" si="32"/>
        <v>0</v>
      </c>
      <c r="R342" s="195">
        <f t="shared" si="33"/>
        <v>0</v>
      </c>
      <c r="S342" s="195">
        <f t="shared" si="34"/>
        <v>0</v>
      </c>
      <c r="T342" s="195">
        <f t="shared" si="35"/>
        <v>0</v>
      </c>
    </row>
    <row r="343" spans="15:20" s="195" customFormat="1" x14ac:dyDescent="0.2">
      <c r="O343" s="195">
        <f t="shared" si="30"/>
        <v>0</v>
      </c>
      <c r="P343" s="195">
        <f t="shared" si="31"/>
        <v>0</v>
      </c>
      <c r="Q343" s="195">
        <f t="shared" si="32"/>
        <v>0</v>
      </c>
      <c r="R343" s="195">
        <f t="shared" si="33"/>
        <v>0</v>
      </c>
      <c r="S343" s="195">
        <f t="shared" si="34"/>
        <v>0</v>
      </c>
      <c r="T343" s="195">
        <f t="shared" si="35"/>
        <v>0</v>
      </c>
    </row>
    <row r="344" spans="15:20" s="195" customFormat="1" x14ac:dyDescent="0.2">
      <c r="O344" s="195">
        <f t="shared" si="30"/>
        <v>0</v>
      </c>
      <c r="P344" s="195">
        <f t="shared" si="31"/>
        <v>0</v>
      </c>
      <c r="Q344" s="195">
        <f t="shared" si="32"/>
        <v>0</v>
      </c>
      <c r="R344" s="195">
        <f t="shared" si="33"/>
        <v>0</v>
      </c>
      <c r="S344" s="195">
        <f t="shared" si="34"/>
        <v>0</v>
      </c>
      <c r="T344" s="195">
        <f t="shared" si="35"/>
        <v>0</v>
      </c>
    </row>
    <row r="345" spans="15:20" s="195" customFormat="1" x14ac:dyDescent="0.2">
      <c r="O345" s="195">
        <f t="shared" si="30"/>
        <v>0</v>
      </c>
      <c r="P345" s="195">
        <f t="shared" si="31"/>
        <v>0</v>
      </c>
      <c r="Q345" s="195">
        <f t="shared" si="32"/>
        <v>0</v>
      </c>
      <c r="R345" s="195">
        <f t="shared" si="33"/>
        <v>0</v>
      </c>
      <c r="S345" s="195">
        <f t="shared" si="34"/>
        <v>0</v>
      </c>
      <c r="T345" s="195">
        <f t="shared" si="35"/>
        <v>0</v>
      </c>
    </row>
    <row r="346" spans="15:20" s="195" customFormat="1" x14ac:dyDescent="0.2">
      <c r="O346" s="195">
        <f t="shared" si="30"/>
        <v>0</v>
      </c>
      <c r="P346" s="195">
        <f t="shared" si="31"/>
        <v>0</v>
      </c>
      <c r="Q346" s="195">
        <f t="shared" si="32"/>
        <v>0</v>
      </c>
      <c r="R346" s="195">
        <f t="shared" si="33"/>
        <v>0</v>
      </c>
      <c r="S346" s="195">
        <f t="shared" si="34"/>
        <v>0</v>
      </c>
      <c r="T346" s="195">
        <f t="shared" si="35"/>
        <v>0</v>
      </c>
    </row>
    <row r="347" spans="15:20" s="195" customFormat="1" x14ac:dyDescent="0.2">
      <c r="O347" s="195">
        <f t="shared" si="30"/>
        <v>0</v>
      </c>
      <c r="P347" s="195">
        <f t="shared" si="31"/>
        <v>0</v>
      </c>
      <c r="Q347" s="195">
        <f t="shared" si="32"/>
        <v>0</v>
      </c>
      <c r="R347" s="195">
        <f t="shared" si="33"/>
        <v>0</v>
      </c>
      <c r="S347" s="195">
        <f t="shared" si="34"/>
        <v>0</v>
      </c>
      <c r="T347" s="195">
        <f t="shared" si="35"/>
        <v>0</v>
      </c>
    </row>
    <row r="348" spans="15:20" s="195" customFormat="1" x14ac:dyDescent="0.2">
      <c r="O348" s="195">
        <f t="shared" si="30"/>
        <v>0</v>
      </c>
      <c r="P348" s="195">
        <f t="shared" si="31"/>
        <v>0</v>
      </c>
      <c r="Q348" s="195">
        <f t="shared" si="32"/>
        <v>0</v>
      </c>
      <c r="R348" s="195">
        <f t="shared" si="33"/>
        <v>0</v>
      </c>
      <c r="S348" s="195">
        <f t="shared" si="34"/>
        <v>0</v>
      </c>
      <c r="T348" s="195">
        <f t="shared" si="35"/>
        <v>0</v>
      </c>
    </row>
    <row r="349" spans="15:20" s="195" customFormat="1" x14ac:dyDescent="0.2">
      <c r="O349" s="195">
        <f t="shared" si="30"/>
        <v>0</v>
      </c>
      <c r="P349" s="195">
        <f t="shared" si="31"/>
        <v>0</v>
      </c>
      <c r="Q349" s="195">
        <f t="shared" si="32"/>
        <v>0</v>
      </c>
      <c r="R349" s="195">
        <f t="shared" si="33"/>
        <v>0</v>
      </c>
      <c r="S349" s="195">
        <f t="shared" si="34"/>
        <v>0</v>
      </c>
      <c r="T349" s="195">
        <f t="shared" si="35"/>
        <v>0</v>
      </c>
    </row>
    <row r="350" spans="15:20" s="195" customFormat="1" x14ac:dyDescent="0.2">
      <c r="O350" s="195">
        <f t="shared" si="30"/>
        <v>0</v>
      </c>
      <c r="P350" s="195">
        <f t="shared" si="31"/>
        <v>0</v>
      </c>
      <c r="Q350" s="195">
        <f t="shared" si="32"/>
        <v>0</v>
      </c>
      <c r="R350" s="195">
        <f t="shared" si="33"/>
        <v>0</v>
      </c>
      <c r="S350" s="195">
        <f t="shared" si="34"/>
        <v>0</v>
      </c>
      <c r="T350" s="195">
        <f t="shared" si="35"/>
        <v>0</v>
      </c>
    </row>
    <row r="351" spans="15:20" s="195" customFormat="1" x14ac:dyDescent="0.2">
      <c r="O351" s="195">
        <f t="shared" si="30"/>
        <v>0</v>
      </c>
      <c r="P351" s="195">
        <f t="shared" si="31"/>
        <v>0</v>
      </c>
      <c r="Q351" s="195">
        <f t="shared" si="32"/>
        <v>0</v>
      </c>
      <c r="R351" s="195">
        <f t="shared" si="33"/>
        <v>0</v>
      </c>
      <c r="S351" s="195">
        <f t="shared" si="34"/>
        <v>0</v>
      </c>
      <c r="T351" s="195">
        <f t="shared" si="35"/>
        <v>0</v>
      </c>
    </row>
    <row r="352" spans="15:20" s="195" customFormat="1" x14ac:dyDescent="0.2">
      <c r="O352" s="195">
        <f t="shared" si="30"/>
        <v>0</v>
      </c>
      <c r="P352" s="195">
        <f t="shared" si="31"/>
        <v>0</v>
      </c>
      <c r="Q352" s="195">
        <f t="shared" si="32"/>
        <v>0</v>
      </c>
      <c r="R352" s="195">
        <f t="shared" si="33"/>
        <v>0</v>
      </c>
      <c r="S352" s="195">
        <f t="shared" si="34"/>
        <v>0</v>
      </c>
      <c r="T352" s="195">
        <f t="shared" si="35"/>
        <v>0</v>
      </c>
    </row>
    <row r="353" spans="15:20" s="195" customFormat="1" x14ac:dyDescent="0.2">
      <c r="O353" s="195">
        <f t="shared" si="30"/>
        <v>0</v>
      </c>
      <c r="P353" s="195">
        <f t="shared" si="31"/>
        <v>0</v>
      </c>
      <c r="Q353" s="195">
        <f t="shared" si="32"/>
        <v>0</v>
      </c>
      <c r="R353" s="195">
        <f t="shared" si="33"/>
        <v>0</v>
      </c>
      <c r="S353" s="195">
        <f t="shared" si="34"/>
        <v>0</v>
      </c>
      <c r="T353" s="195">
        <f t="shared" si="35"/>
        <v>0</v>
      </c>
    </row>
    <row r="354" spans="15:20" s="195" customFormat="1" x14ac:dyDescent="0.2">
      <c r="O354" s="195">
        <f t="shared" si="30"/>
        <v>0</v>
      </c>
      <c r="P354" s="195">
        <f t="shared" si="31"/>
        <v>0</v>
      </c>
      <c r="Q354" s="195">
        <f t="shared" si="32"/>
        <v>0</v>
      </c>
      <c r="R354" s="195">
        <f t="shared" si="33"/>
        <v>0</v>
      </c>
      <c r="S354" s="195">
        <f t="shared" si="34"/>
        <v>0</v>
      </c>
      <c r="T354" s="195">
        <f t="shared" si="35"/>
        <v>0</v>
      </c>
    </row>
    <row r="355" spans="15:20" s="195" customFormat="1" x14ac:dyDescent="0.2">
      <c r="O355" s="195">
        <f t="shared" si="30"/>
        <v>0</v>
      </c>
      <c r="P355" s="195">
        <f t="shared" si="31"/>
        <v>0</v>
      </c>
      <c r="Q355" s="195">
        <f t="shared" si="32"/>
        <v>0</v>
      </c>
      <c r="R355" s="195">
        <f t="shared" si="33"/>
        <v>0</v>
      </c>
      <c r="S355" s="195">
        <f t="shared" si="34"/>
        <v>0</v>
      </c>
      <c r="T355" s="195">
        <f t="shared" si="35"/>
        <v>0</v>
      </c>
    </row>
    <row r="356" spans="15:20" s="195" customFormat="1" x14ac:dyDescent="0.2">
      <c r="O356" s="195">
        <f t="shared" si="30"/>
        <v>0</v>
      </c>
      <c r="P356" s="195">
        <f t="shared" si="31"/>
        <v>0</v>
      </c>
      <c r="Q356" s="195">
        <f t="shared" si="32"/>
        <v>0</v>
      </c>
      <c r="R356" s="195">
        <f t="shared" si="33"/>
        <v>0</v>
      </c>
      <c r="S356" s="195">
        <f t="shared" si="34"/>
        <v>0</v>
      </c>
      <c r="T356" s="195">
        <f t="shared" si="35"/>
        <v>0</v>
      </c>
    </row>
    <row r="357" spans="15:20" s="195" customFormat="1" x14ac:dyDescent="0.2">
      <c r="O357" s="195">
        <f t="shared" si="30"/>
        <v>0</v>
      </c>
      <c r="P357" s="195">
        <f t="shared" si="31"/>
        <v>0</v>
      </c>
      <c r="Q357" s="195">
        <f t="shared" si="32"/>
        <v>0</v>
      </c>
      <c r="R357" s="195">
        <f t="shared" si="33"/>
        <v>0</v>
      </c>
      <c r="S357" s="195">
        <f t="shared" si="34"/>
        <v>0</v>
      </c>
      <c r="T357" s="195">
        <f t="shared" si="35"/>
        <v>0</v>
      </c>
    </row>
    <row r="358" spans="15:20" s="195" customFormat="1" x14ac:dyDescent="0.2">
      <c r="O358" s="195">
        <f t="shared" si="30"/>
        <v>0</v>
      </c>
      <c r="P358" s="195">
        <f t="shared" si="31"/>
        <v>0</v>
      </c>
      <c r="Q358" s="195">
        <f t="shared" si="32"/>
        <v>0</v>
      </c>
      <c r="R358" s="195">
        <f t="shared" si="33"/>
        <v>0</v>
      </c>
      <c r="S358" s="195">
        <f t="shared" si="34"/>
        <v>0</v>
      </c>
      <c r="T358" s="195">
        <f t="shared" si="35"/>
        <v>0</v>
      </c>
    </row>
    <row r="359" spans="15:20" s="195" customFormat="1" x14ac:dyDescent="0.2">
      <c r="O359" s="195">
        <f t="shared" si="30"/>
        <v>0</v>
      </c>
      <c r="P359" s="195">
        <f t="shared" si="31"/>
        <v>0</v>
      </c>
      <c r="Q359" s="195">
        <f t="shared" si="32"/>
        <v>0</v>
      </c>
      <c r="R359" s="195">
        <f t="shared" si="33"/>
        <v>0</v>
      </c>
      <c r="S359" s="195">
        <f t="shared" si="34"/>
        <v>0</v>
      </c>
      <c r="T359" s="195">
        <f t="shared" si="35"/>
        <v>0</v>
      </c>
    </row>
    <row r="360" spans="15:20" s="195" customFormat="1" x14ac:dyDescent="0.2">
      <c r="O360" s="195">
        <f t="shared" si="30"/>
        <v>0</v>
      </c>
      <c r="P360" s="195">
        <f t="shared" si="31"/>
        <v>0</v>
      </c>
      <c r="Q360" s="195">
        <f t="shared" si="32"/>
        <v>0</v>
      </c>
      <c r="R360" s="195">
        <f t="shared" si="33"/>
        <v>0</v>
      </c>
      <c r="S360" s="195">
        <f t="shared" si="34"/>
        <v>0</v>
      </c>
      <c r="T360" s="195">
        <f t="shared" si="35"/>
        <v>0</v>
      </c>
    </row>
    <row r="361" spans="15:20" s="195" customFormat="1" x14ac:dyDescent="0.2">
      <c r="O361" s="195">
        <f t="shared" si="30"/>
        <v>0</v>
      </c>
      <c r="P361" s="195">
        <f t="shared" si="31"/>
        <v>0</v>
      </c>
      <c r="Q361" s="195">
        <f t="shared" si="32"/>
        <v>0</v>
      </c>
      <c r="R361" s="195">
        <f t="shared" si="33"/>
        <v>0</v>
      </c>
      <c r="S361" s="195">
        <f t="shared" si="34"/>
        <v>0</v>
      </c>
      <c r="T361" s="195">
        <f t="shared" si="35"/>
        <v>0</v>
      </c>
    </row>
    <row r="362" spans="15:20" s="195" customFormat="1" x14ac:dyDescent="0.2">
      <c r="O362" s="195">
        <f t="shared" si="30"/>
        <v>0</v>
      </c>
      <c r="P362" s="195">
        <f t="shared" si="31"/>
        <v>0</v>
      </c>
      <c r="Q362" s="195">
        <f t="shared" si="32"/>
        <v>0</v>
      </c>
      <c r="R362" s="195">
        <f t="shared" si="33"/>
        <v>0</v>
      </c>
      <c r="S362" s="195">
        <f t="shared" si="34"/>
        <v>0</v>
      </c>
      <c r="T362" s="195">
        <f t="shared" si="35"/>
        <v>0</v>
      </c>
    </row>
    <row r="363" spans="15:20" s="195" customFormat="1" x14ac:dyDescent="0.2">
      <c r="O363" s="195">
        <f t="shared" si="30"/>
        <v>0</v>
      </c>
      <c r="P363" s="195">
        <f t="shared" si="31"/>
        <v>0</v>
      </c>
      <c r="Q363" s="195">
        <f t="shared" si="32"/>
        <v>0</v>
      </c>
      <c r="R363" s="195">
        <f t="shared" si="33"/>
        <v>0</v>
      </c>
      <c r="S363" s="195">
        <f t="shared" si="34"/>
        <v>0</v>
      </c>
      <c r="T363" s="195">
        <f t="shared" si="35"/>
        <v>0</v>
      </c>
    </row>
    <row r="364" spans="15:20" s="195" customFormat="1" x14ac:dyDescent="0.2">
      <c r="O364" s="195">
        <f t="shared" si="30"/>
        <v>0</v>
      </c>
      <c r="P364" s="195">
        <f t="shared" si="31"/>
        <v>0</v>
      </c>
      <c r="Q364" s="195">
        <f t="shared" si="32"/>
        <v>0</v>
      </c>
      <c r="R364" s="195">
        <f t="shared" si="33"/>
        <v>0</v>
      </c>
      <c r="S364" s="195">
        <f t="shared" si="34"/>
        <v>0</v>
      </c>
      <c r="T364" s="195">
        <f t="shared" si="35"/>
        <v>0</v>
      </c>
    </row>
    <row r="365" spans="15:20" s="195" customFormat="1" x14ac:dyDescent="0.2">
      <c r="O365" s="195">
        <f t="shared" si="30"/>
        <v>0</v>
      </c>
      <c r="P365" s="195">
        <f t="shared" si="31"/>
        <v>0</v>
      </c>
      <c r="Q365" s="195">
        <f t="shared" si="32"/>
        <v>0</v>
      </c>
      <c r="R365" s="195">
        <f t="shared" si="33"/>
        <v>0</v>
      </c>
      <c r="S365" s="195">
        <f t="shared" si="34"/>
        <v>0</v>
      </c>
      <c r="T365" s="195">
        <f t="shared" si="35"/>
        <v>0</v>
      </c>
    </row>
    <row r="366" spans="15:20" s="195" customFormat="1" x14ac:dyDescent="0.2">
      <c r="O366" s="195">
        <f t="shared" si="30"/>
        <v>0</v>
      </c>
      <c r="P366" s="195">
        <f t="shared" si="31"/>
        <v>0</v>
      </c>
      <c r="Q366" s="195">
        <f t="shared" si="32"/>
        <v>0</v>
      </c>
      <c r="R366" s="195">
        <f t="shared" si="33"/>
        <v>0</v>
      </c>
      <c r="S366" s="195">
        <f t="shared" si="34"/>
        <v>0</v>
      </c>
      <c r="T366" s="195">
        <f t="shared" si="35"/>
        <v>0</v>
      </c>
    </row>
    <row r="367" spans="15:20" s="195" customFormat="1" x14ac:dyDescent="0.2">
      <c r="O367" s="195">
        <f t="shared" si="30"/>
        <v>0</v>
      </c>
      <c r="P367" s="195">
        <f t="shared" si="31"/>
        <v>0</v>
      </c>
      <c r="Q367" s="195">
        <f t="shared" si="32"/>
        <v>0</v>
      </c>
      <c r="R367" s="195">
        <f t="shared" si="33"/>
        <v>0</v>
      </c>
      <c r="S367" s="195">
        <f t="shared" si="34"/>
        <v>0</v>
      </c>
      <c r="T367" s="195">
        <f t="shared" si="35"/>
        <v>0</v>
      </c>
    </row>
    <row r="368" spans="15:20" s="195" customFormat="1" x14ac:dyDescent="0.2">
      <c r="O368" s="195">
        <f t="shared" si="30"/>
        <v>0</v>
      </c>
      <c r="P368" s="195">
        <f t="shared" si="31"/>
        <v>0</v>
      </c>
      <c r="Q368" s="195">
        <f t="shared" si="32"/>
        <v>0</v>
      </c>
      <c r="R368" s="195">
        <f t="shared" si="33"/>
        <v>0</v>
      </c>
      <c r="S368" s="195">
        <f t="shared" si="34"/>
        <v>0</v>
      </c>
      <c r="T368" s="195">
        <f t="shared" si="35"/>
        <v>0</v>
      </c>
    </row>
    <row r="369" spans="15:20" s="195" customFormat="1" x14ac:dyDescent="0.2">
      <c r="O369" s="195">
        <f t="shared" si="30"/>
        <v>0</v>
      </c>
      <c r="P369" s="195">
        <f t="shared" si="31"/>
        <v>0</v>
      </c>
      <c r="Q369" s="195">
        <f t="shared" si="32"/>
        <v>0</v>
      </c>
      <c r="R369" s="195">
        <f t="shared" si="33"/>
        <v>0</v>
      </c>
      <c r="S369" s="195">
        <f t="shared" si="34"/>
        <v>0</v>
      </c>
      <c r="T369" s="195">
        <f t="shared" si="35"/>
        <v>0</v>
      </c>
    </row>
    <row r="370" spans="15:20" s="195" customFormat="1" x14ac:dyDescent="0.2">
      <c r="O370" s="195">
        <f t="shared" si="30"/>
        <v>0</v>
      </c>
      <c r="P370" s="195">
        <f t="shared" si="31"/>
        <v>0</v>
      </c>
      <c r="Q370" s="195">
        <f t="shared" si="32"/>
        <v>0</v>
      </c>
      <c r="R370" s="195">
        <f t="shared" si="33"/>
        <v>0</v>
      </c>
      <c r="S370" s="195">
        <f t="shared" si="34"/>
        <v>0</v>
      </c>
      <c r="T370" s="195">
        <f t="shared" si="35"/>
        <v>0</v>
      </c>
    </row>
    <row r="371" spans="15:20" s="195" customFormat="1" x14ac:dyDescent="0.2">
      <c r="O371" s="195">
        <f t="shared" si="30"/>
        <v>0</v>
      </c>
      <c r="P371" s="195">
        <f t="shared" si="31"/>
        <v>0</v>
      </c>
      <c r="Q371" s="195">
        <f t="shared" si="32"/>
        <v>0</v>
      </c>
      <c r="R371" s="195">
        <f t="shared" si="33"/>
        <v>0</v>
      </c>
      <c r="S371" s="195">
        <f t="shared" si="34"/>
        <v>0</v>
      </c>
      <c r="T371" s="195">
        <f t="shared" si="35"/>
        <v>0</v>
      </c>
    </row>
    <row r="372" spans="15:20" s="195" customFormat="1" x14ac:dyDescent="0.2">
      <c r="O372" s="195">
        <f t="shared" si="30"/>
        <v>0</v>
      </c>
      <c r="P372" s="195">
        <f t="shared" si="31"/>
        <v>0</v>
      </c>
      <c r="Q372" s="195">
        <f t="shared" si="32"/>
        <v>0</v>
      </c>
      <c r="R372" s="195">
        <f t="shared" si="33"/>
        <v>0</v>
      </c>
      <c r="S372" s="195">
        <f t="shared" si="34"/>
        <v>0</v>
      </c>
      <c r="T372" s="195">
        <f t="shared" si="35"/>
        <v>0</v>
      </c>
    </row>
    <row r="373" spans="15:20" s="195" customFormat="1" x14ac:dyDescent="0.2">
      <c r="O373" s="195">
        <f t="shared" si="30"/>
        <v>0</v>
      </c>
      <c r="P373" s="195">
        <f t="shared" si="31"/>
        <v>0</v>
      </c>
      <c r="Q373" s="195">
        <f t="shared" si="32"/>
        <v>0</v>
      </c>
      <c r="R373" s="195">
        <f t="shared" si="33"/>
        <v>0</v>
      </c>
      <c r="S373" s="195">
        <f t="shared" si="34"/>
        <v>0</v>
      </c>
      <c r="T373" s="195">
        <f t="shared" si="35"/>
        <v>0</v>
      </c>
    </row>
    <row r="374" spans="15:20" s="195" customFormat="1" x14ac:dyDescent="0.2">
      <c r="O374" s="195">
        <f t="shared" si="30"/>
        <v>0</v>
      </c>
      <c r="P374" s="195">
        <f t="shared" si="31"/>
        <v>0</v>
      </c>
      <c r="Q374" s="195">
        <f t="shared" si="32"/>
        <v>0</v>
      </c>
      <c r="R374" s="195">
        <f t="shared" si="33"/>
        <v>0</v>
      </c>
      <c r="S374" s="195">
        <f t="shared" si="34"/>
        <v>0</v>
      </c>
      <c r="T374" s="195">
        <f t="shared" si="35"/>
        <v>0</v>
      </c>
    </row>
    <row r="375" spans="15:20" s="195" customFormat="1" x14ac:dyDescent="0.2">
      <c r="O375" s="195">
        <f t="shared" si="30"/>
        <v>0</v>
      </c>
      <c r="P375" s="195">
        <f t="shared" si="31"/>
        <v>0</v>
      </c>
      <c r="Q375" s="195">
        <f t="shared" si="32"/>
        <v>0</v>
      </c>
      <c r="R375" s="195">
        <f t="shared" si="33"/>
        <v>0</v>
      </c>
      <c r="S375" s="195">
        <f t="shared" si="34"/>
        <v>0</v>
      </c>
      <c r="T375" s="195">
        <f t="shared" si="35"/>
        <v>0</v>
      </c>
    </row>
    <row r="376" spans="15:20" s="195" customFormat="1" x14ac:dyDescent="0.2">
      <c r="O376" s="195">
        <f t="shared" si="30"/>
        <v>0</v>
      </c>
      <c r="P376" s="195">
        <f t="shared" si="31"/>
        <v>0</v>
      </c>
      <c r="Q376" s="195">
        <f t="shared" si="32"/>
        <v>0</v>
      </c>
      <c r="R376" s="195">
        <f t="shared" si="33"/>
        <v>0</v>
      </c>
      <c r="S376" s="195">
        <f t="shared" si="34"/>
        <v>0</v>
      </c>
      <c r="T376" s="195">
        <f t="shared" si="35"/>
        <v>0</v>
      </c>
    </row>
    <row r="377" spans="15:20" s="195" customFormat="1" x14ac:dyDescent="0.2">
      <c r="O377" s="195">
        <f t="shared" si="30"/>
        <v>0</v>
      </c>
      <c r="P377" s="195">
        <f t="shared" si="31"/>
        <v>0</v>
      </c>
      <c r="Q377" s="195">
        <f t="shared" si="32"/>
        <v>0</v>
      </c>
      <c r="R377" s="195">
        <f t="shared" si="33"/>
        <v>0</v>
      </c>
      <c r="S377" s="195">
        <f t="shared" si="34"/>
        <v>0</v>
      </c>
      <c r="T377" s="195">
        <f t="shared" si="35"/>
        <v>0</v>
      </c>
    </row>
    <row r="378" spans="15:20" s="195" customFormat="1" x14ac:dyDescent="0.2">
      <c r="O378" s="195">
        <f t="shared" si="30"/>
        <v>0</v>
      </c>
      <c r="P378" s="195">
        <f t="shared" si="31"/>
        <v>0</v>
      </c>
      <c r="Q378" s="195">
        <f t="shared" si="32"/>
        <v>0</v>
      </c>
      <c r="R378" s="195">
        <f t="shared" si="33"/>
        <v>0</v>
      </c>
      <c r="S378" s="195">
        <f t="shared" si="34"/>
        <v>0</v>
      </c>
      <c r="T378" s="195">
        <f t="shared" si="35"/>
        <v>0</v>
      </c>
    </row>
    <row r="379" spans="15:20" s="195" customFormat="1" x14ac:dyDescent="0.2">
      <c r="O379" s="195">
        <f t="shared" si="30"/>
        <v>0</v>
      </c>
      <c r="P379" s="195">
        <f t="shared" si="31"/>
        <v>0</v>
      </c>
      <c r="Q379" s="195">
        <f t="shared" si="32"/>
        <v>0</v>
      </c>
      <c r="R379" s="195">
        <f t="shared" si="33"/>
        <v>0</v>
      </c>
      <c r="S379" s="195">
        <f t="shared" si="34"/>
        <v>0</v>
      </c>
      <c r="T379" s="195">
        <f t="shared" si="35"/>
        <v>0</v>
      </c>
    </row>
    <row r="380" spans="15:20" s="195" customFormat="1" x14ac:dyDescent="0.2">
      <c r="O380" s="195">
        <f t="shared" si="30"/>
        <v>0</v>
      </c>
      <c r="P380" s="195">
        <f t="shared" si="31"/>
        <v>0</v>
      </c>
      <c r="Q380" s="195">
        <f t="shared" si="32"/>
        <v>0</v>
      </c>
      <c r="R380" s="195">
        <f t="shared" si="33"/>
        <v>0</v>
      </c>
      <c r="S380" s="195">
        <f t="shared" si="34"/>
        <v>0</v>
      </c>
      <c r="T380" s="195">
        <f t="shared" si="35"/>
        <v>0</v>
      </c>
    </row>
    <row r="381" spans="15:20" s="195" customFormat="1" x14ac:dyDescent="0.2">
      <c r="O381" s="195">
        <f t="shared" si="30"/>
        <v>0</v>
      </c>
      <c r="P381" s="195">
        <f t="shared" si="31"/>
        <v>0</v>
      </c>
      <c r="Q381" s="195">
        <f t="shared" si="32"/>
        <v>0</v>
      </c>
      <c r="R381" s="195">
        <f t="shared" si="33"/>
        <v>0</v>
      </c>
      <c r="S381" s="195">
        <f t="shared" si="34"/>
        <v>0</v>
      </c>
      <c r="T381" s="195">
        <f t="shared" si="35"/>
        <v>0</v>
      </c>
    </row>
    <row r="382" spans="15:20" s="195" customFormat="1" x14ac:dyDescent="0.2">
      <c r="O382" s="195">
        <f t="shared" si="30"/>
        <v>0</v>
      </c>
      <c r="P382" s="195">
        <f t="shared" si="31"/>
        <v>0</v>
      </c>
      <c r="Q382" s="195">
        <f t="shared" si="32"/>
        <v>0</v>
      </c>
      <c r="R382" s="195">
        <f t="shared" si="33"/>
        <v>0</v>
      </c>
      <c r="S382" s="195">
        <f t="shared" si="34"/>
        <v>0</v>
      </c>
      <c r="T382" s="195">
        <f t="shared" si="35"/>
        <v>0</v>
      </c>
    </row>
    <row r="383" spans="15:20" s="195" customFormat="1" x14ac:dyDescent="0.2">
      <c r="O383" s="195">
        <f t="shared" si="30"/>
        <v>0</v>
      </c>
      <c r="P383" s="195">
        <f t="shared" si="31"/>
        <v>0</v>
      </c>
      <c r="Q383" s="195">
        <f t="shared" si="32"/>
        <v>0</v>
      </c>
      <c r="R383" s="195">
        <f t="shared" si="33"/>
        <v>0</v>
      </c>
      <c r="S383" s="195">
        <f t="shared" si="34"/>
        <v>0</v>
      </c>
      <c r="T383" s="195">
        <f t="shared" si="35"/>
        <v>0</v>
      </c>
    </row>
    <row r="384" spans="15:20" s="195" customFormat="1" x14ac:dyDescent="0.2">
      <c r="O384" s="195">
        <f t="shared" si="30"/>
        <v>0</v>
      </c>
      <c r="P384" s="195">
        <f t="shared" si="31"/>
        <v>0</v>
      </c>
      <c r="Q384" s="195">
        <f t="shared" si="32"/>
        <v>0</v>
      </c>
      <c r="R384" s="195">
        <f t="shared" si="33"/>
        <v>0</v>
      </c>
      <c r="S384" s="195">
        <f t="shared" si="34"/>
        <v>0</v>
      </c>
      <c r="T384" s="195">
        <f t="shared" si="35"/>
        <v>0</v>
      </c>
    </row>
    <row r="385" spans="15:20" s="195" customFormat="1" x14ac:dyDescent="0.2">
      <c r="O385" s="195">
        <f t="shared" si="30"/>
        <v>0</v>
      </c>
      <c r="P385" s="195">
        <f t="shared" si="31"/>
        <v>0</v>
      </c>
      <c r="Q385" s="195">
        <f t="shared" si="32"/>
        <v>0</v>
      </c>
      <c r="R385" s="195">
        <f t="shared" si="33"/>
        <v>0</v>
      </c>
      <c r="S385" s="195">
        <f t="shared" si="34"/>
        <v>0</v>
      </c>
      <c r="T385" s="195">
        <f t="shared" si="35"/>
        <v>0</v>
      </c>
    </row>
    <row r="386" spans="15:20" s="195" customFormat="1" x14ac:dyDescent="0.2">
      <c r="O386" s="195">
        <f t="shared" si="30"/>
        <v>0</v>
      </c>
      <c r="P386" s="195">
        <f t="shared" si="31"/>
        <v>0</v>
      </c>
      <c r="Q386" s="195">
        <f t="shared" si="32"/>
        <v>0</v>
      </c>
      <c r="R386" s="195">
        <f t="shared" si="33"/>
        <v>0</v>
      </c>
      <c r="S386" s="195">
        <f t="shared" si="34"/>
        <v>0</v>
      </c>
      <c r="T386" s="195">
        <f t="shared" si="35"/>
        <v>0</v>
      </c>
    </row>
    <row r="387" spans="15:20" s="195" customFormat="1" x14ac:dyDescent="0.2">
      <c r="O387" s="195">
        <f t="shared" si="30"/>
        <v>0</v>
      </c>
      <c r="P387" s="195">
        <f t="shared" si="31"/>
        <v>0</v>
      </c>
      <c r="Q387" s="195">
        <f t="shared" si="32"/>
        <v>0</v>
      </c>
      <c r="R387" s="195">
        <f t="shared" si="33"/>
        <v>0</v>
      </c>
      <c r="S387" s="195">
        <f t="shared" si="34"/>
        <v>0</v>
      </c>
      <c r="T387" s="195">
        <f t="shared" si="35"/>
        <v>0</v>
      </c>
    </row>
    <row r="388" spans="15:20" s="195" customFormat="1" x14ac:dyDescent="0.2">
      <c r="O388" s="195">
        <f t="shared" si="30"/>
        <v>0</v>
      </c>
      <c r="P388" s="195">
        <f t="shared" si="31"/>
        <v>0</v>
      </c>
      <c r="Q388" s="195">
        <f t="shared" si="32"/>
        <v>0</v>
      </c>
      <c r="R388" s="195">
        <f t="shared" si="33"/>
        <v>0</v>
      </c>
      <c r="S388" s="195">
        <f t="shared" si="34"/>
        <v>0</v>
      </c>
      <c r="T388" s="195">
        <f t="shared" si="35"/>
        <v>0</v>
      </c>
    </row>
    <row r="389" spans="15:20" s="195" customFormat="1" x14ac:dyDescent="0.2">
      <c r="O389" s="195">
        <f t="shared" si="30"/>
        <v>0</v>
      </c>
      <c r="P389" s="195">
        <f t="shared" si="31"/>
        <v>0</v>
      </c>
      <c r="Q389" s="195">
        <f t="shared" si="32"/>
        <v>0</v>
      </c>
      <c r="R389" s="195">
        <f t="shared" si="33"/>
        <v>0</v>
      </c>
      <c r="S389" s="195">
        <f t="shared" si="34"/>
        <v>0</v>
      </c>
      <c r="T389" s="195">
        <f t="shared" si="35"/>
        <v>0</v>
      </c>
    </row>
    <row r="390" spans="15:20" s="195" customFormat="1" x14ac:dyDescent="0.2">
      <c r="O390" s="195">
        <f t="shared" si="30"/>
        <v>0</v>
      </c>
      <c r="P390" s="195">
        <f t="shared" si="31"/>
        <v>0</v>
      </c>
      <c r="Q390" s="195">
        <f t="shared" si="32"/>
        <v>0</v>
      </c>
      <c r="R390" s="195">
        <f t="shared" si="33"/>
        <v>0</v>
      </c>
      <c r="S390" s="195">
        <f t="shared" si="34"/>
        <v>0</v>
      </c>
      <c r="T390" s="195">
        <f t="shared" si="35"/>
        <v>0</v>
      </c>
    </row>
    <row r="391" spans="15:20" s="195" customFormat="1" x14ac:dyDescent="0.2">
      <c r="O391" s="195">
        <f t="shared" si="30"/>
        <v>0</v>
      </c>
      <c r="P391" s="195">
        <f t="shared" si="31"/>
        <v>0</v>
      </c>
      <c r="Q391" s="195">
        <f t="shared" si="32"/>
        <v>0</v>
      </c>
      <c r="R391" s="195">
        <f t="shared" si="33"/>
        <v>0</v>
      </c>
      <c r="S391" s="195">
        <f t="shared" si="34"/>
        <v>0</v>
      </c>
      <c r="T391" s="195">
        <f t="shared" si="35"/>
        <v>0</v>
      </c>
    </row>
    <row r="392" spans="15:20" s="195" customFormat="1" x14ac:dyDescent="0.2">
      <c r="O392" s="195">
        <f t="shared" si="30"/>
        <v>0</v>
      </c>
      <c r="P392" s="195">
        <f t="shared" si="31"/>
        <v>0</v>
      </c>
      <c r="Q392" s="195">
        <f t="shared" si="32"/>
        <v>0</v>
      </c>
      <c r="R392" s="195">
        <f t="shared" si="33"/>
        <v>0</v>
      </c>
      <c r="S392" s="195">
        <f t="shared" si="34"/>
        <v>0</v>
      </c>
      <c r="T392" s="195">
        <f t="shared" si="35"/>
        <v>0</v>
      </c>
    </row>
    <row r="393" spans="15:20" s="195" customFormat="1" x14ac:dyDescent="0.2">
      <c r="O393" s="195">
        <f t="shared" si="30"/>
        <v>0</v>
      </c>
      <c r="P393" s="195">
        <f t="shared" si="31"/>
        <v>0</v>
      </c>
      <c r="Q393" s="195">
        <f t="shared" si="32"/>
        <v>0</v>
      </c>
      <c r="R393" s="195">
        <f t="shared" si="33"/>
        <v>0</v>
      </c>
      <c r="S393" s="195">
        <f t="shared" si="34"/>
        <v>0</v>
      </c>
      <c r="T393" s="195">
        <f t="shared" si="35"/>
        <v>0</v>
      </c>
    </row>
    <row r="394" spans="15:20" s="195" customFormat="1" x14ac:dyDescent="0.2">
      <c r="O394" s="195">
        <f t="shared" si="30"/>
        <v>0</v>
      </c>
      <c r="P394" s="195">
        <f t="shared" si="31"/>
        <v>0</v>
      </c>
      <c r="Q394" s="195">
        <f t="shared" si="32"/>
        <v>0</v>
      </c>
      <c r="R394" s="195">
        <f t="shared" si="33"/>
        <v>0</v>
      </c>
      <c r="S394" s="195">
        <f t="shared" si="34"/>
        <v>0</v>
      </c>
      <c r="T394" s="195">
        <f t="shared" si="35"/>
        <v>0</v>
      </c>
    </row>
    <row r="395" spans="15:20" s="195" customFormat="1" x14ac:dyDescent="0.2">
      <c r="O395" s="195">
        <f t="shared" si="30"/>
        <v>0</v>
      </c>
      <c r="P395" s="195">
        <f t="shared" si="31"/>
        <v>0</v>
      </c>
      <c r="Q395" s="195">
        <f t="shared" si="32"/>
        <v>0</v>
      </c>
      <c r="R395" s="195">
        <f t="shared" si="33"/>
        <v>0</v>
      </c>
      <c r="S395" s="195">
        <f t="shared" si="34"/>
        <v>0</v>
      </c>
      <c r="T395" s="195">
        <f t="shared" si="35"/>
        <v>0</v>
      </c>
    </row>
    <row r="396" spans="15:20" s="195" customFormat="1" x14ac:dyDescent="0.2">
      <c r="O396" s="195">
        <f t="shared" si="30"/>
        <v>0</v>
      </c>
      <c r="P396" s="195">
        <f t="shared" si="31"/>
        <v>0</v>
      </c>
      <c r="Q396" s="195">
        <f t="shared" si="32"/>
        <v>0</v>
      </c>
      <c r="R396" s="195">
        <f t="shared" si="33"/>
        <v>0</v>
      </c>
      <c r="S396" s="195">
        <f t="shared" si="34"/>
        <v>0</v>
      </c>
      <c r="T396" s="195">
        <f t="shared" si="35"/>
        <v>0</v>
      </c>
    </row>
    <row r="397" spans="15:20" s="195" customFormat="1" x14ac:dyDescent="0.2">
      <c r="O397" s="195">
        <f t="shared" si="30"/>
        <v>0</v>
      </c>
      <c r="P397" s="195">
        <f t="shared" si="31"/>
        <v>0</v>
      </c>
      <c r="Q397" s="195">
        <f t="shared" si="32"/>
        <v>0</v>
      </c>
      <c r="R397" s="195">
        <f t="shared" si="33"/>
        <v>0</v>
      </c>
      <c r="S397" s="195">
        <f t="shared" si="34"/>
        <v>0</v>
      </c>
      <c r="T397" s="195">
        <f t="shared" si="35"/>
        <v>0</v>
      </c>
    </row>
    <row r="398" spans="15:20" s="195" customFormat="1" x14ac:dyDescent="0.2">
      <c r="O398" s="195">
        <f t="shared" si="30"/>
        <v>0</v>
      </c>
      <c r="P398" s="195">
        <f t="shared" si="31"/>
        <v>0</v>
      </c>
      <c r="Q398" s="195">
        <f t="shared" si="32"/>
        <v>0</v>
      </c>
      <c r="R398" s="195">
        <f t="shared" si="33"/>
        <v>0</v>
      </c>
      <c r="S398" s="195">
        <f t="shared" si="34"/>
        <v>0</v>
      </c>
      <c r="T398" s="195">
        <f t="shared" si="35"/>
        <v>0</v>
      </c>
    </row>
    <row r="399" spans="15:20" s="195" customFormat="1" x14ac:dyDescent="0.2">
      <c r="O399" s="195">
        <f t="shared" si="30"/>
        <v>0</v>
      </c>
      <c r="P399" s="195">
        <f t="shared" si="31"/>
        <v>0</v>
      </c>
      <c r="Q399" s="195">
        <f t="shared" si="32"/>
        <v>0</v>
      </c>
      <c r="R399" s="195">
        <f t="shared" si="33"/>
        <v>0</v>
      </c>
      <c r="S399" s="195">
        <f t="shared" si="34"/>
        <v>0</v>
      </c>
      <c r="T399" s="195">
        <f t="shared" si="35"/>
        <v>0</v>
      </c>
    </row>
    <row r="400" spans="15:20" s="195" customFormat="1" x14ac:dyDescent="0.2">
      <c r="O400" s="195">
        <f t="shared" ref="O400:O463" si="36">IF(OR(H400="B",H400="T",H400="H",H400="S",H400="M",H400=""),0,IF(N400&lt;=1.9,4,8))</f>
        <v>0</v>
      </c>
      <c r="P400" s="195">
        <f t="shared" ref="P400:P463" si="37">O400*G400</f>
        <v>0</v>
      </c>
      <c r="Q400" s="195">
        <f t="shared" ref="Q400:Q463" si="38">IF(OR(H400="C",H400="V",H400="H",H400="S",H400="M",H400=""),0,IF(N400&lt;=5, 4, 6))</f>
        <v>0</v>
      </c>
      <c r="R400" s="195">
        <f t="shared" ref="R400:R463" si="39">Q400*G400</f>
        <v>0</v>
      </c>
      <c r="S400" s="195">
        <f t="shared" ref="S400:S463" si="40">IF(OR(H400="c",H400="v",H400="b",H400="t",H400=""),0,IF(N400&lt;=14,4,EVEN(N400/3.5)))</f>
        <v>0</v>
      </c>
      <c r="T400" s="195">
        <f t="shared" ref="T400:T463" si="41">S400*G400</f>
        <v>0</v>
      </c>
    </row>
    <row r="401" spans="15:20" s="195" customFormat="1" x14ac:dyDescent="0.2">
      <c r="O401" s="195">
        <f t="shared" si="36"/>
        <v>0</v>
      </c>
      <c r="P401" s="195">
        <f t="shared" si="37"/>
        <v>0</v>
      </c>
      <c r="Q401" s="195">
        <f t="shared" si="38"/>
        <v>0</v>
      </c>
      <c r="R401" s="195">
        <f t="shared" si="39"/>
        <v>0</v>
      </c>
      <c r="S401" s="195">
        <f t="shared" si="40"/>
        <v>0</v>
      </c>
      <c r="T401" s="195">
        <f t="shared" si="41"/>
        <v>0</v>
      </c>
    </row>
    <row r="402" spans="15:20" s="195" customFormat="1" x14ac:dyDescent="0.2">
      <c r="O402" s="195">
        <f t="shared" si="36"/>
        <v>0</v>
      </c>
      <c r="P402" s="195">
        <f t="shared" si="37"/>
        <v>0</v>
      </c>
      <c r="Q402" s="195">
        <f t="shared" si="38"/>
        <v>0</v>
      </c>
      <c r="R402" s="195">
        <f t="shared" si="39"/>
        <v>0</v>
      </c>
      <c r="S402" s="195">
        <f t="shared" si="40"/>
        <v>0</v>
      </c>
      <c r="T402" s="195">
        <f t="shared" si="41"/>
        <v>0</v>
      </c>
    </row>
    <row r="403" spans="15:20" s="195" customFormat="1" x14ac:dyDescent="0.2">
      <c r="O403" s="195">
        <f t="shared" si="36"/>
        <v>0</v>
      </c>
      <c r="P403" s="195">
        <f t="shared" si="37"/>
        <v>0</v>
      </c>
      <c r="Q403" s="195">
        <f t="shared" si="38"/>
        <v>0</v>
      </c>
      <c r="R403" s="195">
        <f t="shared" si="39"/>
        <v>0</v>
      </c>
      <c r="S403" s="195">
        <f t="shared" si="40"/>
        <v>0</v>
      </c>
      <c r="T403" s="195">
        <f t="shared" si="41"/>
        <v>0</v>
      </c>
    </row>
    <row r="404" spans="15:20" s="195" customFormat="1" x14ac:dyDescent="0.2">
      <c r="O404" s="195">
        <f t="shared" si="36"/>
        <v>0</v>
      </c>
      <c r="P404" s="195">
        <f t="shared" si="37"/>
        <v>0</v>
      </c>
      <c r="Q404" s="195">
        <f t="shared" si="38"/>
        <v>0</v>
      </c>
      <c r="R404" s="195">
        <f t="shared" si="39"/>
        <v>0</v>
      </c>
      <c r="S404" s="195">
        <f t="shared" si="40"/>
        <v>0</v>
      </c>
      <c r="T404" s="195">
        <f t="shared" si="41"/>
        <v>0</v>
      </c>
    </row>
    <row r="405" spans="15:20" s="195" customFormat="1" x14ac:dyDescent="0.2">
      <c r="O405" s="195">
        <f t="shared" si="36"/>
        <v>0</v>
      </c>
      <c r="P405" s="195">
        <f t="shared" si="37"/>
        <v>0</v>
      </c>
      <c r="Q405" s="195">
        <f t="shared" si="38"/>
        <v>0</v>
      </c>
      <c r="R405" s="195">
        <f t="shared" si="39"/>
        <v>0</v>
      </c>
      <c r="S405" s="195">
        <f t="shared" si="40"/>
        <v>0</v>
      </c>
      <c r="T405" s="195">
        <f t="shared" si="41"/>
        <v>0</v>
      </c>
    </row>
    <row r="406" spans="15:20" s="195" customFormat="1" x14ac:dyDescent="0.2">
      <c r="O406" s="195">
        <f t="shared" si="36"/>
        <v>0</v>
      </c>
      <c r="P406" s="195">
        <f t="shared" si="37"/>
        <v>0</v>
      </c>
      <c r="Q406" s="195">
        <f t="shared" si="38"/>
        <v>0</v>
      </c>
      <c r="R406" s="195">
        <f t="shared" si="39"/>
        <v>0</v>
      </c>
      <c r="S406" s="195">
        <f t="shared" si="40"/>
        <v>0</v>
      </c>
      <c r="T406" s="195">
        <f t="shared" si="41"/>
        <v>0</v>
      </c>
    </row>
    <row r="407" spans="15:20" s="195" customFormat="1" x14ac:dyDescent="0.2">
      <c r="O407" s="195">
        <f t="shared" si="36"/>
        <v>0</v>
      </c>
      <c r="P407" s="195">
        <f t="shared" si="37"/>
        <v>0</v>
      </c>
      <c r="Q407" s="195">
        <f t="shared" si="38"/>
        <v>0</v>
      </c>
      <c r="R407" s="195">
        <f t="shared" si="39"/>
        <v>0</v>
      </c>
      <c r="S407" s="195">
        <f t="shared" si="40"/>
        <v>0</v>
      </c>
      <c r="T407" s="195">
        <f t="shared" si="41"/>
        <v>0</v>
      </c>
    </row>
    <row r="408" spans="15:20" s="195" customFormat="1" x14ac:dyDescent="0.2">
      <c r="O408" s="195">
        <f t="shared" si="36"/>
        <v>0</v>
      </c>
      <c r="P408" s="195">
        <f t="shared" si="37"/>
        <v>0</v>
      </c>
      <c r="Q408" s="195">
        <f t="shared" si="38"/>
        <v>0</v>
      </c>
      <c r="R408" s="195">
        <f t="shared" si="39"/>
        <v>0</v>
      </c>
      <c r="S408" s="195">
        <f t="shared" si="40"/>
        <v>0</v>
      </c>
      <c r="T408" s="195">
        <f t="shared" si="41"/>
        <v>0</v>
      </c>
    </row>
    <row r="409" spans="15:20" s="195" customFormat="1" x14ac:dyDescent="0.2">
      <c r="O409" s="195">
        <f t="shared" si="36"/>
        <v>0</v>
      </c>
      <c r="P409" s="195">
        <f t="shared" si="37"/>
        <v>0</v>
      </c>
      <c r="Q409" s="195">
        <f t="shared" si="38"/>
        <v>0</v>
      </c>
      <c r="R409" s="195">
        <f t="shared" si="39"/>
        <v>0</v>
      </c>
      <c r="S409" s="195">
        <f t="shared" si="40"/>
        <v>0</v>
      </c>
      <c r="T409" s="195">
        <f t="shared" si="41"/>
        <v>0</v>
      </c>
    </row>
    <row r="410" spans="15:20" s="195" customFormat="1" x14ac:dyDescent="0.2">
      <c r="O410" s="195">
        <f t="shared" si="36"/>
        <v>0</v>
      </c>
      <c r="P410" s="195">
        <f t="shared" si="37"/>
        <v>0</v>
      </c>
      <c r="Q410" s="195">
        <f t="shared" si="38"/>
        <v>0</v>
      </c>
      <c r="R410" s="195">
        <f t="shared" si="39"/>
        <v>0</v>
      </c>
      <c r="S410" s="195">
        <f t="shared" si="40"/>
        <v>0</v>
      </c>
      <c r="T410" s="195">
        <f t="shared" si="41"/>
        <v>0</v>
      </c>
    </row>
    <row r="411" spans="15:20" s="195" customFormat="1" x14ac:dyDescent="0.2">
      <c r="O411" s="195">
        <f t="shared" si="36"/>
        <v>0</v>
      </c>
      <c r="P411" s="195">
        <f t="shared" si="37"/>
        <v>0</v>
      </c>
      <c r="Q411" s="195">
        <f t="shared" si="38"/>
        <v>0</v>
      </c>
      <c r="R411" s="195">
        <f t="shared" si="39"/>
        <v>0</v>
      </c>
      <c r="S411" s="195">
        <f t="shared" si="40"/>
        <v>0</v>
      </c>
      <c r="T411" s="195">
        <f t="shared" si="41"/>
        <v>0</v>
      </c>
    </row>
    <row r="412" spans="15:20" s="195" customFormat="1" x14ac:dyDescent="0.2">
      <c r="O412" s="195">
        <f t="shared" si="36"/>
        <v>0</v>
      </c>
      <c r="P412" s="195">
        <f t="shared" si="37"/>
        <v>0</v>
      </c>
      <c r="Q412" s="195">
        <f t="shared" si="38"/>
        <v>0</v>
      </c>
      <c r="R412" s="195">
        <f t="shared" si="39"/>
        <v>0</v>
      </c>
      <c r="S412" s="195">
        <f t="shared" si="40"/>
        <v>0</v>
      </c>
      <c r="T412" s="195">
        <f t="shared" si="41"/>
        <v>0</v>
      </c>
    </row>
    <row r="413" spans="15:20" s="195" customFormat="1" x14ac:dyDescent="0.2">
      <c r="O413" s="195">
        <f t="shared" si="36"/>
        <v>0</v>
      </c>
      <c r="P413" s="195">
        <f t="shared" si="37"/>
        <v>0</v>
      </c>
      <c r="Q413" s="195">
        <f t="shared" si="38"/>
        <v>0</v>
      </c>
      <c r="R413" s="195">
        <f t="shared" si="39"/>
        <v>0</v>
      </c>
      <c r="S413" s="195">
        <f t="shared" si="40"/>
        <v>0</v>
      </c>
      <c r="T413" s="195">
        <f t="shared" si="41"/>
        <v>0</v>
      </c>
    </row>
    <row r="414" spans="15:20" s="195" customFormat="1" x14ac:dyDescent="0.2">
      <c r="O414" s="195">
        <f t="shared" si="36"/>
        <v>0</v>
      </c>
      <c r="P414" s="195">
        <f t="shared" si="37"/>
        <v>0</v>
      </c>
      <c r="Q414" s="195">
        <f t="shared" si="38"/>
        <v>0</v>
      </c>
      <c r="R414" s="195">
        <f t="shared" si="39"/>
        <v>0</v>
      </c>
      <c r="S414" s="195">
        <f t="shared" si="40"/>
        <v>0</v>
      </c>
      <c r="T414" s="195">
        <f t="shared" si="41"/>
        <v>0</v>
      </c>
    </row>
    <row r="415" spans="15:20" s="195" customFormat="1" x14ac:dyDescent="0.2">
      <c r="O415" s="195">
        <f t="shared" si="36"/>
        <v>0</v>
      </c>
      <c r="P415" s="195">
        <f t="shared" si="37"/>
        <v>0</v>
      </c>
      <c r="Q415" s="195">
        <f t="shared" si="38"/>
        <v>0</v>
      </c>
      <c r="R415" s="195">
        <f t="shared" si="39"/>
        <v>0</v>
      </c>
      <c r="S415" s="195">
        <f t="shared" si="40"/>
        <v>0</v>
      </c>
      <c r="T415" s="195">
        <f t="shared" si="41"/>
        <v>0</v>
      </c>
    </row>
    <row r="416" spans="15:20" s="195" customFormat="1" x14ac:dyDescent="0.2">
      <c r="O416" s="195">
        <f t="shared" si="36"/>
        <v>0</v>
      </c>
      <c r="P416" s="195">
        <f t="shared" si="37"/>
        <v>0</v>
      </c>
      <c r="Q416" s="195">
        <f t="shared" si="38"/>
        <v>0</v>
      </c>
      <c r="R416" s="195">
        <f t="shared" si="39"/>
        <v>0</v>
      </c>
      <c r="S416" s="195">
        <f t="shared" si="40"/>
        <v>0</v>
      </c>
      <c r="T416" s="195">
        <f t="shared" si="41"/>
        <v>0</v>
      </c>
    </row>
    <row r="417" spans="15:20" s="195" customFormat="1" x14ac:dyDescent="0.2">
      <c r="O417" s="195">
        <f t="shared" si="36"/>
        <v>0</v>
      </c>
      <c r="P417" s="195">
        <f t="shared" si="37"/>
        <v>0</v>
      </c>
      <c r="Q417" s="195">
        <f t="shared" si="38"/>
        <v>0</v>
      </c>
      <c r="R417" s="195">
        <f t="shared" si="39"/>
        <v>0</v>
      </c>
      <c r="S417" s="195">
        <f t="shared" si="40"/>
        <v>0</v>
      </c>
      <c r="T417" s="195">
        <f t="shared" si="41"/>
        <v>0</v>
      </c>
    </row>
    <row r="418" spans="15:20" s="195" customFormat="1" x14ac:dyDescent="0.2">
      <c r="O418" s="195">
        <f t="shared" si="36"/>
        <v>0</v>
      </c>
      <c r="P418" s="195">
        <f t="shared" si="37"/>
        <v>0</v>
      </c>
      <c r="Q418" s="195">
        <f t="shared" si="38"/>
        <v>0</v>
      </c>
      <c r="R418" s="195">
        <f t="shared" si="39"/>
        <v>0</v>
      </c>
      <c r="S418" s="195">
        <f t="shared" si="40"/>
        <v>0</v>
      </c>
      <c r="T418" s="195">
        <f t="shared" si="41"/>
        <v>0</v>
      </c>
    </row>
    <row r="419" spans="15:20" s="195" customFormat="1" x14ac:dyDescent="0.2">
      <c r="O419" s="195">
        <f t="shared" si="36"/>
        <v>0</v>
      </c>
      <c r="P419" s="195">
        <f t="shared" si="37"/>
        <v>0</v>
      </c>
      <c r="Q419" s="195">
        <f t="shared" si="38"/>
        <v>0</v>
      </c>
      <c r="R419" s="195">
        <f t="shared" si="39"/>
        <v>0</v>
      </c>
      <c r="S419" s="195">
        <f t="shared" si="40"/>
        <v>0</v>
      </c>
      <c r="T419" s="195">
        <f t="shared" si="41"/>
        <v>0</v>
      </c>
    </row>
    <row r="420" spans="15:20" s="195" customFormat="1" x14ac:dyDescent="0.2">
      <c r="O420" s="195">
        <f t="shared" si="36"/>
        <v>0</v>
      </c>
      <c r="P420" s="195">
        <f t="shared" si="37"/>
        <v>0</v>
      </c>
      <c r="Q420" s="195">
        <f t="shared" si="38"/>
        <v>0</v>
      </c>
      <c r="R420" s="195">
        <f t="shared" si="39"/>
        <v>0</v>
      </c>
      <c r="S420" s="195">
        <f t="shared" si="40"/>
        <v>0</v>
      </c>
      <c r="T420" s="195">
        <f t="shared" si="41"/>
        <v>0</v>
      </c>
    </row>
    <row r="421" spans="15:20" s="195" customFormat="1" x14ac:dyDescent="0.2">
      <c r="O421" s="195">
        <f t="shared" si="36"/>
        <v>0</v>
      </c>
      <c r="P421" s="195">
        <f t="shared" si="37"/>
        <v>0</v>
      </c>
      <c r="Q421" s="195">
        <f t="shared" si="38"/>
        <v>0</v>
      </c>
      <c r="R421" s="195">
        <f t="shared" si="39"/>
        <v>0</v>
      </c>
      <c r="S421" s="195">
        <f t="shared" si="40"/>
        <v>0</v>
      </c>
      <c r="T421" s="195">
        <f t="shared" si="41"/>
        <v>0</v>
      </c>
    </row>
    <row r="422" spans="15:20" s="195" customFormat="1" x14ac:dyDescent="0.2">
      <c r="O422" s="195">
        <f t="shared" si="36"/>
        <v>0</v>
      </c>
      <c r="P422" s="195">
        <f t="shared" si="37"/>
        <v>0</v>
      </c>
      <c r="Q422" s="195">
        <f t="shared" si="38"/>
        <v>0</v>
      </c>
      <c r="R422" s="195">
        <f t="shared" si="39"/>
        <v>0</v>
      </c>
      <c r="S422" s="195">
        <f t="shared" si="40"/>
        <v>0</v>
      </c>
      <c r="T422" s="195">
        <f t="shared" si="41"/>
        <v>0</v>
      </c>
    </row>
    <row r="423" spans="15:20" s="195" customFormat="1" x14ac:dyDescent="0.2">
      <c r="O423" s="195">
        <f t="shared" si="36"/>
        <v>0</v>
      </c>
      <c r="P423" s="195">
        <f t="shared" si="37"/>
        <v>0</v>
      </c>
      <c r="Q423" s="195">
        <f t="shared" si="38"/>
        <v>0</v>
      </c>
      <c r="R423" s="195">
        <f t="shared" si="39"/>
        <v>0</v>
      </c>
      <c r="S423" s="195">
        <f t="shared" si="40"/>
        <v>0</v>
      </c>
      <c r="T423" s="195">
        <f t="shared" si="41"/>
        <v>0</v>
      </c>
    </row>
    <row r="424" spans="15:20" s="195" customFormat="1" x14ac:dyDescent="0.2">
      <c r="O424" s="195">
        <f t="shared" si="36"/>
        <v>0</v>
      </c>
      <c r="P424" s="195">
        <f t="shared" si="37"/>
        <v>0</v>
      </c>
      <c r="Q424" s="195">
        <f t="shared" si="38"/>
        <v>0</v>
      </c>
      <c r="R424" s="195">
        <f t="shared" si="39"/>
        <v>0</v>
      </c>
      <c r="S424" s="195">
        <f t="shared" si="40"/>
        <v>0</v>
      </c>
      <c r="T424" s="195">
        <f t="shared" si="41"/>
        <v>0</v>
      </c>
    </row>
    <row r="425" spans="15:20" s="195" customFormat="1" x14ac:dyDescent="0.2">
      <c r="O425" s="195">
        <f t="shared" si="36"/>
        <v>0</v>
      </c>
      <c r="P425" s="195">
        <f t="shared" si="37"/>
        <v>0</v>
      </c>
      <c r="Q425" s="195">
        <f t="shared" si="38"/>
        <v>0</v>
      </c>
      <c r="R425" s="195">
        <f t="shared" si="39"/>
        <v>0</v>
      </c>
      <c r="S425" s="195">
        <f t="shared" si="40"/>
        <v>0</v>
      </c>
      <c r="T425" s="195">
        <f t="shared" si="41"/>
        <v>0</v>
      </c>
    </row>
    <row r="426" spans="15:20" s="195" customFormat="1" x14ac:dyDescent="0.2">
      <c r="O426" s="195">
        <f t="shared" si="36"/>
        <v>0</v>
      </c>
      <c r="P426" s="195">
        <f t="shared" si="37"/>
        <v>0</v>
      </c>
      <c r="Q426" s="195">
        <f t="shared" si="38"/>
        <v>0</v>
      </c>
      <c r="R426" s="195">
        <f t="shared" si="39"/>
        <v>0</v>
      </c>
      <c r="S426" s="195">
        <f t="shared" si="40"/>
        <v>0</v>
      </c>
      <c r="T426" s="195">
        <f t="shared" si="41"/>
        <v>0</v>
      </c>
    </row>
    <row r="427" spans="15:20" s="195" customFormat="1" x14ac:dyDescent="0.2">
      <c r="O427" s="195">
        <f t="shared" si="36"/>
        <v>0</v>
      </c>
      <c r="P427" s="195">
        <f t="shared" si="37"/>
        <v>0</v>
      </c>
      <c r="Q427" s="195">
        <f t="shared" si="38"/>
        <v>0</v>
      </c>
      <c r="R427" s="195">
        <f t="shared" si="39"/>
        <v>0</v>
      </c>
      <c r="S427" s="195">
        <f t="shared" si="40"/>
        <v>0</v>
      </c>
      <c r="T427" s="195">
        <f t="shared" si="41"/>
        <v>0</v>
      </c>
    </row>
    <row r="428" spans="15:20" s="195" customFormat="1" x14ac:dyDescent="0.2">
      <c r="O428" s="195">
        <f t="shared" si="36"/>
        <v>0</v>
      </c>
      <c r="P428" s="195">
        <f t="shared" si="37"/>
        <v>0</v>
      </c>
      <c r="Q428" s="195">
        <f t="shared" si="38"/>
        <v>0</v>
      </c>
      <c r="R428" s="195">
        <f t="shared" si="39"/>
        <v>0</v>
      </c>
      <c r="S428" s="195">
        <f t="shared" si="40"/>
        <v>0</v>
      </c>
      <c r="T428" s="195">
        <f t="shared" si="41"/>
        <v>0</v>
      </c>
    </row>
    <row r="429" spans="15:20" s="195" customFormat="1" x14ac:dyDescent="0.2">
      <c r="O429" s="195">
        <f t="shared" si="36"/>
        <v>0</v>
      </c>
      <c r="P429" s="195">
        <f t="shared" si="37"/>
        <v>0</v>
      </c>
      <c r="Q429" s="195">
        <f t="shared" si="38"/>
        <v>0</v>
      </c>
      <c r="R429" s="195">
        <f t="shared" si="39"/>
        <v>0</v>
      </c>
      <c r="S429" s="195">
        <f t="shared" si="40"/>
        <v>0</v>
      </c>
      <c r="T429" s="195">
        <f t="shared" si="41"/>
        <v>0</v>
      </c>
    </row>
    <row r="430" spans="15:20" s="195" customFormat="1" x14ac:dyDescent="0.2">
      <c r="O430" s="195">
        <f t="shared" si="36"/>
        <v>0</v>
      </c>
      <c r="P430" s="195">
        <f t="shared" si="37"/>
        <v>0</v>
      </c>
      <c r="Q430" s="195">
        <f t="shared" si="38"/>
        <v>0</v>
      </c>
      <c r="R430" s="195">
        <f t="shared" si="39"/>
        <v>0</v>
      </c>
      <c r="S430" s="195">
        <f t="shared" si="40"/>
        <v>0</v>
      </c>
      <c r="T430" s="195">
        <f t="shared" si="41"/>
        <v>0</v>
      </c>
    </row>
    <row r="431" spans="15:20" s="195" customFormat="1" x14ac:dyDescent="0.2">
      <c r="O431" s="195">
        <f t="shared" si="36"/>
        <v>0</v>
      </c>
      <c r="P431" s="195">
        <f t="shared" si="37"/>
        <v>0</v>
      </c>
      <c r="Q431" s="195">
        <f t="shared" si="38"/>
        <v>0</v>
      </c>
      <c r="R431" s="195">
        <f t="shared" si="39"/>
        <v>0</v>
      </c>
      <c r="S431" s="195">
        <f t="shared" si="40"/>
        <v>0</v>
      </c>
      <c r="T431" s="195">
        <f t="shared" si="41"/>
        <v>0</v>
      </c>
    </row>
    <row r="432" spans="15:20" s="195" customFormat="1" x14ac:dyDescent="0.2">
      <c r="O432" s="195">
        <f t="shared" si="36"/>
        <v>0</v>
      </c>
      <c r="P432" s="195">
        <f t="shared" si="37"/>
        <v>0</v>
      </c>
      <c r="Q432" s="195">
        <f t="shared" si="38"/>
        <v>0</v>
      </c>
      <c r="R432" s="195">
        <f t="shared" si="39"/>
        <v>0</v>
      </c>
      <c r="S432" s="195">
        <f t="shared" si="40"/>
        <v>0</v>
      </c>
      <c r="T432" s="195">
        <f t="shared" si="41"/>
        <v>0</v>
      </c>
    </row>
    <row r="433" spans="15:20" s="195" customFormat="1" x14ac:dyDescent="0.2">
      <c r="O433" s="195">
        <f t="shared" si="36"/>
        <v>0</v>
      </c>
      <c r="P433" s="195">
        <f t="shared" si="37"/>
        <v>0</v>
      </c>
      <c r="Q433" s="195">
        <f t="shared" si="38"/>
        <v>0</v>
      </c>
      <c r="R433" s="195">
        <f t="shared" si="39"/>
        <v>0</v>
      </c>
      <c r="S433" s="195">
        <f t="shared" si="40"/>
        <v>0</v>
      </c>
      <c r="T433" s="195">
        <f t="shared" si="41"/>
        <v>0</v>
      </c>
    </row>
    <row r="434" spans="15:20" s="195" customFormat="1" x14ac:dyDescent="0.2">
      <c r="O434" s="195">
        <f t="shared" si="36"/>
        <v>0</v>
      </c>
      <c r="P434" s="195">
        <f t="shared" si="37"/>
        <v>0</v>
      </c>
      <c r="Q434" s="195">
        <f t="shared" si="38"/>
        <v>0</v>
      </c>
      <c r="R434" s="195">
        <f t="shared" si="39"/>
        <v>0</v>
      </c>
      <c r="S434" s="195">
        <f t="shared" si="40"/>
        <v>0</v>
      </c>
      <c r="T434" s="195">
        <f t="shared" si="41"/>
        <v>0</v>
      </c>
    </row>
    <row r="435" spans="15:20" s="195" customFormat="1" x14ac:dyDescent="0.2">
      <c r="O435" s="195">
        <f t="shared" si="36"/>
        <v>0</v>
      </c>
      <c r="P435" s="195">
        <f t="shared" si="37"/>
        <v>0</v>
      </c>
      <c r="Q435" s="195">
        <f t="shared" si="38"/>
        <v>0</v>
      </c>
      <c r="R435" s="195">
        <f t="shared" si="39"/>
        <v>0</v>
      </c>
      <c r="S435" s="195">
        <f t="shared" si="40"/>
        <v>0</v>
      </c>
      <c r="T435" s="195">
        <f t="shared" si="41"/>
        <v>0</v>
      </c>
    </row>
    <row r="436" spans="15:20" s="195" customFormat="1" x14ac:dyDescent="0.2">
      <c r="O436" s="195">
        <f t="shared" si="36"/>
        <v>0</v>
      </c>
      <c r="P436" s="195">
        <f t="shared" si="37"/>
        <v>0</v>
      </c>
      <c r="Q436" s="195">
        <f t="shared" si="38"/>
        <v>0</v>
      </c>
      <c r="R436" s="195">
        <f t="shared" si="39"/>
        <v>0</v>
      </c>
      <c r="S436" s="195">
        <f t="shared" si="40"/>
        <v>0</v>
      </c>
      <c r="T436" s="195">
        <f t="shared" si="41"/>
        <v>0</v>
      </c>
    </row>
    <row r="437" spans="15:20" s="195" customFormat="1" x14ac:dyDescent="0.2">
      <c r="O437" s="195">
        <f t="shared" si="36"/>
        <v>0</v>
      </c>
      <c r="P437" s="195">
        <f t="shared" si="37"/>
        <v>0</v>
      </c>
      <c r="Q437" s="195">
        <f t="shared" si="38"/>
        <v>0</v>
      </c>
      <c r="R437" s="195">
        <f t="shared" si="39"/>
        <v>0</v>
      </c>
      <c r="S437" s="195">
        <f t="shared" si="40"/>
        <v>0</v>
      </c>
      <c r="T437" s="195">
        <f t="shared" si="41"/>
        <v>0</v>
      </c>
    </row>
    <row r="438" spans="15:20" s="195" customFormat="1" x14ac:dyDescent="0.2">
      <c r="O438" s="195">
        <f t="shared" si="36"/>
        <v>0</v>
      </c>
      <c r="P438" s="195">
        <f t="shared" si="37"/>
        <v>0</v>
      </c>
      <c r="Q438" s="195">
        <f t="shared" si="38"/>
        <v>0</v>
      </c>
      <c r="R438" s="195">
        <f t="shared" si="39"/>
        <v>0</v>
      </c>
      <c r="S438" s="195">
        <f t="shared" si="40"/>
        <v>0</v>
      </c>
      <c r="T438" s="195">
        <f t="shared" si="41"/>
        <v>0</v>
      </c>
    </row>
    <row r="439" spans="15:20" s="195" customFormat="1" x14ac:dyDescent="0.2">
      <c r="O439" s="195">
        <f t="shared" si="36"/>
        <v>0</v>
      </c>
      <c r="P439" s="195">
        <f t="shared" si="37"/>
        <v>0</v>
      </c>
      <c r="Q439" s="195">
        <f t="shared" si="38"/>
        <v>0</v>
      </c>
      <c r="R439" s="195">
        <f t="shared" si="39"/>
        <v>0</v>
      </c>
      <c r="S439" s="195">
        <f t="shared" si="40"/>
        <v>0</v>
      </c>
      <c r="T439" s="195">
        <f t="shared" si="41"/>
        <v>0</v>
      </c>
    </row>
    <row r="440" spans="15:20" s="195" customFormat="1" x14ac:dyDescent="0.2">
      <c r="O440" s="195">
        <f t="shared" si="36"/>
        <v>0</v>
      </c>
      <c r="P440" s="195">
        <f t="shared" si="37"/>
        <v>0</v>
      </c>
      <c r="Q440" s="195">
        <f t="shared" si="38"/>
        <v>0</v>
      </c>
      <c r="R440" s="195">
        <f t="shared" si="39"/>
        <v>0</v>
      </c>
      <c r="S440" s="195">
        <f t="shared" si="40"/>
        <v>0</v>
      </c>
      <c r="T440" s="195">
        <f t="shared" si="41"/>
        <v>0</v>
      </c>
    </row>
    <row r="441" spans="15:20" s="195" customFormat="1" x14ac:dyDescent="0.2">
      <c r="O441" s="195">
        <f t="shared" si="36"/>
        <v>0</v>
      </c>
      <c r="P441" s="195">
        <f t="shared" si="37"/>
        <v>0</v>
      </c>
      <c r="Q441" s="195">
        <f t="shared" si="38"/>
        <v>0</v>
      </c>
      <c r="R441" s="195">
        <f t="shared" si="39"/>
        <v>0</v>
      </c>
      <c r="S441" s="195">
        <f t="shared" si="40"/>
        <v>0</v>
      </c>
      <c r="T441" s="195">
        <f t="shared" si="41"/>
        <v>0</v>
      </c>
    </row>
    <row r="442" spans="15:20" s="195" customFormat="1" x14ac:dyDescent="0.2">
      <c r="O442" s="195">
        <f t="shared" si="36"/>
        <v>0</v>
      </c>
      <c r="P442" s="195">
        <f t="shared" si="37"/>
        <v>0</v>
      </c>
      <c r="Q442" s="195">
        <f t="shared" si="38"/>
        <v>0</v>
      </c>
      <c r="R442" s="195">
        <f t="shared" si="39"/>
        <v>0</v>
      </c>
      <c r="S442" s="195">
        <f t="shared" si="40"/>
        <v>0</v>
      </c>
      <c r="T442" s="195">
        <f t="shared" si="41"/>
        <v>0</v>
      </c>
    </row>
    <row r="443" spans="15:20" s="195" customFormat="1" x14ac:dyDescent="0.2">
      <c r="O443" s="195">
        <f t="shared" si="36"/>
        <v>0</v>
      </c>
      <c r="P443" s="195">
        <f t="shared" si="37"/>
        <v>0</v>
      </c>
      <c r="Q443" s="195">
        <f t="shared" si="38"/>
        <v>0</v>
      </c>
      <c r="R443" s="195">
        <f t="shared" si="39"/>
        <v>0</v>
      </c>
      <c r="S443" s="195">
        <f t="shared" si="40"/>
        <v>0</v>
      </c>
      <c r="T443" s="195">
        <f t="shared" si="41"/>
        <v>0</v>
      </c>
    </row>
    <row r="444" spans="15:20" s="195" customFormat="1" x14ac:dyDescent="0.2">
      <c r="O444" s="195">
        <f t="shared" si="36"/>
        <v>0</v>
      </c>
      <c r="P444" s="195">
        <f t="shared" si="37"/>
        <v>0</v>
      </c>
      <c r="Q444" s="195">
        <f t="shared" si="38"/>
        <v>0</v>
      </c>
      <c r="R444" s="195">
        <f t="shared" si="39"/>
        <v>0</v>
      </c>
      <c r="S444" s="195">
        <f t="shared" si="40"/>
        <v>0</v>
      </c>
      <c r="T444" s="195">
        <f t="shared" si="41"/>
        <v>0</v>
      </c>
    </row>
    <row r="445" spans="15:20" s="195" customFormat="1" x14ac:dyDescent="0.2">
      <c r="O445" s="195">
        <f t="shared" si="36"/>
        <v>0</v>
      </c>
      <c r="P445" s="195">
        <f t="shared" si="37"/>
        <v>0</v>
      </c>
      <c r="Q445" s="195">
        <f t="shared" si="38"/>
        <v>0</v>
      </c>
      <c r="R445" s="195">
        <f t="shared" si="39"/>
        <v>0</v>
      </c>
      <c r="S445" s="195">
        <f t="shared" si="40"/>
        <v>0</v>
      </c>
      <c r="T445" s="195">
        <f t="shared" si="41"/>
        <v>0</v>
      </c>
    </row>
    <row r="446" spans="15:20" s="195" customFormat="1" x14ac:dyDescent="0.2">
      <c r="O446" s="195">
        <f t="shared" si="36"/>
        <v>0</v>
      </c>
      <c r="P446" s="195">
        <f t="shared" si="37"/>
        <v>0</v>
      </c>
      <c r="Q446" s="195">
        <f t="shared" si="38"/>
        <v>0</v>
      </c>
      <c r="R446" s="195">
        <f t="shared" si="39"/>
        <v>0</v>
      </c>
      <c r="S446" s="195">
        <f t="shared" si="40"/>
        <v>0</v>
      </c>
      <c r="T446" s="195">
        <f t="shared" si="41"/>
        <v>0</v>
      </c>
    </row>
    <row r="447" spans="15:20" s="195" customFormat="1" x14ac:dyDescent="0.2">
      <c r="O447" s="195">
        <f t="shared" si="36"/>
        <v>0</v>
      </c>
      <c r="P447" s="195">
        <f t="shared" si="37"/>
        <v>0</v>
      </c>
      <c r="Q447" s="195">
        <f t="shared" si="38"/>
        <v>0</v>
      </c>
      <c r="R447" s="195">
        <f t="shared" si="39"/>
        <v>0</v>
      </c>
      <c r="S447" s="195">
        <f t="shared" si="40"/>
        <v>0</v>
      </c>
      <c r="T447" s="195">
        <f t="shared" si="41"/>
        <v>0</v>
      </c>
    </row>
    <row r="448" spans="15:20" s="195" customFormat="1" x14ac:dyDescent="0.2">
      <c r="O448" s="195">
        <f t="shared" si="36"/>
        <v>0</v>
      </c>
      <c r="P448" s="195">
        <f t="shared" si="37"/>
        <v>0</v>
      </c>
      <c r="Q448" s="195">
        <f t="shared" si="38"/>
        <v>0</v>
      </c>
      <c r="R448" s="195">
        <f t="shared" si="39"/>
        <v>0</v>
      </c>
      <c r="S448" s="195">
        <f t="shared" si="40"/>
        <v>0</v>
      </c>
      <c r="T448" s="195">
        <f t="shared" si="41"/>
        <v>0</v>
      </c>
    </row>
    <row r="449" spans="15:20" s="195" customFormat="1" x14ac:dyDescent="0.2">
      <c r="O449" s="195">
        <f t="shared" si="36"/>
        <v>0</v>
      </c>
      <c r="P449" s="195">
        <f t="shared" si="37"/>
        <v>0</v>
      </c>
      <c r="Q449" s="195">
        <f t="shared" si="38"/>
        <v>0</v>
      </c>
      <c r="R449" s="195">
        <f t="shared" si="39"/>
        <v>0</v>
      </c>
      <c r="S449" s="195">
        <f t="shared" si="40"/>
        <v>0</v>
      </c>
      <c r="T449" s="195">
        <f t="shared" si="41"/>
        <v>0</v>
      </c>
    </row>
    <row r="450" spans="15:20" s="195" customFormat="1" x14ac:dyDescent="0.2">
      <c r="O450" s="195">
        <f t="shared" si="36"/>
        <v>0</v>
      </c>
      <c r="P450" s="195">
        <f t="shared" si="37"/>
        <v>0</v>
      </c>
      <c r="Q450" s="195">
        <f t="shared" si="38"/>
        <v>0</v>
      </c>
      <c r="R450" s="195">
        <f t="shared" si="39"/>
        <v>0</v>
      </c>
      <c r="S450" s="195">
        <f t="shared" si="40"/>
        <v>0</v>
      </c>
      <c r="T450" s="195">
        <f t="shared" si="41"/>
        <v>0</v>
      </c>
    </row>
    <row r="451" spans="15:20" s="195" customFormat="1" x14ac:dyDescent="0.2">
      <c r="O451" s="195">
        <f t="shared" si="36"/>
        <v>0</v>
      </c>
      <c r="P451" s="195">
        <f t="shared" si="37"/>
        <v>0</v>
      </c>
      <c r="Q451" s="195">
        <f t="shared" si="38"/>
        <v>0</v>
      </c>
      <c r="R451" s="195">
        <f t="shared" si="39"/>
        <v>0</v>
      </c>
      <c r="S451" s="195">
        <f t="shared" si="40"/>
        <v>0</v>
      </c>
      <c r="T451" s="195">
        <f t="shared" si="41"/>
        <v>0</v>
      </c>
    </row>
    <row r="452" spans="15:20" s="195" customFormat="1" x14ac:dyDescent="0.2">
      <c r="O452" s="195">
        <f t="shared" si="36"/>
        <v>0</v>
      </c>
      <c r="P452" s="195">
        <f t="shared" si="37"/>
        <v>0</v>
      </c>
      <c r="Q452" s="195">
        <f t="shared" si="38"/>
        <v>0</v>
      </c>
      <c r="R452" s="195">
        <f t="shared" si="39"/>
        <v>0</v>
      </c>
      <c r="S452" s="195">
        <f t="shared" si="40"/>
        <v>0</v>
      </c>
      <c r="T452" s="195">
        <f t="shared" si="41"/>
        <v>0</v>
      </c>
    </row>
    <row r="453" spans="15:20" s="195" customFormat="1" x14ac:dyDescent="0.2">
      <c r="O453" s="195">
        <f t="shared" si="36"/>
        <v>0</v>
      </c>
      <c r="P453" s="195">
        <f t="shared" si="37"/>
        <v>0</v>
      </c>
      <c r="Q453" s="195">
        <f t="shared" si="38"/>
        <v>0</v>
      </c>
      <c r="R453" s="195">
        <f t="shared" si="39"/>
        <v>0</v>
      </c>
      <c r="S453" s="195">
        <f t="shared" si="40"/>
        <v>0</v>
      </c>
      <c r="T453" s="195">
        <f t="shared" si="41"/>
        <v>0</v>
      </c>
    </row>
    <row r="454" spans="15:20" s="195" customFormat="1" x14ac:dyDescent="0.2">
      <c r="O454" s="195">
        <f t="shared" si="36"/>
        <v>0</v>
      </c>
      <c r="P454" s="195">
        <f t="shared" si="37"/>
        <v>0</v>
      </c>
      <c r="Q454" s="195">
        <f t="shared" si="38"/>
        <v>0</v>
      </c>
      <c r="R454" s="195">
        <f t="shared" si="39"/>
        <v>0</v>
      </c>
      <c r="S454" s="195">
        <f t="shared" si="40"/>
        <v>0</v>
      </c>
      <c r="T454" s="195">
        <f t="shared" si="41"/>
        <v>0</v>
      </c>
    </row>
    <row r="455" spans="15:20" s="195" customFormat="1" x14ac:dyDescent="0.2">
      <c r="O455" s="195">
        <f t="shared" si="36"/>
        <v>0</v>
      </c>
      <c r="P455" s="195">
        <f t="shared" si="37"/>
        <v>0</v>
      </c>
      <c r="Q455" s="195">
        <f t="shared" si="38"/>
        <v>0</v>
      </c>
      <c r="R455" s="195">
        <f t="shared" si="39"/>
        <v>0</v>
      </c>
      <c r="S455" s="195">
        <f t="shared" si="40"/>
        <v>0</v>
      </c>
      <c r="T455" s="195">
        <f t="shared" si="41"/>
        <v>0</v>
      </c>
    </row>
    <row r="456" spans="15:20" s="195" customFormat="1" x14ac:dyDescent="0.2">
      <c r="O456" s="195">
        <f t="shared" si="36"/>
        <v>0</v>
      </c>
      <c r="P456" s="195">
        <f t="shared" si="37"/>
        <v>0</v>
      </c>
      <c r="Q456" s="195">
        <f t="shared" si="38"/>
        <v>0</v>
      </c>
      <c r="R456" s="195">
        <f t="shared" si="39"/>
        <v>0</v>
      </c>
      <c r="S456" s="195">
        <f t="shared" si="40"/>
        <v>0</v>
      </c>
      <c r="T456" s="195">
        <f t="shared" si="41"/>
        <v>0</v>
      </c>
    </row>
    <row r="457" spans="15:20" s="195" customFormat="1" x14ac:dyDescent="0.2">
      <c r="O457" s="195">
        <f t="shared" si="36"/>
        <v>0</v>
      </c>
      <c r="P457" s="195">
        <f t="shared" si="37"/>
        <v>0</v>
      </c>
      <c r="Q457" s="195">
        <f t="shared" si="38"/>
        <v>0</v>
      </c>
      <c r="R457" s="195">
        <f t="shared" si="39"/>
        <v>0</v>
      </c>
      <c r="S457" s="195">
        <f t="shared" si="40"/>
        <v>0</v>
      </c>
      <c r="T457" s="195">
        <f t="shared" si="41"/>
        <v>0</v>
      </c>
    </row>
    <row r="458" spans="15:20" s="195" customFormat="1" x14ac:dyDescent="0.2">
      <c r="O458" s="195">
        <f t="shared" si="36"/>
        <v>0</v>
      </c>
      <c r="P458" s="195">
        <f t="shared" si="37"/>
        <v>0</v>
      </c>
      <c r="Q458" s="195">
        <f t="shared" si="38"/>
        <v>0</v>
      </c>
      <c r="R458" s="195">
        <f t="shared" si="39"/>
        <v>0</v>
      </c>
      <c r="S458" s="195">
        <f t="shared" si="40"/>
        <v>0</v>
      </c>
      <c r="T458" s="195">
        <f t="shared" si="41"/>
        <v>0</v>
      </c>
    </row>
    <row r="459" spans="15:20" s="195" customFormat="1" x14ac:dyDescent="0.2">
      <c r="O459" s="195">
        <f t="shared" si="36"/>
        <v>0</v>
      </c>
      <c r="P459" s="195">
        <f t="shared" si="37"/>
        <v>0</v>
      </c>
      <c r="Q459" s="195">
        <f t="shared" si="38"/>
        <v>0</v>
      </c>
      <c r="R459" s="195">
        <f t="shared" si="39"/>
        <v>0</v>
      </c>
      <c r="S459" s="195">
        <f t="shared" si="40"/>
        <v>0</v>
      </c>
      <c r="T459" s="195">
        <f t="shared" si="41"/>
        <v>0</v>
      </c>
    </row>
    <row r="460" spans="15:20" s="195" customFormat="1" x14ac:dyDescent="0.2">
      <c r="O460" s="195">
        <f t="shared" si="36"/>
        <v>0</v>
      </c>
      <c r="P460" s="195">
        <f t="shared" si="37"/>
        <v>0</v>
      </c>
      <c r="Q460" s="195">
        <f t="shared" si="38"/>
        <v>0</v>
      </c>
      <c r="R460" s="195">
        <f t="shared" si="39"/>
        <v>0</v>
      </c>
      <c r="S460" s="195">
        <f t="shared" si="40"/>
        <v>0</v>
      </c>
      <c r="T460" s="195">
        <f t="shared" si="41"/>
        <v>0</v>
      </c>
    </row>
    <row r="461" spans="15:20" s="195" customFormat="1" x14ac:dyDescent="0.2">
      <c r="O461" s="195">
        <f t="shared" si="36"/>
        <v>0</v>
      </c>
      <c r="P461" s="195">
        <f t="shared" si="37"/>
        <v>0</v>
      </c>
      <c r="Q461" s="195">
        <f t="shared" si="38"/>
        <v>0</v>
      </c>
      <c r="R461" s="195">
        <f t="shared" si="39"/>
        <v>0</v>
      </c>
      <c r="S461" s="195">
        <f t="shared" si="40"/>
        <v>0</v>
      </c>
      <c r="T461" s="195">
        <f t="shared" si="41"/>
        <v>0</v>
      </c>
    </row>
    <row r="462" spans="15:20" s="195" customFormat="1" x14ac:dyDescent="0.2">
      <c r="O462" s="195">
        <f t="shared" si="36"/>
        <v>0</v>
      </c>
      <c r="P462" s="195">
        <f t="shared" si="37"/>
        <v>0</v>
      </c>
      <c r="Q462" s="195">
        <f t="shared" si="38"/>
        <v>0</v>
      </c>
      <c r="R462" s="195">
        <f t="shared" si="39"/>
        <v>0</v>
      </c>
      <c r="S462" s="195">
        <f t="shared" si="40"/>
        <v>0</v>
      </c>
      <c r="T462" s="195">
        <f t="shared" si="41"/>
        <v>0</v>
      </c>
    </row>
    <row r="463" spans="15:20" s="195" customFormat="1" x14ac:dyDescent="0.2">
      <c r="O463" s="195">
        <f t="shared" si="36"/>
        <v>0</v>
      </c>
      <c r="P463" s="195">
        <f t="shared" si="37"/>
        <v>0</v>
      </c>
      <c r="Q463" s="195">
        <f t="shared" si="38"/>
        <v>0</v>
      </c>
      <c r="R463" s="195">
        <f t="shared" si="39"/>
        <v>0</v>
      </c>
      <c r="S463" s="195">
        <f t="shared" si="40"/>
        <v>0</v>
      </c>
      <c r="T463" s="195">
        <f t="shared" si="41"/>
        <v>0</v>
      </c>
    </row>
    <row r="464" spans="15:20" s="195" customFormat="1" x14ac:dyDescent="0.2">
      <c r="O464" s="195">
        <f t="shared" ref="O464:O527" si="42">IF(OR(H464="B",H464="T",H464="H",H464="S",H464="M",H464=""),0,IF(N464&lt;=1.9,4,8))</f>
        <v>0</v>
      </c>
      <c r="P464" s="195">
        <f t="shared" ref="P464:P527" si="43">O464*G464</f>
        <v>0</v>
      </c>
      <c r="Q464" s="195">
        <f t="shared" ref="Q464:Q527" si="44">IF(OR(H464="C",H464="V",H464="H",H464="S",H464="M",H464=""),0,IF(N464&lt;=5, 4, 6))</f>
        <v>0</v>
      </c>
      <c r="R464" s="195">
        <f t="shared" ref="R464:R527" si="45">Q464*G464</f>
        <v>0</v>
      </c>
      <c r="S464" s="195">
        <f t="shared" ref="S464:S527" si="46">IF(OR(H464="c",H464="v",H464="b",H464="t",H464=""),0,IF(N464&lt;=14,4,EVEN(N464/3.5)))</f>
        <v>0</v>
      </c>
      <c r="T464" s="195">
        <f t="shared" ref="T464:T527" si="47">S464*G464</f>
        <v>0</v>
      </c>
    </row>
    <row r="465" spans="15:20" s="195" customFormat="1" x14ac:dyDescent="0.2">
      <c r="O465" s="195">
        <f t="shared" si="42"/>
        <v>0</v>
      </c>
      <c r="P465" s="195">
        <f t="shared" si="43"/>
        <v>0</v>
      </c>
      <c r="Q465" s="195">
        <f t="shared" si="44"/>
        <v>0</v>
      </c>
      <c r="R465" s="195">
        <f t="shared" si="45"/>
        <v>0</v>
      </c>
      <c r="S465" s="195">
        <f t="shared" si="46"/>
        <v>0</v>
      </c>
      <c r="T465" s="195">
        <f t="shared" si="47"/>
        <v>0</v>
      </c>
    </row>
    <row r="466" spans="15:20" s="195" customFormat="1" x14ac:dyDescent="0.2">
      <c r="O466" s="195">
        <f t="shared" si="42"/>
        <v>0</v>
      </c>
      <c r="P466" s="195">
        <f t="shared" si="43"/>
        <v>0</v>
      </c>
      <c r="Q466" s="195">
        <f t="shared" si="44"/>
        <v>0</v>
      </c>
      <c r="R466" s="195">
        <f t="shared" si="45"/>
        <v>0</v>
      </c>
      <c r="S466" s="195">
        <f t="shared" si="46"/>
        <v>0</v>
      </c>
      <c r="T466" s="195">
        <f t="shared" si="47"/>
        <v>0</v>
      </c>
    </row>
    <row r="467" spans="15:20" s="195" customFormat="1" x14ac:dyDescent="0.2">
      <c r="O467" s="195">
        <f t="shared" si="42"/>
        <v>0</v>
      </c>
      <c r="P467" s="195">
        <f t="shared" si="43"/>
        <v>0</v>
      </c>
      <c r="Q467" s="195">
        <f t="shared" si="44"/>
        <v>0</v>
      </c>
      <c r="R467" s="195">
        <f t="shared" si="45"/>
        <v>0</v>
      </c>
      <c r="S467" s="195">
        <f t="shared" si="46"/>
        <v>0</v>
      </c>
      <c r="T467" s="195">
        <f t="shared" si="47"/>
        <v>0</v>
      </c>
    </row>
    <row r="468" spans="15:20" s="195" customFormat="1" x14ac:dyDescent="0.2">
      <c r="O468" s="195">
        <f t="shared" si="42"/>
        <v>0</v>
      </c>
      <c r="P468" s="195">
        <f t="shared" si="43"/>
        <v>0</v>
      </c>
      <c r="Q468" s="195">
        <f t="shared" si="44"/>
        <v>0</v>
      </c>
      <c r="R468" s="195">
        <f t="shared" si="45"/>
        <v>0</v>
      </c>
      <c r="S468" s="195">
        <f t="shared" si="46"/>
        <v>0</v>
      </c>
      <c r="T468" s="195">
        <f t="shared" si="47"/>
        <v>0</v>
      </c>
    </row>
    <row r="469" spans="15:20" s="195" customFormat="1" x14ac:dyDescent="0.2">
      <c r="O469" s="195">
        <f t="shared" si="42"/>
        <v>0</v>
      </c>
      <c r="P469" s="195">
        <f t="shared" si="43"/>
        <v>0</v>
      </c>
      <c r="Q469" s="195">
        <f t="shared" si="44"/>
        <v>0</v>
      </c>
      <c r="R469" s="195">
        <f t="shared" si="45"/>
        <v>0</v>
      </c>
      <c r="S469" s="195">
        <f t="shared" si="46"/>
        <v>0</v>
      </c>
      <c r="T469" s="195">
        <f t="shared" si="47"/>
        <v>0</v>
      </c>
    </row>
    <row r="470" spans="15:20" s="195" customFormat="1" x14ac:dyDescent="0.2">
      <c r="O470" s="195">
        <f t="shared" si="42"/>
        <v>0</v>
      </c>
      <c r="P470" s="195">
        <f t="shared" si="43"/>
        <v>0</v>
      </c>
      <c r="Q470" s="195">
        <f t="shared" si="44"/>
        <v>0</v>
      </c>
      <c r="R470" s="195">
        <f t="shared" si="45"/>
        <v>0</v>
      </c>
      <c r="S470" s="195">
        <f t="shared" si="46"/>
        <v>0</v>
      </c>
      <c r="T470" s="195">
        <f t="shared" si="47"/>
        <v>0</v>
      </c>
    </row>
    <row r="471" spans="15:20" s="195" customFormat="1" x14ac:dyDescent="0.2">
      <c r="O471" s="195">
        <f t="shared" si="42"/>
        <v>0</v>
      </c>
      <c r="P471" s="195">
        <f t="shared" si="43"/>
        <v>0</v>
      </c>
      <c r="Q471" s="195">
        <f t="shared" si="44"/>
        <v>0</v>
      </c>
      <c r="R471" s="195">
        <f t="shared" si="45"/>
        <v>0</v>
      </c>
      <c r="S471" s="195">
        <f t="shared" si="46"/>
        <v>0</v>
      </c>
      <c r="T471" s="195">
        <f t="shared" si="47"/>
        <v>0</v>
      </c>
    </row>
    <row r="472" spans="15:20" s="195" customFormat="1" x14ac:dyDescent="0.2">
      <c r="O472" s="195">
        <f t="shared" si="42"/>
        <v>0</v>
      </c>
      <c r="P472" s="195">
        <f t="shared" si="43"/>
        <v>0</v>
      </c>
      <c r="Q472" s="195">
        <f t="shared" si="44"/>
        <v>0</v>
      </c>
      <c r="R472" s="195">
        <f t="shared" si="45"/>
        <v>0</v>
      </c>
      <c r="S472" s="195">
        <f t="shared" si="46"/>
        <v>0</v>
      </c>
      <c r="T472" s="195">
        <f t="shared" si="47"/>
        <v>0</v>
      </c>
    </row>
    <row r="473" spans="15:20" s="195" customFormat="1" x14ac:dyDescent="0.2">
      <c r="O473" s="195">
        <f t="shared" si="42"/>
        <v>0</v>
      </c>
      <c r="P473" s="195">
        <f t="shared" si="43"/>
        <v>0</v>
      </c>
      <c r="Q473" s="195">
        <f t="shared" si="44"/>
        <v>0</v>
      </c>
      <c r="R473" s="195">
        <f t="shared" si="45"/>
        <v>0</v>
      </c>
      <c r="S473" s="195">
        <f t="shared" si="46"/>
        <v>0</v>
      </c>
      <c r="T473" s="195">
        <f t="shared" si="47"/>
        <v>0</v>
      </c>
    </row>
    <row r="474" spans="15:20" s="195" customFormat="1" x14ac:dyDescent="0.2">
      <c r="O474" s="195">
        <f t="shared" si="42"/>
        <v>0</v>
      </c>
      <c r="P474" s="195">
        <f t="shared" si="43"/>
        <v>0</v>
      </c>
      <c r="Q474" s="195">
        <f t="shared" si="44"/>
        <v>0</v>
      </c>
      <c r="R474" s="195">
        <f t="shared" si="45"/>
        <v>0</v>
      </c>
      <c r="S474" s="195">
        <f t="shared" si="46"/>
        <v>0</v>
      </c>
      <c r="T474" s="195">
        <f t="shared" si="47"/>
        <v>0</v>
      </c>
    </row>
    <row r="475" spans="15:20" s="195" customFormat="1" x14ac:dyDescent="0.2">
      <c r="O475" s="195">
        <f t="shared" si="42"/>
        <v>0</v>
      </c>
      <c r="P475" s="195">
        <f t="shared" si="43"/>
        <v>0</v>
      </c>
      <c r="Q475" s="195">
        <f t="shared" si="44"/>
        <v>0</v>
      </c>
      <c r="R475" s="195">
        <f t="shared" si="45"/>
        <v>0</v>
      </c>
      <c r="S475" s="195">
        <f t="shared" si="46"/>
        <v>0</v>
      </c>
      <c r="T475" s="195">
        <f t="shared" si="47"/>
        <v>0</v>
      </c>
    </row>
    <row r="476" spans="15:20" s="195" customFormat="1" x14ac:dyDescent="0.2">
      <c r="O476" s="195">
        <f t="shared" si="42"/>
        <v>0</v>
      </c>
      <c r="P476" s="195">
        <f t="shared" si="43"/>
        <v>0</v>
      </c>
      <c r="Q476" s="195">
        <f t="shared" si="44"/>
        <v>0</v>
      </c>
      <c r="R476" s="195">
        <f t="shared" si="45"/>
        <v>0</v>
      </c>
      <c r="S476" s="195">
        <f t="shared" si="46"/>
        <v>0</v>
      </c>
      <c r="T476" s="195">
        <f t="shared" si="47"/>
        <v>0</v>
      </c>
    </row>
    <row r="477" spans="15:20" s="195" customFormat="1" x14ac:dyDescent="0.2">
      <c r="O477" s="195">
        <f t="shared" si="42"/>
        <v>0</v>
      </c>
      <c r="P477" s="195">
        <f t="shared" si="43"/>
        <v>0</v>
      </c>
      <c r="Q477" s="195">
        <f t="shared" si="44"/>
        <v>0</v>
      </c>
      <c r="R477" s="195">
        <f t="shared" si="45"/>
        <v>0</v>
      </c>
      <c r="S477" s="195">
        <f t="shared" si="46"/>
        <v>0</v>
      </c>
      <c r="T477" s="195">
        <f t="shared" si="47"/>
        <v>0</v>
      </c>
    </row>
    <row r="478" spans="15:20" s="195" customFormat="1" x14ac:dyDescent="0.2">
      <c r="O478" s="195">
        <f t="shared" si="42"/>
        <v>0</v>
      </c>
      <c r="P478" s="195">
        <f t="shared" si="43"/>
        <v>0</v>
      </c>
      <c r="Q478" s="195">
        <f t="shared" si="44"/>
        <v>0</v>
      </c>
      <c r="R478" s="195">
        <f t="shared" si="45"/>
        <v>0</v>
      </c>
      <c r="S478" s="195">
        <f t="shared" si="46"/>
        <v>0</v>
      </c>
      <c r="T478" s="195">
        <f t="shared" si="47"/>
        <v>0</v>
      </c>
    </row>
    <row r="479" spans="15:20" s="195" customFormat="1" x14ac:dyDescent="0.2">
      <c r="O479" s="195">
        <f t="shared" si="42"/>
        <v>0</v>
      </c>
      <c r="P479" s="195">
        <f t="shared" si="43"/>
        <v>0</v>
      </c>
      <c r="Q479" s="195">
        <f t="shared" si="44"/>
        <v>0</v>
      </c>
      <c r="R479" s="195">
        <f t="shared" si="45"/>
        <v>0</v>
      </c>
      <c r="S479" s="195">
        <f t="shared" si="46"/>
        <v>0</v>
      </c>
      <c r="T479" s="195">
        <f t="shared" si="47"/>
        <v>0</v>
      </c>
    </row>
    <row r="480" spans="15:20" s="195" customFormat="1" x14ac:dyDescent="0.2">
      <c r="O480" s="195">
        <f t="shared" si="42"/>
        <v>0</v>
      </c>
      <c r="P480" s="195">
        <f t="shared" si="43"/>
        <v>0</v>
      </c>
      <c r="Q480" s="195">
        <f t="shared" si="44"/>
        <v>0</v>
      </c>
      <c r="R480" s="195">
        <f t="shared" si="45"/>
        <v>0</v>
      </c>
      <c r="S480" s="195">
        <f t="shared" si="46"/>
        <v>0</v>
      </c>
      <c r="T480" s="195">
        <f t="shared" si="47"/>
        <v>0</v>
      </c>
    </row>
    <row r="481" spans="15:20" s="195" customFormat="1" x14ac:dyDescent="0.2">
      <c r="O481" s="195">
        <f t="shared" si="42"/>
        <v>0</v>
      </c>
      <c r="P481" s="195">
        <f t="shared" si="43"/>
        <v>0</v>
      </c>
      <c r="Q481" s="195">
        <f t="shared" si="44"/>
        <v>0</v>
      </c>
      <c r="R481" s="195">
        <f t="shared" si="45"/>
        <v>0</v>
      </c>
      <c r="S481" s="195">
        <f t="shared" si="46"/>
        <v>0</v>
      </c>
      <c r="T481" s="195">
        <f t="shared" si="47"/>
        <v>0</v>
      </c>
    </row>
    <row r="482" spans="15:20" s="195" customFormat="1" x14ac:dyDescent="0.2">
      <c r="O482" s="195">
        <f t="shared" si="42"/>
        <v>0</v>
      </c>
      <c r="P482" s="195">
        <f t="shared" si="43"/>
        <v>0</v>
      </c>
      <c r="Q482" s="195">
        <f t="shared" si="44"/>
        <v>0</v>
      </c>
      <c r="R482" s="195">
        <f t="shared" si="45"/>
        <v>0</v>
      </c>
      <c r="S482" s="195">
        <f t="shared" si="46"/>
        <v>0</v>
      </c>
      <c r="T482" s="195">
        <f t="shared" si="47"/>
        <v>0</v>
      </c>
    </row>
    <row r="483" spans="15:20" s="195" customFormat="1" x14ac:dyDescent="0.2">
      <c r="O483" s="195">
        <f t="shared" si="42"/>
        <v>0</v>
      </c>
      <c r="P483" s="195">
        <f t="shared" si="43"/>
        <v>0</v>
      </c>
      <c r="Q483" s="195">
        <f t="shared" si="44"/>
        <v>0</v>
      </c>
      <c r="R483" s="195">
        <f t="shared" si="45"/>
        <v>0</v>
      </c>
      <c r="S483" s="195">
        <f t="shared" si="46"/>
        <v>0</v>
      </c>
      <c r="T483" s="195">
        <f t="shared" si="47"/>
        <v>0</v>
      </c>
    </row>
    <row r="484" spans="15:20" s="195" customFormat="1" x14ac:dyDescent="0.2">
      <c r="O484" s="195">
        <f t="shared" si="42"/>
        <v>0</v>
      </c>
      <c r="P484" s="195">
        <f t="shared" si="43"/>
        <v>0</v>
      </c>
      <c r="Q484" s="195">
        <f t="shared" si="44"/>
        <v>0</v>
      </c>
      <c r="R484" s="195">
        <f t="shared" si="45"/>
        <v>0</v>
      </c>
      <c r="S484" s="195">
        <f t="shared" si="46"/>
        <v>0</v>
      </c>
      <c r="T484" s="195">
        <f t="shared" si="47"/>
        <v>0</v>
      </c>
    </row>
    <row r="485" spans="15:20" s="195" customFormat="1" x14ac:dyDescent="0.2">
      <c r="O485" s="195">
        <f t="shared" si="42"/>
        <v>0</v>
      </c>
      <c r="P485" s="195">
        <f t="shared" si="43"/>
        <v>0</v>
      </c>
      <c r="Q485" s="195">
        <f t="shared" si="44"/>
        <v>0</v>
      </c>
      <c r="R485" s="195">
        <f t="shared" si="45"/>
        <v>0</v>
      </c>
      <c r="S485" s="195">
        <f t="shared" si="46"/>
        <v>0</v>
      </c>
      <c r="T485" s="195">
        <f t="shared" si="47"/>
        <v>0</v>
      </c>
    </row>
    <row r="486" spans="15:20" s="195" customFormat="1" x14ac:dyDescent="0.2">
      <c r="O486" s="195">
        <f t="shared" si="42"/>
        <v>0</v>
      </c>
      <c r="P486" s="195">
        <f t="shared" si="43"/>
        <v>0</v>
      </c>
      <c r="Q486" s="195">
        <f t="shared" si="44"/>
        <v>0</v>
      </c>
      <c r="R486" s="195">
        <f t="shared" si="45"/>
        <v>0</v>
      </c>
      <c r="S486" s="195">
        <f t="shared" si="46"/>
        <v>0</v>
      </c>
      <c r="T486" s="195">
        <f t="shared" si="47"/>
        <v>0</v>
      </c>
    </row>
    <row r="487" spans="15:20" s="195" customFormat="1" x14ac:dyDescent="0.2">
      <c r="O487" s="195">
        <f t="shared" si="42"/>
        <v>0</v>
      </c>
      <c r="P487" s="195">
        <f t="shared" si="43"/>
        <v>0</v>
      </c>
      <c r="Q487" s="195">
        <f t="shared" si="44"/>
        <v>0</v>
      </c>
      <c r="R487" s="195">
        <f t="shared" si="45"/>
        <v>0</v>
      </c>
      <c r="S487" s="195">
        <f t="shared" si="46"/>
        <v>0</v>
      </c>
      <c r="T487" s="195">
        <f t="shared" si="47"/>
        <v>0</v>
      </c>
    </row>
    <row r="488" spans="15:20" s="195" customFormat="1" x14ac:dyDescent="0.2">
      <c r="O488" s="195">
        <f t="shared" si="42"/>
        <v>0</v>
      </c>
      <c r="P488" s="195">
        <f t="shared" si="43"/>
        <v>0</v>
      </c>
      <c r="Q488" s="195">
        <f t="shared" si="44"/>
        <v>0</v>
      </c>
      <c r="R488" s="195">
        <f t="shared" si="45"/>
        <v>0</v>
      </c>
      <c r="S488" s="195">
        <f t="shared" si="46"/>
        <v>0</v>
      </c>
      <c r="T488" s="195">
        <f t="shared" si="47"/>
        <v>0</v>
      </c>
    </row>
    <row r="489" spans="15:20" s="195" customFormat="1" x14ac:dyDescent="0.2">
      <c r="O489" s="195">
        <f t="shared" si="42"/>
        <v>0</v>
      </c>
      <c r="P489" s="195">
        <f t="shared" si="43"/>
        <v>0</v>
      </c>
      <c r="Q489" s="195">
        <f t="shared" si="44"/>
        <v>0</v>
      </c>
      <c r="R489" s="195">
        <f t="shared" si="45"/>
        <v>0</v>
      </c>
      <c r="S489" s="195">
        <f t="shared" si="46"/>
        <v>0</v>
      </c>
      <c r="T489" s="195">
        <f t="shared" si="47"/>
        <v>0</v>
      </c>
    </row>
    <row r="490" spans="15:20" s="195" customFormat="1" x14ac:dyDescent="0.2">
      <c r="O490" s="195">
        <f t="shared" si="42"/>
        <v>0</v>
      </c>
      <c r="P490" s="195">
        <f t="shared" si="43"/>
        <v>0</v>
      </c>
      <c r="Q490" s="195">
        <f t="shared" si="44"/>
        <v>0</v>
      </c>
      <c r="R490" s="195">
        <f t="shared" si="45"/>
        <v>0</v>
      </c>
      <c r="S490" s="195">
        <f t="shared" si="46"/>
        <v>0</v>
      </c>
      <c r="T490" s="195">
        <f t="shared" si="47"/>
        <v>0</v>
      </c>
    </row>
    <row r="491" spans="15:20" s="195" customFormat="1" x14ac:dyDescent="0.2">
      <c r="O491" s="195">
        <f t="shared" si="42"/>
        <v>0</v>
      </c>
      <c r="P491" s="195">
        <f t="shared" si="43"/>
        <v>0</v>
      </c>
      <c r="Q491" s="195">
        <f t="shared" si="44"/>
        <v>0</v>
      </c>
      <c r="R491" s="195">
        <f t="shared" si="45"/>
        <v>0</v>
      </c>
      <c r="S491" s="195">
        <f t="shared" si="46"/>
        <v>0</v>
      </c>
      <c r="T491" s="195">
        <f t="shared" si="47"/>
        <v>0</v>
      </c>
    </row>
    <row r="492" spans="15:20" s="195" customFormat="1" x14ac:dyDescent="0.2">
      <c r="O492" s="195">
        <f t="shared" si="42"/>
        <v>0</v>
      </c>
      <c r="P492" s="195">
        <f t="shared" si="43"/>
        <v>0</v>
      </c>
      <c r="Q492" s="195">
        <f t="shared" si="44"/>
        <v>0</v>
      </c>
      <c r="R492" s="195">
        <f t="shared" si="45"/>
        <v>0</v>
      </c>
      <c r="S492" s="195">
        <f t="shared" si="46"/>
        <v>0</v>
      </c>
      <c r="T492" s="195">
        <f t="shared" si="47"/>
        <v>0</v>
      </c>
    </row>
    <row r="493" spans="15:20" s="195" customFormat="1" x14ac:dyDescent="0.2">
      <c r="O493" s="195">
        <f t="shared" si="42"/>
        <v>0</v>
      </c>
      <c r="P493" s="195">
        <f t="shared" si="43"/>
        <v>0</v>
      </c>
      <c r="Q493" s="195">
        <f t="shared" si="44"/>
        <v>0</v>
      </c>
      <c r="R493" s="195">
        <f t="shared" si="45"/>
        <v>0</v>
      </c>
      <c r="S493" s="195">
        <f t="shared" si="46"/>
        <v>0</v>
      </c>
      <c r="T493" s="195">
        <f t="shared" si="47"/>
        <v>0</v>
      </c>
    </row>
    <row r="494" spans="15:20" s="195" customFormat="1" x14ac:dyDescent="0.2">
      <c r="O494" s="195">
        <f t="shared" si="42"/>
        <v>0</v>
      </c>
      <c r="P494" s="195">
        <f t="shared" si="43"/>
        <v>0</v>
      </c>
      <c r="Q494" s="195">
        <f t="shared" si="44"/>
        <v>0</v>
      </c>
      <c r="R494" s="195">
        <f t="shared" si="45"/>
        <v>0</v>
      </c>
      <c r="S494" s="195">
        <f t="shared" si="46"/>
        <v>0</v>
      </c>
      <c r="T494" s="195">
        <f t="shared" si="47"/>
        <v>0</v>
      </c>
    </row>
    <row r="495" spans="15:20" s="195" customFormat="1" x14ac:dyDescent="0.2">
      <c r="O495" s="195">
        <f t="shared" si="42"/>
        <v>0</v>
      </c>
      <c r="P495" s="195">
        <f t="shared" si="43"/>
        <v>0</v>
      </c>
      <c r="Q495" s="195">
        <f t="shared" si="44"/>
        <v>0</v>
      </c>
      <c r="R495" s="195">
        <f t="shared" si="45"/>
        <v>0</v>
      </c>
      <c r="S495" s="195">
        <f t="shared" si="46"/>
        <v>0</v>
      </c>
      <c r="T495" s="195">
        <f t="shared" si="47"/>
        <v>0</v>
      </c>
    </row>
    <row r="496" spans="15:20" s="195" customFormat="1" x14ac:dyDescent="0.2">
      <c r="O496" s="195">
        <f t="shared" si="42"/>
        <v>0</v>
      </c>
      <c r="P496" s="195">
        <f t="shared" si="43"/>
        <v>0</v>
      </c>
      <c r="Q496" s="195">
        <f t="shared" si="44"/>
        <v>0</v>
      </c>
      <c r="R496" s="195">
        <f t="shared" si="45"/>
        <v>0</v>
      </c>
      <c r="S496" s="195">
        <f t="shared" si="46"/>
        <v>0</v>
      </c>
      <c r="T496" s="195">
        <f t="shared" si="47"/>
        <v>0</v>
      </c>
    </row>
    <row r="497" spans="15:20" s="195" customFormat="1" x14ac:dyDescent="0.2">
      <c r="O497" s="195">
        <f t="shared" si="42"/>
        <v>0</v>
      </c>
      <c r="P497" s="195">
        <f t="shared" si="43"/>
        <v>0</v>
      </c>
      <c r="Q497" s="195">
        <f t="shared" si="44"/>
        <v>0</v>
      </c>
      <c r="R497" s="195">
        <f t="shared" si="45"/>
        <v>0</v>
      </c>
      <c r="S497" s="195">
        <f t="shared" si="46"/>
        <v>0</v>
      </c>
      <c r="T497" s="195">
        <f t="shared" si="47"/>
        <v>0</v>
      </c>
    </row>
    <row r="498" spans="15:20" s="195" customFormat="1" x14ac:dyDescent="0.2">
      <c r="O498" s="195">
        <f t="shared" si="42"/>
        <v>0</v>
      </c>
      <c r="P498" s="195">
        <f t="shared" si="43"/>
        <v>0</v>
      </c>
      <c r="Q498" s="195">
        <f t="shared" si="44"/>
        <v>0</v>
      </c>
      <c r="R498" s="195">
        <f t="shared" si="45"/>
        <v>0</v>
      </c>
      <c r="S498" s="195">
        <f t="shared" si="46"/>
        <v>0</v>
      </c>
      <c r="T498" s="195">
        <f t="shared" si="47"/>
        <v>0</v>
      </c>
    </row>
    <row r="499" spans="15:20" s="195" customFormat="1" x14ac:dyDescent="0.2">
      <c r="O499" s="195">
        <f t="shared" si="42"/>
        <v>0</v>
      </c>
      <c r="P499" s="195">
        <f t="shared" si="43"/>
        <v>0</v>
      </c>
      <c r="Q499" s="195">
        <f t="shared" si="44"/>
        <v>0</v>
      </c>
      <c r="R499" s="195">
        <f t="shared" si="45"/>
        <v>0</v>
      </c>
      <c r="S499" s="195">
        <f t="shared" si="46"/>
        <v>0</v>
      </c>
      <c r="T499" s="195">
        <f t="shared" si="47"/>
        <v>0</v>
      </c>
    </row>
    <row r="500" spans="15:20" s="195" customFormat="1" x14ac:dyDescent="0.2">
      <c r="O500" s="195">
        <f t="shared" si="42"/>
        <v>0</v>
      </c>
      <c r="P500" s="195">
        <f t="shared" si="43"/>
        <v>0</v>
      </c>
      <c r="Q500" s="195">
        <f t="shared" si="44"/>
        <v>0</v>
      </c>
      <c r="R500" s="195">
        <f t="shared" si="45"/>
        <v>0</v>
      </c>
      <c r="S500" s="195">
        <f t="shared" si="46"/>
        <v>0</v>
      </c>
      <c r="T500" s="195">
        <f t="shared" si="47"/>
        <v>0</v>
      </c>
    </row>
    <row r="501" spans="15:20" s="195" customFormat="1" x14ac:dyDescent="0.2">
      <c r="O501" s="195">
        <f t="shared" si="42"/>
        <v>0</v>
      </c>
      <c r="P501" s="195">
        <f t="shared" si="43"/>
        <v>0</v>
      </c>
      <c r="Q501" s="195">
        <f t="shared" si="44"/>
        <v>0</v>
      </c>
      <c r="R501" s="195">
        <f t="shared" si="45"/>
        <v>0</v>
      </c>
      <c r="S501" s="195">
        <f t="shared" si="46"/>
        <v>0</v>
      </c>
      <c r="T501" s="195">
        <f t="shared" si="47"/>
        <v>0</v>
      </c>
    </row>
    <row r="502" spans="15:20" s="195" customFormat="1" x14ac:dyDescent="0.2">
      <c r="O502" s="195">
        <f t="shared" si="42"/>
        <v>0</v>
      </c>
      <c r="P502" s="195">
        <f t="shared" si="43"/>
        <v>0</v>
      </c>
      <c r="Q502" s="195">
        <f t="shared" si="44"/>
        <v>0</v>
      </c>
      <c r="R502" s="195">
        <f t="shared" si="45"/>
        <v>0</v>
      </c>
      <c r="S502" s="195">
        <f t="shared" si="46"/>
        <v>0</v>
      </c>
      <c r="T502" s="195">
        <f t="shared" si="47"/>
        <v>0</v>
      </c>
    </row>
    <row r="503" spans="15:20" s="195" customFormat="1" x14ac:dyDescent="0.2">
      <c r="O503" s="195">
        <f t="shared" si="42"/>
        <v>0</v>
      </c>
      <c r="P503" s="195">
        <f t="shared" si="43"/>
        <v>0</v>
      </c>
      <c r="Q503" s="195">
        <f t="shared" si="44"/>
        <v>0</v>
      </c>
      <c r="R503" s="195">
        <f t="shared" si="45"/>
        <v>0</v>
      </c>
      <c r="S503" s="195">
        <f t="shared" si="46"/>
        <v>0</v>
      </c>
      <c r="T503" s="195">
        <f t="shared" si="47"/>
        <v>0</v>
      </c>
    </row>
    <row r="504" spans="15:20" s="195" customFormat="1" x14ac:dyDescent="0.2">
      <c r="O504" s="195">
        <f t="shared" si="42"/>
        <v>0</v>
      </c>
      <c r="P504" s="195">
        <f t="shared" si="43"/>
        <v>0</v>
      </c>
      <c r="Q504" s="195">
        <f t="shared" si="44"/>
        <v>0</v>
      </c>
      <c r="R504" s="195">
        <f t="shared" si="45"/>
        <v>0</v>
      </c>
      <c r="S504" s="195">
        <f t="shared" si="46"/>
        <v>0</v>
      </c>
      <c r="T504" s="195">
        <f t="shared" si="47"/>
        <v>0</v>
      </c>
    </row>
    <row r="505" spans="15:20" s="195" customFormat="1" x14ac:dyDescent="0.2">
      <c r="O505" s="195">
        <f t="shared" si="42"/>
        <v>0</v>
      </c>
      <c r="P505" s="195">
        <f t="shared" si="43"/>
        <v>0</v>
      </c>
      <c r="Q505" s="195">
        <f t="shared" si="44"/>
        <v>0</v>
      </c>
      <c r="R505" s="195">
        <f t="shared" si="45"/>
        <v>0</v>
      </c>
      <c r="S505" s="195">
        <f t="shared" si="46"/>
        <v>0</v>
      </c>
      <c r="T505" s="195">
        <f t="shared" si="47"/>
        <v>0</v>
      </c>
    </row>
    <row r="506" spans="15:20" s="195" customFormat="1" x14ac:dyDescent="0.2">
      <c r="O506" s="195">
        <f t="shared" si="42"/>
        <v>0</v>
      </c>
      <c r="P506" s="195">
        <f t="shared" si="43"/>
        <v>0</v>
      </c>
      <c r="Q506" s="195">
        <f t="shared" si="44"/>
        <v>0</v>
      </c>
      <c r="R506" s="195">
        <f t="shared" si="45"/>
        <v>0</v>
      </c>
      <c r="S506" s="195">
        <f t="shared" si="46"/>
        <v>0</v>
      </c>
      <c r="T506" s="195">
        <f t="shared" si="47"/>
        <v>0</v>
      </c>
    </row>
    <row r="507" spans="15:20" s="195" customFormat="1" x14ac:dyDescent="0.2">
      <c r="O507" s="195">
        <f t="shared" si="42"/>
        <v>0</v>
      </c>
      <c r="P507" s="195">
        <f t="shared" si="43"/>
        <v>0</v>
      </c>
      <c r="Q507" s="195">
        <f t="shared" si="44"/>
        <v>0</v>
      </c>
      <c r="R507" s="195">
        <f t="shared" si="45"/>
        <v>0</v>
      </c>
      <c r="S507" s="195">
        <f t="shared" si="46"/>
        <v>0</v>
      </c>
      <c r="T507" s="195">
        <f t="shared" si="47"/>
        <v>0</v>
      </c>
    </row>
    <row r="508" spans="15:20" s="195" customFormat="1" x14ac:dyDescent="0.2">
      <c r="O508" s="195">
        <f t="shared" si="42"/>
        <v>0</v>
      </c>
      <c r="P508" s="195">
        <f t="shared" si="43"/>
        <v>0</v>
      </c>
      <c r="Q508" s="195">
        <f t="shared" si="44"/>
        <v>0</v>
      </c>
      <c r="R508" s="195">
        <f t="shared" si="45"/>
        <v>0</v>
      </c>
      <c r="S508" s="195">
        <f t="shared" si="46"/>
        <v>0</v>
      </c>
      <c r="T508" s="195">
        <f t="shared" si="47"/>
        <v>0</v>
      </c>
    </row>
    <row r="509" spans="15:20" s="195" customFormat="1" x14ac:dyDescent="0.2">
      <c r="O509" s="195">
        <f t="shared" si="42"/>
        <v>0</v>
      </c>
      <c r="P509" s="195">
        <f t="shared" si="43"/>
        <v>0</v>
      </c>
      <c r="Q509" s="195">
        <f t="shared" si="44"/>
        <v>0</v>
      </c>
      <c r="R509" s="195">
        <f t="shared" si="45"/>
        <v>0</v>
      </c>
      <c r="S509" s="195">
        <f t="shared" si="46"/>
        <v>0</v>
      </c>
      <c r="T509" s="195">
        <f t="shared" si="47"/>
        <v>0</v>
      </c>
    </row>
    <row r="510" spans="15:20" s="195" customFormat="1" x14ac:dyDescent="0.2">
      <c r="O510" s="195">
        <f t="shared" si="42"/>
        <v>0</v>
      </c>
      <c r="P510" s="195">
        <f t="shared" si="43"/>
        <v>0</v>
      </c>
      <c r="Q510" s="195">
        <f t="shared" si="44"/>
        <v>0</v>
      </c>
      <c r="R510" s="195">
        <f t="shared" si="45"/>
        <v>0</v>
      </c>
      <c r="S510" s="195">
        <f t="shared" si="46"/>
        <v>0</v>
      </c>
      <c r="T510" s="195">
        <f t="shared" si="47"/>
        <v>0</v>
      </c>
    </row>
    <row r="511" spans="15:20" s="195" customFormat="1" x14ac:dyDescent="0.2">
      <c r="O511" s="195">
        <f t="shared" si="42"/>
        <v>0</v>
      </c>
      <c r="P511" s="195">
        <f t="shared" si="43"/>
        <v>0</v>
      </c>
      <c r="Q511" s="195">
        <f t="shared" si="44"/>
        <v>0</v>
      </c>
      <c r="R511" s="195">
        <f t="shared" si="45"/>
        <v>0</v>
      </c>
      <c r="S511" s="195">
        <f t="shared" si="46"/>
        <v>0</v>
      </c>
      <c r="T511" s="195">
        <f t="shared" si="47"/>
        <v>0</v>
      </c>
    </row>
    <row r="512" spans="15:20" s="195" customFormat="1" x14ac:dyDescent="0.2">
      <c r="O512" s="195">
        <f t="shared" si="42"/>
        <v>0</v>
      </c>
      <c r="P512" s="195">
        <f t="shared" si="43"/>
        <v>0</v>
      </c>
      <c r="Q512" s="195">
        <f t="shared" si="44"/>
        <v>0</v>
      </c>
      <c r="R512" s="195">
        <f t="shared" si="45"/>
        <v>0</v>
      </c>
      <c r="S512" s="195">
        <f t="shared" si="46"/>
        <v>0</v>
      </c>
      <c r="T512" s="195">
        <f t="shared" si="47"/>
        <v>0</v>
      </c>
    </row>
    <row r="513" spans="15:20" s="195" customFormat="1" x14ac:dyDescent="0.2">
      <c r="O513" s="195">
        <f t="shared" si="42"/>
        <v>0</v>
      </c>
      <c r="P513" s="195">
        <f t="shared" si="43"/>
        <v>0</v>
      </c>
      <c r="Q513" s="195">
        <f t="shared" si="44"/>
        <v>0</v>
      </c>
      <c r="R513" s="195">
        <f t="shared" si="45"/>
        <v>0</v>
      </c>
      <c r="S513" s="195">
        <f t="shared" si="46"/>
        <v>0</v>
      </c>
      <c r="T513" s="195">
        <f t="shared" si="47"/>
        <v>0</v>
      </c>
    </row>
    <row r="514" spans="15:20" s="195" customFormat="1" x14ac:dyDescent="0.2">
      <c r="O514" s="195">
        <f t="shared" si="42"/>
        <v>0</v>
      </c>
      <c r="P514" s="195">
        <f t="shared" si="43"/>
        <v>0</v>
      </c>
      <c r="Q514" s="195">
        <f t="shared" si="44"/>
        <v>0</v>
      </c>
      <c r="R514" s="195">
        <f t="shared" si="45"/>
        <v>0</v>
      </c>
      <c r="S514" s="195">
        <f t="shared" si="46"/>
        <v>0</v>
      </c>
      <c r="T514" s="195">
        <f t="shared" si="47"/>
        <v>0</v>
      </c>
    </row>
    <row r="515" spans="15:20" s="195" customFormat="1" x14ac:dyDescent="0.2">
      <c r="O515" s="195">
        <f t="shared" si="42"/>
        <v>0</v>
      </c>
      <c r="P515" s="195">
        <f t="shared" si="43"/>
        <v>0</v>
      </c>
      <c r="Q515" s="195">
        <f t="shared" si="44"/>
        <v>0</v>
      </c>
      <c r="R515" s="195">
        <f t="shared" si="45"/>
        <v>0</v>
      </c>
      <c r="S515" s="195">
        <f t="shared" si="46"/>
        <v>0</v>
      </c>
      <c r="T515" s="195">
        <f t="shared" si="47"/>
        <v>0</v>
      </c>
    </row>
    <row r="516" spans="15:20" s="195" customFormat="1" x14ac:dyDescent="0.2">
      <c r="O516" s="195">
        <f t="shared" si="42"/>
        <v>0</v>
      </c>
      <c r="P516" s="195">
        <f t="shared" si="43"/>
        <v>0</v>
      </c>
      <c r="Q516" s="195">
        <f t="shared" si="44"/>
        <v>0</v>
      </c>
      <c r="R516" s="195">
        <f t="shared" si="45"/>
        <v>0</v>
      </c>
      <c r="S516" s="195">
        <f t="shared" si="46"/>
        <v>0</v>
      </c>
      <c r="T516" s="195">
        <f t="shared" si="47"/>
        <v>0</v>
      </c>
    </row>
    <row r="517" spans="15:20" s="195" customFormat="1" x14ac:dyDescent="0.2">
      <c r="O517" s="195">
        <f t="shared" si="42"/>
        <v>0</v>
      </c>
      <c r="P517" s="195">
        <f t="shared" si="43"/>
        <v>0</v>
      </c>
      <c r="Q517" s="195">
        <f t="shared" si="44"/>
        <v>0</v>
      </c>
      <c r="R517" s="195">
        <f t="shared" si="45"/>
        <v>0</v>
      </c>
      <c r="S517" s="195">
        <f t="shared" si="46"/>
        <v>0</v>
      </c>
      <c r="T517" s="195">
        <f t="shared" si="47"/>
        <v>0</v>
      </c>
    </row>
    <row r="518" spans="15:20" s="195" customFormat="1" x14ac:dyDescent="0.2">
      <c r="O518" s="195">
        <f t="shared" si="42"/>
        <v>0</v>
      </c>
      <c r="P518" s="195">
        <f t="shared" si="43"/>
        <v>0</v>
      </c>
      <c r="Q518" s="195">
        <f t="shared" si="44"/>
        <v>0</v>
      </c>
      <c r="R518" s="195">
        <f t="shared" si="45"/>
        <v>0</v>
      </c>
      <c r="S518" s="195">
        <f t="shared" si="46"/>
        <v>0</v>
      </c>
      <c r="T518" s="195">
        <f t="shared" si="47"/>
        <v>0</v>
      </c>
    </row>
    <row r="519" spans="15:20" s="195" customFormat="1" x14ac:dyDescent="0.2">
      <c r="O519" s="195">
        <f t="shared" si="42"/>
        <v>0</v>
      </c>
      <c r="P519" s="195">
        <f t="shared" si="43"/>
        <v>0</v>
      </c>
      <c r="Q519" s="195">
        <f t="shared" si="44"/>
        <v>0</v>
      </c>
      <c r="R519" s="195">
        <f t="shared" si="45"/>
        <v>0</v>
      </c>
      <c r="S519" s="195">
        <f t="shared" si="46"/>
        <v>0</v>
      </c>
      <c r="T519" s="195">
        <f t="shared" si="47"/>
        <v>0</v>
      </c>
    </row>
    <row r="520" spans="15:20" s="195" customFormat="1" x14ac:dyDescent="0.2">
      <c r="O520" s="195">
        <f t="shared" si="42"/>
        <v>0</v>
      </c>
      <c r="P520" s="195">
        <f t="shared" si="43"/>
        <v>0</v>
      </c>
      <c r="Q520" s="195">
        <f t="shared" si="44"/>
        <v>0</v>
      </c>
      <c r="R520" s="195">
        <f t="shared" si="45"/>
        <v>0</v>
      </c>
      <c r="S520" s="195">
        <f t="shared" si="46"/>
        <v>0</v>
      </c>
      <c r="T520" s="195">
        <f t="shared" si="47"/>
        <v>0</v>
      </c>
    </row>
    <row r="521" spans="15:20" s="195" customFormat="1" x14ac:dyDescent="0.2">
      <c r="O521" s="195">
        <f t="shared" si="42"/>
        <v>0</v>
      </c>
      <c r="P521" s="195">
        <f t="shared" si="43"/>
        <v>0</v>
      </c>
      <c r="Q521" s="195">
        <f t="shared" si="44"/>
        <v>0</v>
      </c>
      <c r="R521" s="195">
        <f t="shared" si="45"/>
        <v>0</v>
      </c>
      <c r="S521" s="195">
        <f t="shared" si="46"/>
        <v>0</v>
      </c>
      <c r="T521" s="195">
        <f t="shared" si="47"/>
        <v>0</v>
      </c>
    </row>
    <row r="522" spans="15:20" s="195" customFormat="1" x14ac:dyDescent="0.2">
      <c r="O522" s="195">
        <f t="shared" si="42"/>
        <v>0</v>
      </c>
      <c r="P522" s="195">
        <f t="shared" si="43"/>
        <v>0</v>
      </c>
      <c r="Q522" s="195">
        <f t="shared" si="44"/>
        <v>0</v>
      </c>
      <c r="R522" s="195">
        <f t="shared" si="45"/>
        <v>0</v>
      </c>
      <c r="S522" s="195">
        <f t="shared" si="46"/>
        <v>0</v>
      </c>
      <c r="T522" s="195">
        <f t="shared" si="47"/>
        <v>0</v>
      </c>
    </row>
    <row r="523" spans="15:20" s="195" customFormat="1" x14ac:dyDescent="0.2">
      <c r="O523" s="195">
        <f t="shared" si="42"/>
        <v>0</v>
      </c>
      <c r="P523" s="195">
        <f t="shared" si="43"/>
        <v>0</v>
      </c>
      <c r="Q523" s="195">
        <f t="shared" si="44"/>
        <v>0</v>
      </c>
      <c r="R523" s="195">
        <f t="shared" si="45"/>
        <v>0</v>
      </c>
      <c r="S523" s="195">
        <f t="shared" si="46"/>
        <v>0</v>
      </c>
      <c r="T523" s="195">
        <f t="shared" si="47"/>
        <v>0</v>
      </c>
    </row>
    <row r="524" spans="15:20" s="195" customFormat="1" x14ac:dyDescent="0.2">
      <c r="O524" s="195">
        <f t="shared" si="42"/>
        <v>0</v>
      </c>
      <c r="P524" s="195">
        <f t="shared" si="43"/>
        <v>0</v>
      </c>
      <c r="Q524" s="195">
        <f t="shared" si="44"/>
        <v>0</v>
      </c>
      <c r="R524" s="195">
        <f t="shared" si="45"/>
        <v>0</v>
      </c>
      <c r="S524" s="195">
        <f t="shared" si="46"/>
        <v>0</v>
      </c>
      <c r="T524" s="195">
        <f t="shared" si="47"/>
        <v>0</v>
      </c>
    </row>
    <row r="525" spans="15:20" s="195" customFormat="1" x14ac:dyDescent="0.2">
      <c r="O525" s="195">
        <f t="shared" si="42"/>
        <v>0</v>
      </c>
      <c r="P525" s="195">
        <f t="shared" si="43"/>
        <v>0</v>
      </c>
      <c r="Q525" s="195">
        <f t="shared" si="44"/>
        <v>0</v>
      </c>
      <c r="R525" s="195">
        <f t="shared" si="45"/>
        <v>0</v>
      </c>
      <c r="S525" s="195">
        <f t="shared" si="46"/>
        <v>0</v>
      </c>
      <c r="T525" s="195">
        <f t="shared" si="47"/>
        <v>0</v>
      </c>
    </row>
    <row r="526" spans="15:20" s="195" customFormat="1" x14ac:dyDescent="0.2">
      <c r="O526" s="195">
        <f t="shared" si="42"/>
        <v>0</v>
      </c>
      <c r="P526" s="195">
        <f t="shared" si="43"/>
        <v>0</v>
      </c>
      <c r="Q526" s="195">
        <f t="shared" si="44"/>
        <v>0</v>
      </c>
      <c r="R526" s="195">
        <f t="shared" si="45"/>
        <v>0</v>
      </c>
      <c r="S526" s="195">
        <f t="shared" si="46"/>
        <v>0</v>
      </c>
      <c r="T526" s="195">
        <f t="shared" si="47"/>
        <v>0</v>
      </c>
    </row>
    <row r="527" spans="15:20" s="195" customFormat="1" x14ac:dyDescent="0.2">
      <c r="O527" s="195">
        <f t="shared" si="42"/>
        <v>0</v>
      </c>
      <c r="P527" s="195">
        <f t="shared" si="43"/>
        <v>0</v>
      </c>
      <c r="Q527" s="195">
        <f t="shared" si="44"/>
        <v>0</v>
      </c>
      <c r="R527" s="195">
        <f t="shared" si="45"/>
        <v>0</v>
      </c>
      <c r="S527" s="195">
        <f t="shared" si="46"/>
        <v>0</v>
      </c>
      <c r="T527" s="195">
        <f t="shared" si="47"/>
        <v>0</v>
      </c>
    </row>
    <row r="528" spans="15:20" s="195" customFormat="1" x14ac:dyDescent="0.2">
      <c r="O528" s="195">
        <f t="shared" ref="O528:O591" si="48">IF(OR(H528="B",H528="T",H528="H",H528="S",H528="M",H528=""),0,IF(N528&lt;=1.9,4,8))</f>
        <v>0</v>
      </c>
      <c r="P528" s="195">
        <f t="shared" ref="P528:P591" si="49">O528*G528</f>
        <v>0</v>
      </c>
      <c r="Q528" s="195">
        <f t="shared" ref="Q528:Q591" si="50">IF(OR(H528="C",H528="V",H528="H",H528="S",H528="M",H528=""),0,IF(N528&lt;=5, 4, 6))</f>
        <v>0</v>
      </c>
      <c r="R528" s="195">
        <f t="shared" ref="R528:R591" si="51">Q528*G528</f>
        <v>0</v>
      </c>
      <c r="S528" s="195">
        <f t="shared" ref="S528:S591" si="52">IF(OR(H528="c",H528="v",H528="b",H528="t",H528=""),0,IF(N528&lt;=14,4,EVEN(N528/3.5)))</f>
        <v>0</v>
      </c>
      <c r="T528" s="195">
        <f t="shared" ref="T528:T591" si="53">S528*G528</f>
        <v>0</v>
      </c>
    </row>
    <row r="529" spans="15:20" s="195" customFormat="1" x14ac:dyDescent="0.2">
      <c r="O529" s="195">
        <f t="shared" si="48"/>
        <v>0</v>
      </c>
      <c r="P529" s="195">
        <f t="shared" si="49"/>
        <v>0</v>
      </c>
      <c r="Q529" s="195">
        <f t="shared" si="50"/>
        <v>0</v>
      </c>
      <c r="R529" s="195">
        <f t="shared" si="51"/>
        <v>0</v>
      </c>
      <c r="S529" s="195">
        <f t="shared" si="52"/>
        <v>0</v>
      </c>
      <c r="T529" s="195">
        <f t="shared" si="53"/>
        <v>0</v>
      </c>
    </row>
    <row r="530" spans="15:20" s="195" customFormat="1" x14ac:dyDescent="0.2">
      <c r="O530" s="195">
        <f t="shared" si="48"/>
        <v>0</v>
      </c>
      <c r="P530" s="195">
        <f t="shared" si="49"/>
        <v>0</v>
      </c>
      <c r="Q530" s="195">
        <f t="shared" si="50"/>
        <v>0</v>
      </c>
      <c r="R530" s="195">
        <f t="shared" si="51"/>
        <v>0</v>
      </c>
      <c r="S530" s="195">
        <f t="shared" si="52"/>
        <v>0</v>
      </c>
      <c r="T530" s="195">
        <f t="shared" si="53"/>
        <v>0</v>
      </c>
    </row>
    <row r="531" spans="15:20" s="195" customFormat="1" x14ac:dyDescent="0.2">
      <c r="O531" s="195">
        <f t="shared" si="48"/>
        <v>0</v>
      </c>
      <c r="P531" s="195">
        <f t="shared" si="49"/>
        <v>0</v>
      </c>
      <c r="Q531" s="195">
        <f t="shared" si="50"/>
        <v>0</v>
      </c>
      <c r="R531" s="195">
        <f t="shared" si="51"/>
        <v>0</v>
      </c>
      <c r="S531" s="195">
        <f t="shared" si="52"/>
        <v>0</v>
      </c>
      <c r="T531" s="195">
        <f t="shared" si="53"/>
        <v>0</v>
      </c>
    </row>
    <row r="532" spans="15:20" s="195" customFormat="1" x14ac:dyDescent="0.2">
      <c r="O532" s="195">
        <f t="shared" si="48"/>
        <v>0</v>
      </c>
      <c r="P532" s="195">
        <f t="shared" si="49"/>
        <v>0</v>
      </c>
      <c r="Q532" s="195">
        <f t="shared" si="50"/>
        <v>0</v>
      </c>
      <c r="R532" s="195">
        <f t="shared" si="51"/>
        <v>0</v>
      </c>
      <c r="S532" s="195">
        <f t="shared" si="52"/>
        <v>0</v>
      </c>
      <c r="T532" s="195">
        <f t="shared" si="53"/>
        <v>0</v>
      </c>
    </row>
    <row r="533" spans="15:20" s="195" customFormat="1" x14ac:dyDescent="0.2">
      <c r="O533" s="195">
        <f t="shared" si="48"/>
        <v>0</v>
      </c>
      <c r="P533" s="195">
        <f t="shared" si="49"/>
        <v>0</v>
      </c>
      <c r="Q533" s="195">
        <f t="shared" si="50"/>
        <v>0</v>
      </c>
      <c r="R533" s="195">
        <f t="shared" si="51"/>
        <v>0</v>
      </c>
      <c r="S533" s="195">
        <f t="shared" si="52"/>
        <v>0</v>
      </c>
      <c r="T533" s="195">
        <f t="shared" si="53"/>
        <v>0</v>
      </c>
    </row>
    <row r="534" spans="15:20" s="195" customFormat="1" x14ac:dyDescent="0.2">
      <c r="O534" s="195">
        <f t="shared" si="48"/>
        <v>0</v>
      </c>
      <c r="P534" s="195">
        <f t="shared" si="49"/>
        <v>0</v>
      </c>
      <c r="Q534" s="195">
        <f t="shared" si="50"/>
        <v>0</v>
      </c>
      <c r="R534" s="195">
        <f t="shared" si="51"/>
        <v>0</v>
      </c>
      <c r="S534" s="195">
        <f t="shared" si="52"/>
        <v>0</v>
      </c>
      <c r="T534" s="195">
        <f t="shared" si="53"/>
        <v>0</v>
      </c>
    </row>
    <row r="535" spans="15:20" s="195" customFormat="1" x14ac:dyDescent="0.2">
      <c r="O535" s="195">
        <f t="shared" si="48"/>
        <v>0</v>
      </c>
      <c r="P535" s="195">
        <f t="shared" si="49"/>
        <v>0</v>
      </c>
      <c r="Q535" s="195">
        <f t="shared" si="50"/>
        <v>0</v>
      </c>
      <c r="R535" s="195">
        <f t="shared" si="51"/>
        <v>0</v>
      </c>
      <c r="S535" s="195">
        <f t="shared" si="52"/>
        <v>0</v>
      </c>
      <c r="T535" s="195">
        <f t="shared" si="53"/>
        <v>0</v>
      </c>
    </row>
    <row r="536" spans="15:20" s="195" customFormat="1" x14ac:dyDescent="0.2">
      <c r="O536" s="195">
        <f t="shared" si="48"/>
        <v>0</v>
      </c>
      <c r="P536" s="195">
        <f t="shared" si="49"/>
        <v>0</v>
      </c>
      <c r="Q536" s="195">
        <f t="shared" si="50"/>
        <v>0</v>
      </c>
      <c r="R536" s="195">
        <f t="shared" si="51"/>
        <v>0</v>
      </c>
      <c r="S536" s="195">
        <f t="shared" si="52"/>
        <v>0</v>
      </c>
      <c r="T536" s="195">
        <f t="shared" si="53"/>
        <v>0</v>
      </c>
    </row>
    <row r="537" spans="15:20" s="195" customFormat="1" x14ac:dyDescent="0.2">
      <c r="O537" s="195">
        <f t="shared" si="48"/>
        <v>0</v>
      </c>
      <c r="P537" s="195">
        <f t="shared" si="49"/>
        <v>0</v>
      </c>
      <c r="Q537" s="195">
        <f t="shared" si="50"/>
        <v>0</v>
      </c>
      <c r="R537" s="195">
        <f t="shared" si="51"/>
        <v>0</v>
      </c>
      <c r="S537" s="195">
        <f t="shared" si="52"/>
        <v>0</v>
      </c>
      <c r="T537" s="195">
        <f t="shared" si="53"/>
        <v>0</v>
      </c>
    </row>
    <row r="538" spans="15:20" s="195" customFormat="1" x14ac:dyDescent="0.2">
      <c r="O538" s="195">
        <f t="shared" si="48"/>
        <v>0</v>
      </c>
      <c r="P538" s="195">
        <f t="shared" si="49"/>
        <v>0</v>
      </c>
      <c r="Q538" s="195">
        <f t="shared" si="50"/>
        <v>0</v>
      </c>
      <c r="R538" s="195">
        <f t="shared" si="51"/>
        <v>0</v>
      </c>
      <c r="S538" s="195">
        <f t="shared" si="52"/>
        <v>0</v>
      </c>
      <c r="T538" s="195">
        <f t="shared" si="53"/>
        <v>0</v>
      </c>
    </row>
    <row r="539" spans="15:20" s="195" customFormat="1" x14ac:dyDescent="0.2">
      <c r="O539" s="195">
        <f t="shared" si="48"/>
        <v>0</v>
      </c>
      <c r="P539" s="195">
        <f t="shared" si="49"/>
        <v>0</v>
      </c>
      <c r="Q539" s="195">
        <f t="shared" si="50"/>
        <v>0</v>
      </c>
      <c r="R539" s="195">
        <f t="shared" si="51"/>
        <v>0</v>
      </c>
      <c r="S539" s="195">
        <f t="shared" si="52"/>
        <v>0</v>
      </c>
      <c r="T539" s="195">
        <f t="shared" si="53"/>
        <v>0</v>
      </c>
    </row>
    <row r="540" spans="15:20" s="195" customFormat="1" x14ac:dyDescent="0.2">
      <c r="O540" s="195">
        <f t="shared" si="48"/>
        <v>0</v>
      </c>
      <c r="P540" s="195">
        <f t="shared" si="49"/>
        <v>0</v>
      </c>
      <c r="Q540" s="195">
        <f t="shared" si="50"/>
        <v>0</v>
      </c>
      <c r="R540" s="195">
        <f t="shared" si="51"/>
        <v>0</v>
      </c>
      <c r="S540" s="195">
        <f t="shared" si="52"/>
        <v>0</v>
      </c>
      <c r="T540" s="195">
        <f t="shared" si="53"/>
        <v>0</v>
      </c>
    </row>
    <row r="541" spans="15:20" s="195" customFormat="1" x14ac:dyDescent="0.2">
      <c r="O541" s="195">
        <f t="shared" si="48"/>
        <v>0</v>
      </c>
      <c r="P541" s="195">
        <f t="shared" si="49"/>
        <v>0</v>
      </c>
      <c r="Q541" s="195">
        <f t="shared" si="50"/>
        <v>0</v>
      </c>
      <c r="R541" s="195">
        <f t="shared" si="51"/>
        <v>0</v>
      </c>
      <c r="S541" s="195">
        <f t="shared" si="52"/>
        <v>0</v>
      </c>
      <c r="T541" s="195">
        <f t="shared" si="53"/>
        <v>0</v>
      </c>
    </row>
    <row r="542" spans="15:20" s="195" customFormat="1" x14ac:dyDescent="0.2">
      <c r="O542" s="195">
        <f t="shared" si="48"/>
        <v>0</v>
      </c>
      <c r="P542" s="195">
        <f t="shared" si="49"/>
        <v>0</v>
      </c>
      <c r="Q542" s="195">
        <f t="shared" si="50"/>
        <v>0</v>
      </c>
      <c r="R542" s="195">
        <f t="shared" si="51"/>
        <v>0</v>
      </c>
      <c r="S542" s="195">
        <f t="shared" si="52"/>
        <v>0</v>
      </c>
      <c r="T542" s="195">
        <f t="shared" si="53"/>
        <v>0</v>
      </c>
    </row>
    <row r="543" spans="15:20" s="195" customFormat="1" x14ac:dyDescent="0.2">
      <c r="O543" s="195">
        <f t="shared" si="48"/>
        <v>0</v>
      </c>
      <c r="P543" s="195">
        <f t="shared" si="49"/>
        <v>0</v>
      </c>
      <c r="Q543" s="195">
        <f t="shared" si="50"/>
        <v>0</v>
      </c>
      <c r="R543" s="195">
        <f t="shared" si="51"/>
        <v>0</v>
      </c>
      <c r="S543" s="195">
        <f t="shared" si="52"/>
        <v>0</v>
      </c>
      <c r="T543" s="195">
        <f t="shared" si="53"/>
        <v>0</v>
      </c>
    </row>
    <row r="544" spans="15:20" s="195" customFormat="1" x14ac:dyDescent="0.2">
      <c r="O544" s="195">
        <f t="shared" si="48"/>
        <v>0</v>
      </c>
      <c r="P544" s="195">
        <f t="shared" si="49"/>
        <v>0</v>
      </c>
      <c r="Q544" s="195">
        <f t="shared" si="50"/>
        <v>0</v>
      </c>
      <c r="R544" s="195">
        <f t="shared" si="51"/>
        <v>0</v>
      </c>
      <c r="S544" s="195">
        <f t="shared" si="52"/>
        <v>0</v>
      </c>
      <c r="T544" s="195">
        <f t="shared" si="53"/>
        <v>0</v>
      </c>
    </row>
    <row r="545" spans="15:20" s="195" customFormat="1" x14ac:dyDescent="0.2">
      <c r="O545" s="195">
        <f t="shared" si="48"/>
        <v>0</v>
      </c>
      <c r="P545" s="195">
        <f t="shared" si="49"/>
        <v>0</v>
      </c>
      <c r="Q545" s="195">
        <f t="shared" si="50"/>
        <v>0</v>
      </c>
      <c r="R545" s="195">
        <f t="shared" si="51"/>
        <v>0</v>
      </c>
      <c r="S545" s="195">
        <f t="shared" si="52"/>
        <v>0</v>
      </c>
      <c r="T545" s="195">
        <f t="shared" si="53"/>
        <v>0</v>
      </c>
    </row>
    <row r="546" spans="15:20" s="195" customFormat="1" x14ac:dyDescent="0.2">
      <c r="O546" s="195">
        <f t="shared" si="48"/>
        <v>0</v>
      </c>
      <c r="P546" s="195">
        <f t="shared" si="49"/>
        <v>0</v>
      </c>
      <c r="Q546" s="195">
        <f t="shared" si="50"/>
        <v>0</v>
      </c>
      <c r="R546" s="195">
        <f t="shared" si="51"/>
        <v>0</v>
      </c>
      <c r="S546" s="195">
        <f t="shared" si="52"/>
        <v>0</v>
      </c>
      <c r="T546" s="195">
        <f t="shared" si="53"/>
        <v>0</v>
      </c>
    </row>
    <row r="547" spans="15:20" s="195" customFormat="1" x14ac:dyDescent="0.2">
      <c r="O547" s="195">
        <f t="shared" si="48"/>
        <v>0</v>
      </c>
      <c r="P547" s="195">
        <f t="shared" si="49"/>
        <v>0</v>
      </c>
      <c r="Q547" s="195">
        <f t="shared" si="50"/>
        <v>0</v>
      </c>
      <c r="R547" s="195">
        <f t="shared" si="51"/>
        <v>0</v>
      </c>
      <c r="S547" s="195">
        <f t="shared" si="52"/>
        <v>0</v>
      </c>
      <c r="T547" s="195">
        <f t="shared" si="53"/>
        <v>0</v>
      </c>
    </row>
    <row r="548" spans="15:20" s="195" customFormat="1" x14ac:dyDescent="0.2">
      <c r="O548" s="195">
        <f t="shared" si="48"/>
        <v>0</v>
      </c>
      <c r="P548" s="195">
        <f t="shared" si="49"/>
        <v>0</v>
      </c>
      <c r="Q548" s="195">
        <f t="shared" si="50"/>
        <v>0</v>
      </c>
      <c r="R548" s="195">
        <f t="shared" si="51"/>
        <v>0</v>
      </c>
      <c r="S548" s="195">
        <f t="shared" si="52"/>
        <v>0</v>
      </c>
      <c r="T548" s="195">
        <f t="shared" si="53"/>
        <v>0</v>
      </c>
    </row>
    <row r="549" spans="15:20" s="195" customFormat="1" x14ac:dyDescent="0.2">
      <c r="O549" s="195">
        <f t="shared" si="48"/>
        <v>0</v>
      </c>
      <c r="P549" s="195">
        <f t="shared" si="49"/>
        <v>0</v>
      </c>
      <c r="Q549" s="195">
        <f t="shared" si="50"/>
        <v>0</v>
      </c>
      <c r="R549" s="195">
        <f t="shared" si="51"/>
        <v>0</v>
      </c>
      <c r="S549" s="195">
        <f t="shared" si="52"/>
        <v>0</v>
      </c>
      <c r="T549" s="195">
        <f t="shared" si="53"/>
        <v>0</v>
      </c>
    </row>
    <row r="550" spans="15:20" s="195" customFormat="1" x14ac:dyDescent="0.2">
      <c r="O550" s="195">
        <f t="shared" si="48"/>
        <v>0</v>
      </c>
      <c r="P550" s="195">
        <f t="shared" si="49"/>
        <v>0</v>
      </c>
      <c r="Q550" s="195">
        <f t="shared" si="50"/>
        <v>0</v>
      </c>
      <c r="R550" s="195">
        <f t="shared" si="51"/>
        <v>0</v>
      </c>
      <c r="S550" s="195">
        <f t="shared" si="52"/>
        <v>0</v>
      </c>
      <c r="T550" s="195">
        <f t="shared" si="53"/>
        <v>0</v>
      </c>
    </row>
    <row r="551" spans="15:20" s="195" customFormat="1" x14ac:dyDescent="0.2">
      <c r="O551" s="195">
        <f t="shared" si="48"/>
        <v>0</v>
      </c>
      <c r="P551" s="195">
        <f t="shared" si="49"/>
        <v>0</v>
      </c>
      <c r="Q551" s="195">
        <f t="shared" si="50"/>
        <v>0</v>
      </c>
      <c r="R551" s="195">
        <f t="shared" si="51"/>
        <v>0</v>
      </c>
      <c r="S551" s="195">
        <f t="shared" si="52"/>
        <v>0</v>
      </c>
      <c r="T551" s="195">
        <f t="shared" si="53"/>
        <v>0</v>
      </c>
    </row>
    <row r="552" spans="15:20" s="195" customFormat="1" x14ac:dyDescent="0.2">
      <c r="O552" s="195">
        <f t="shared" si="48"/>
        <v>0</v>
      </c>
      <c r="P552" s="195">
        <f t="shared" si="49"/>
        <v>0</v>
      </c>
      <c r="Q552" s="195">
        <f t="shared" si="50"/>
        <v>0</v>
      </c>
      <c r="R552" s="195">
        <f t="shared" si="51"/>
        <v>0</v>
      </c>
      <c r="S552" s="195">
        <f t="shared" si="52"/>
        <v>0</v>
      </c>
      <c r="T552" s="195">
        <f t="shared" si="53"/>
        <v>0</v>
      </c>
    </row>
    <row r="553" spans="15:20" s="195" customFormat="1" x14ac:dyDescent="0.2">
      <c r="O553" s="195">
        <f t="shared" si="48"/>
        <v>0</v>
      </c>
      <c r="P553" s="195">
        <f t="shared" si="49"/>
        <v>0</v>
      </c>
      <c r="Q553" s="195">
        <f t="shared" si="50"/>
        <v>0</v>
      </c>
      <c r="R553" s="195">
        <f t="shared" si="51"/>
        <v>0</v>
      </c>
      <c r="S553" s="195">
        <f t="shared" si="52"/>
        <v>0</v>
      </c>
      <c r="T553" s="195">
        <f t="shared" si="53"/>
        <v>0</v>
      </c>
    </row>
    <row r="554" spans="15:20" s="195" customFormat="1" x14ac:dyDescent="0.2">
      <c r="O554" s="195">
        <f t="shared" si="48"/>
        <v>0</v>
      </c>
      <c r="P554" s="195">
        <f t="shared" si="49"/>
        <v>0</v>
      </c>
      <c r="Q554" s="195">
        <f t="shared" si="50"/>
        <v>0</v>
      </c>
      <c r="R554" s="195">
        <f t="shared" si="51"/>
        <v>0</v>
      </c>
      <c r="S554" s="195">
        <f t="shared" si="52"/>
        <v>0</v>
      </c>
      <c r="T554" s="195">
        <f t="shared" si="53"/>
        <v>0</v>
      </c>
    </row>
    <row r="555" spans="15:20" s="195" customFormat="1" x14ac:dyDescent="0.2">
      <c r="O555" s="195">
        <f t="shared" si="48"/>
        <v>0</v>
      </c>
      <c r="P555" s="195">
        <f t="shared" si="49"/>
        <v>0</v>
      </c>
      <c r="Q555" s="195">
        <f t="shared" si="50"/>
        <v>0</v>
      </c>
      <c r="R555" s="195">
        <f t="shared" si="51"/>
        <v>0</v>
      </c>
      <c r="S555" s="195">
        <f t="shared" si="52"/>
        <v>0</v>
      </c>
      <c r="T555" s="195">
        <f t="shared" si="53"/>
        <v>0</v>
      </c>
    </row>
    <row r="556" spans="15:20" s="195" customFormat="1" x14ac:dyDescent="0.2">
      <c r="O556" s="195">
        <f t="shared" si="48"/>
        <v>0</v>
      </c>
      <c r="P556" s="195">
        <f t="shared" si="49"/>
        <v>0</v>
      </c>
      <c r="Q556" s="195">
        <f t="shared" si="50"/>
        <v>0</v>
      </c>
      <c r="R556" s="195">
        <f t="shared" si="51"/>
        <v>0</v>
      </c>
      <c r="S556" s="195">
        <f t="shared" si="52"/>
        <v>0</v>
      </c>
      <c r="T556" s="195">
        <f t="shared" si="53"/>
        <v>0</v>
      </c>
    </row>
    <row r="557" spans="15:20" s="195" customFormat="1" x14ac:dyDescent="0.2">
      <c r="O557" s="195">
        <f t="shared" si="48"/>
        <v>0</v>
      </c>
      <c r="P557" s="195">
        <f t="shared" si="49"/>
        <v>0</v>
      </c>
      <c r="Q557" s="195">
        <f t="shared" si="50"/>
        <v>0</v>
      </c>
      <c r="R557" s="195">
        <f t="shared" si="51"/>
        <v>0</v>
      </c>
      <c r="S557" s="195">
        <f t="shared" si="52"/>
        <v>0</v>
      </c>
      <c r="T557" s="195">
        <f t="shared" si="53"/>
        <v>0</v>
      </c>
    </row>
    <row r="558" spans="15:20" s="195" customFormat="1" x14ac:dyDescent="0.2">
      <c r="O558" s="195">
        <f t="shared" si="48"/>
        <v>0</v>
      </c>
      <c r="P558" s="195">
        <f t="shared" si="49"/>
        <v>0</v>
      </c>
      <c r="Q558" s="195">
        <f t="shared" si="50"/>
        <v>0</v>
      </c>
      <c r="R558" s="195">
        <f t="shared" si="51"/>
        <v>0</v>
      </c>
      <c r="S558" s="195">
        <f t="shared" si="52"/>
        <v>0</v>
      </c>
      <c r="T558" s="195">
        <f t="shared" si="53"/>
        <v>0</v>
      </c>
    </row>
    <row r="559" spans="15:20" s="195" customFormat="1" x14ac:dyDescent="0.2">
      <c r="O559" s="195">
        <f t="shared" si="48"/>
        <v>0</v>
      </c>
      <c r="P559" s="195">
        <f t="shared" si="49"/>
        <v>0</v>
      </c>
      <c r="Q559" s="195">
        <f t="shared" si="50"/>
        <v>0</v>
      </c>
      <c r="R559" s="195">
        <f t="shared" si="51"/>
        <v>0</v>
      </c>
      <c r="S559" s="195">
        <f t="shared" si="52"/>
        <v>0</v>
      </c>
      <c r="T559" s="195">
        <f t="shared" si="53"/>
        <v>0</v>
      </c>
    </row>
    <row r="560" spans="15:20" s="195" customFormat="1" x14ac:dyDescent="0.2">
      <c r="O560" s="195">
        <f t="shared" si="48"/>
        <v>0</v>
      </c>
      <c r="P560" s="195">
        <f t="shared" si="49"/>
        <v>0</v>
      </c>
      <c r="Q560" s="195">
        <f t="shared" si="50"/>
        <v>0</v>
      </c>
      <c r="R560" s="195">
        <f t="shared" si="51"/>
        <v>0</v>
      </c>
      <c r="S560" s="195">
        <f t="shared" si="52"/>
        <v>0</v>
      </c>
      <c r="T560" s="195">
        <f t="shared" si="53"/>
        <v>0</v>
      </c>
    </row>
    <row r="561" spans="15:20" s="195" customFormat="1" x14ac:dyDescent="0.2">
      <c r="O561" s="195">
        <f t="shared" si="48"/>
        <v>0</v>
      </c>
      <c r="P561" s="195">
        <f t="shared" si="49"/>
        <v>0</v>
      </c>
      <c r="Q561" s="195">
        <f t="shared" si="50"/>
        <v>0</v>
      </c>
      <c r="R561" s="195">
        <f t="shared" si="51"/>
        <v>0</v>
      </c>
      <c r="S561" s="195">
        <f t="shared" si="52"/>
        <v>0</v>
      </c>
      <c r="T561" s="195">
        <f t="shared" si="53"/>
        <v>0</v>
      </c>
    </row>
    <row r="562" spans="15:20" s="195" customFormat="1" x14ac:dyDescent="0.2">
      <c r="O562" s="195">
        <f t="shared" si="48"/>
        <v>0</v>
      </c>
      <c r="P562" s="195">
        <f t="shared" si="49"/>
        <v>0</v>
      </c>
      <c r="Q562" s="195">
        <f t="shared" si="50"/>
        <v>0</v>
      </c>
      <c r="R562" s="195">
        <f t="shared" si="51"/>
        <v>0</v>
      </c>
      <c r="S562" s="195">
        <f t="shared" si="52"/>
        <v>0</v>
      </c>
      <c r="T562" s="195">
        <f t="shared" si="53"/>
        <v>0</v>
      </c>
    </row>
    <row r="563" spans="15:20" s="195" customFormat="1" x14ac:dyDescent="0.2">
      <c r="O563" s="195">
        <f t="shared" si="48"/>
        <v>0</v>
      </c>
      <c r="P563" s="195">
        <f t="shared" si="49"/>
        <v>0</v>
      </c>
      <c r="Q563" s="195">
        <f t="shared" si="50"/>
        <v>0</v>
      </c>
      <c r="R563" s="195">
        <f t="shared" si="51"/>
        <v>0</v>
      </c>
      <c r="S563" s="195">
        <f t="shared" si="52"/>
        <v>0</v>
      </c>
      <c r="T563" s="195">
        <f t="shared" si="53"/>
        <v>0</v>
      </c>
    </row>
    <row r="564" spans="15:20" s="195" customFormat="1" x14ac:dyDescent="0.2">
      <c r="O564" s="195">
        <f t="shared" si="48"/>
        <v>0</v>
      </c>
      <c r="P564" s="195">
        <f t="shared" si="49"/>
        <v>0</v>
      </c>
      <c r="Q564" s="195">
        <f t="shared" si="50"/>
        <v>0</v>
      </c>
      <c r="R564" s="195">
        <f t="shared" si="51"/>
        <v>0</v>
      </c>
      <c r="S564" s="195">
        <f t="shared" si="52"/>
        <v>0</v>
      </c>
      <c r="T564" s="195">
        <f t="shared" si="53"/>
        <v>0</v>
      </c>
    </row>
    <row r="565" spans="15:20" s="195" customFormat="1" x14ac:dyDescent="0.2">
      <c r="O565" s="195">
        <f t="shared" si="48"/>
        <v>0</v>
      </c>
      <c r="P565" s="195">
        <f t="shared" si="49"/>
        <v>0</v>
      </c>
      <c r="Q565" s="195">
        <f t="shared" si="50"/>
        <v>0</v>
      </c>
      <c r="R565" s="195">
        <f t="shared" si="51"/>
        <v>0</v>
      </c>
      <c r="S565" s="195">
        <f t="shared" si="52"/>
        <v>0</v>
      </c>
      <c r="T565" s="195">
        <f t="shared" si="53"/>
        <v>0</v>
      </c>
    </row>
    <row r="566" spans="15:20" s="195" customFormat="1" x14ac:dyDescent="0.2">
      <c r="O566" s="195">
        <f t="shared" si="48"/>
        <v>0</v>
      </c>
      <c r="P566" s="195">
        <f t="shared" si="49"/>
        <v>0</v>
      </c>
      <c r="Q566" s="195">
        <f t="shared" si="50"/>
        <v>0</v>
      </c>
      <c r="R566" s="195">
        <f t="shared" si="51"/>
        <v>0</v>
      </c>
      <c r="S566" s="195">
        <f t="shared" si="52"/>
        <v>0</v>
      </c>
      <c r="T566" s="195">
        <f t="shared" si="53"/>
        <v>0</v>
      </c>
    </row>
    <row r="567" spans="15:20" s="195" customFormat="1" x14ac:dyDescent="0.2">
      <c r="O567" s="195">
        <f t="shared" si="48"/>
        <v>0</v>
      </c>
      <c r="P567" s="195">
        <f t="shared" si="49"/>
        <v>0</v>
      </c>
      <c r="Q567" s="195">
        <f t="shared" si="50"/>
        <v>0</v>
      </c>
      <c r="R567" s="195">
        <f t="shared" si="51"/>
        <v>0</v>
      </c>
      <c r="S567" s="195">
        <f t="shared" si="52"/>
        <v>0</v>
      </c>
      <c r="T567" s="195">
        <f t="shared" si="53"/>
        <v>0</v>
      </c>
    </row>
    <row r="568" spans="15:20" s="195" customFormat="1" x14ac:dyDescent="0.2">
      <c r="O568" s="195">
        <f t="shared" si="48"/>
        <v>0</v>
      </c>
      <c r="P568" s="195">
        <f t="shared" si="49"/>
        <v>0</v>
      </c>
      <c r="Q568" s="195">
        <f t="shared" si="50"/>
        <v>0</v>
      </c>
      <c r="R568" s="195">
        <f t="shared" si="51"/>
        <v>0</v>
      </c>
      <c r="S568" s="195">
        <f t="shared" si="52"/>
        <v>0</v>
      </c>
      <c r="T568" s="195">
        <f t="shared" si="53"/>
        <v>0</v>
      </c>
    </row>
    <row r="569" spans="15:20" s="195" customFormat="1" x14ac:dyDescent="0.2">
      <c r="O569" s="195">
        <f t="shared" si="48"/>
        <v>0</v>
      </c>
      <c r="P569" s="195">
        <f t="shared" si="49"/>
        <v>0</v>
      </c>
      <c r="Q569" s="195">
        <f t="shared" si="50"/>
        <v>0</v>
      </c>
      <c r="R569" s="195">
        <f t="shared" si="51"/>
        <v>0</v>
      </c>
      <c r="S569" s="195">
        <f t="shared" si="52"/>
        <v>0</v>
      </c>
      <c r="T569" s="195">
        <f t="shared" si="53"/>
        <v>0</v>
      </c>
    </row>
    <row r="570" spans="15:20" s="195" customFormat="1" x14ac:dyDescent="0.2">
      <c r="O570" s="195">
        <f t="shared" si="48"/>
        <v>0</v>
      </c>
      <c r="P570" s="195">
        <f t="shared" si="49"/>
        <v>0</v>
      </c>
      <c r="Q570" s="195">
        <f t="shared" si="50"/>
        <v>0</v>
      </c>
      <c r="R570" s="195">
        <f t="shared" si="51"/>
        <v>0</v>
      </c>
      <c r="S570" s="195">
        <f t="shared" si="52"/>
        <v>0</v>
      </c>
      <c r="T570" s="195">
        <f t="shared" si="53"/>
        <v>0</v>
      </c>
    </row>
    <row r="571" spans="15:20" s="195" customFormat="1" x14ac:dyDescent="0.2">
      <c r="O571" s="195">
        <f t="shared" si="48"/>
        <v>0</v>
      </c>
      <c r="P571" s="195">
        <f t="shared" si="49"/>
        <v>0</v>
      </c>
      <c r="Q571" s="195">
        <f t="shared" si="50"/>
        <v>0</v>
      </c>
      <c r="R571" s="195">
        <f t="shared" si="51"/>
        <v>0</v>
      </c>
      <c r="S571" s="195">
        <f t="shared" si="52"/>
        <v>0</v>
      </c>
      <c r="T571" s="195">
        <f t="shared" si="53"/>
        <v>0</v>
      </c>
    </row>
    <row r="572" spans="15:20" s="195" customFormat="1" x14ac:dyDescent="0.2">
      <c r="O572" s="195">
        <f t="shared" si="48"/>
        <v>0</v>
      </c>
      <c r="P572" s="195">
        <f t="shared" si="49"/>
        <v>0</v>
      </c>
      <c r="Q572" s="195">
        <f t="shared" si="50"/>
        <v>0</v>
      </c>
      <c r="R572" s="195">
        <f t="shared" si="51"/>
        <v>0</v>
      </c>
      <c r="S572" s="195">
        <f t="shared" si="52"/>
        <v>0</v>
      </c>
      <c r="T572" s="195">
        <f t="shared" si="53"/>
        <v>0</v>
      </c>
    </row>
    <row r="573" spans="15:20" s="195" customFormat="1" x14ac:dyDescent="0.2">
      <c r="O573" s="195">
        <f t="shared" si="48"/>
        <v>0</v>
      </c>
      <c r="P573" s="195">
        <f t="shared" si="49"/>
        <v>0</v>
      </c>
      <c r="Q573" s="195">
        <f t="shared" si="50"/>
        <v>0</v>
      </c>
      <c r="R573" s="195">
        <f t="shared" si="51"/>
        <v>0</v>
      </c>
      <c r="S573" s="195">
        <f t="shared" si="52"/>
        <v>0</v>
      </c>
      <c r="T573" s="195">
        <f t="shared" si="53"/>
        <v>0</v>
      </c>
    </row>
    <row r="574" spans="15:20" s="195" customFormat="1" x14ac:dyDescent="0.2">
      <c r="O574" s="195">
        <f t="shared" si="48"/>
        <v>0</v>
      </c>
      <c r="P574" s="195">
        <f t="shared" si="49"/>
        <v>0</v>
      </c>
      <c r="Q574" s="195">
        <f t="shared" si="50"/>
        <v>0</v>
      </c>
      <c r="R574" s="195">
        <f t="shared" si="51"/>
        <v>0</v>
      </c>
      <c r="S574" s="195">
        <f t="shared" si="52"/>
        <v>0</v>
      </c>
      <c r="T574" s="195">
        <f t="shared" si="53"/>
        <v>0</v>
      </c>
    </row>
    <row r="575" spans="15:20" s="195" customFormat="1" x14ac:dyDescent="0.2">
      <c r="O575" s="195">
        <f t="shared" si="48"/>
        <v>0</v>
      </c>
      <c r="P575" s="195">
        <f t="shared" si="49"/>
        <v>0</v>
      </c>
      <c r="Q575" s="195">
        <f t="shared" si="50"/>
        <v>0</v>
      </c>
      <c r="R575" s="195">
        <f t="shared" si="51"/>
        <v>0</v>
      </c>
      <c r="S575" s="195">
        <f t="shared" si="52"/>
        <v>0</v>
      </c>
      <c r="T575" s="195">
        <f t="shared" si="53"/>
        <v>0</v>
      </c>
    </row>
    <row r="576" spans="15:20" s="195" customFormat="1" x14ac:dyDescent="0.2">
      <c r="O576" s="195">
        <f t="shared" si="48"/>
        <v>0</v>
      </c>
      <c r="P576" s="195">
        <f t="shared" si="49"/>
        <v>0</v>
      </c>
      <c r="Q576" s="195">
        <f t="shared" si="50"/>
        <v>0</v>
      </c>
      <c r="R576" s="195">
        <f t="shared" si="51"/>
        <v>0</v>
      </c>
      <c r="S576" s="195">
        <f t="shared" si="52"/>
        <v>0</v>
      </c>
      <c r="T576" s="195">
        <f t="shared" si="53"/>
        <v>0</v>
      </c>
    </row>
    <row r="577" spans="15:20" s="195" customFormat="1" x14ac:dyDescent="0.2">
      <c r="O577" s="195">
        <f t="shared" si="48"/>
        <v>0</v>
      </c>
      <c r="P577" s="195">
        <f t="shared" si="49"/>
        <v>0</v>
      </c>
      <c r="Q577" s="195">
        <f t="shared" si="50"/>
        <v>0</v>
      </c>
      <c r="R577" s="195">
        <f t="shared" si="51"/>
        <v>0</v>
      </c>
      <c r="S577" s="195">
        <f t="shared" si="52"/>
        <v>0</v>
      </c>
      <c r="T577" s="195">
        <f t="shared" si="53"/>
        <v>0</v>
      </c>
    </row>
    <row r="578" spans="15:20" s="195" customFormat="1" x14ac:dyDescent="0.2">
      <c r="O578" s="195">
        <f t="shared" si="48"/>
        <v>0</v>
      </c>
      <c r="P578" s="195">
        <f t="shared" si="49"/>
        <v>0</v>
      </c>
      <c r="Q578" s="195">
        <f t="shared" si="50"/>
        <v>0</v>
      </c>
      <c r="R578" s="195">
        <f t="shared" si="51"/>
        <v>0</v>
      </c>
      <c r="S578" s="195">
        <f t="shared" si="52"/>
        <v>0</v>
      </c>
      <c r="T578" s="195">
        <f t="shared" si="53"/>
        <v>0</v>
      </c>
    </row>
    <row r="579" spans="15:20" s="195" customFormat="1" x14ac:dyDescent="0.2">
      <c r="O579" s="195">
        <f t="shared" si="48"/>
        <v>0</v>
      </c>
      <c r="P579" s="195">
        <f t="shared" si="49"/>
        <v>0</v>
      </c>
      <c r="Q579" s="195">
        <f t="shared" si="50"/>
        <v>0</v>
      </c>
      <c r="R579" s="195">
        <f t="shared" si="51"/>
        <v>0</v>
      </c>
      <c r="S579" s="195">
        <f t="shared" si="52"/>
        <v>0</v>
      </c>
      <c r="T579" s="195">
        <f t="shared" si="53"/>
        <v>0</v>
      </c>
    </row>
    <row r="580" spans="15:20" s="195" customFormat="1" x14ac:dyDescent="0.2">
      <c r="O580" s="195">
        <f t="shared" si="48"/>
        <v>0</v>
      </c>
      <c r="P580" s="195">
        <f t="shared" si="49"/>
        <v>0</v>
      </c>
      <c r="Q580" s="195">
        <f t="shared" si="50"/>
        <v>0</v>
      </c>
      <c r="R580" s="195">
        <f t="shared" si="51"/>
        <v>0</v>
      </c>
      <c r="S580" s="195">
        <f t="shared" si="52"/>
        <v>0</v>
      </c>
      <c r="T580" s="195">
        <f t="shared" si="53"/>
        <v>0</v>
      </c>
    </row>
    <row r="581" spans="15:20" s="195" customFormat="1" x14ac:dyDescent="0.2">
      <c r="O581" s="195">
        <f t="shared" si="48"/>
        <v>0</v>
      </c>
      <c r="P581" s="195">
        <f t="shared" si="49"/>
        <v>0</v>
      </c>
      <c r="Q581" s="195">
        <f t="shared" si="50"/>
        <v>0</v>
      </c>
      <c r="R581" s="195">
        <f t="shared" si="51"/>
        <v>0</v>
      </c>
      <c r="S581" s="195">
        <f t="shared" si="52"/>
        <v>0</v>
      </c>
      <c r="T581" s="195">
        <f t="shared" si="53"/>
        <v>0</v>
      </c>
    </row>
    <row r="582" spans="15:20" s="195" customFormat="1" x14ac:dyDescent="0.2">
      <c r="O582" s="195">
        <f t="shared" si="48"/>
        <v>0</v>
      </c>
      <c r="P582" s="195">
        <f t="shared" si="49"/>
        <v>0</v>
      </c>
      <c r="Q582" s="195">
        <f t="shared" si="50"/>
        <v>0</v>
      </c>
      <c r="R582" s="195">
        <f t="shared" si="51"/>
        <v>0</v>
      </c>
      <c r="S582" s="195">
        <f t="shared" si="52"/>
        <v>0</v>
      </c>
      <c r="T582" s="195">
        <f t="shared" si="53"/>
        <v>0</v>
      </c>
    </row>
    <row r="583" spans="15:20" s="195" customFormat="1" x14ac:dyDescent="0.2">
      <c r="O583" s="195">
        <f t="shared" si="48"/>
        <v>0</v>
      </c>
      <c r="P583" s="195">
        <f t="shared" si="49"/>
        <v>0</v>
      </c>
      <c r="Q583" s="195">
        <f t="shared" si="50"/>
        <v>0</v>
      </c>
      <c r="R583" s="195">
        <f t="shared" si="51"/>
        <v>0</v>
      </c>
      <c r="S583" s="195">
        <f t="shared" si="52"/>
        <v>0</v>
      </c>
      <c r="T583" s="195">
        <f t="shared" si="53"/>
        <v>0</v>
      </c>
    </row>
    <row r="584" spans="15:20" s="195" customFormat="1" x14ac:dyDescent="0.2">
      <c r="O584" s="195">
        <f t="shared" si="48"/>
        <v>0</v>
      </c>
      <c r="P584" s="195">
        <f t="shared" si="49"/>
        <v>0</v>
      </c>
      <c r="Q584" s="195">
        <f t="shared" si="50"/>
        <v>0</v>
      </c>
      <c r="R584" s="195">
        <f t="shared" si="51"/>
        <v>0</v>
      </c>
      <c r="S584" s="195">
        <f t="shared" si="52"/>
        <v>0</v>
      </c>
      <c r="T584" s="195">
        <f t="shared" si="53"/>
        <v>0</v>
      </c>
    </row>
    <row r="585" spans="15:20" s="195" customFormat="1" x14ac:dyDescent="0.2">
      <c r="O585" s="195">
        <f t="shared" si="48"/>
        <v>0</v>
      </c>
      <c r="P585" s="195">
        <f t="shared" si="49"/>
        <v>0</v>
      </c>
      <c r="Q585" s="195">
        <f t="shared" si="50"/>
        <v>0</v>
      </c>
      <c r="R585" s="195">
        <f t="shared" si="51"/>
        <v>0</v>
      </c>
      <c r="S585" s="195">
        <f t="shared" si="52"/>
        <v>0</v>
      </c>
      <c r="T585" s="195">
        <f t="shared" si="53"/>
        <v>0</v>
      </c>
    </row>
    <row r="586" spans="15:20" s="195" customFormat="1" x14ac:dyDescent="0.2">
      <c r="O586" s="195">
        <f t="shared" si="48"/>
        <v>0</v>
      </c>
      <c r="P586" s="195">
        <f t="shared" si="49"/>
        <v>0</v>
      </c>
      <c r="Q586" s="195">
        <f t="shared" si="50"/>
        <v>0</v>
      </c>
      <c r="R586" s="195">
        <f t="shared" si="51"/>
        <v>0</v>
      </c>
      <c r="S586" s="195">
        <f t="shared" si="52"/>
        <v>0</v>
      </c>
      <c r="T586" s="195">
        <f t="shared" si="53"/>
        <v>0</v>
      </c>
    </row>
    <row r="587" spans="15:20" s="195" customFormat="1" x14ac:dyDescent="0.2">
      <c r="O587" s="195">
        <f t="shared" si="48"/>
        <v>0</v>
      </c>
      <c r="P587" s="195">
        <f t="shared" si="49"/>
        <v>0</v>
      </c>
      <c r="Q587" s="195">
        <f t="shared" si="50"/>
        <v>0</v>
      </c>
      <c r="R587" s="195">
        <f t="shared" si="51"/>
        <v>0</v>
      </c>
      <c r="S587" s="195">
        <f t="shared" si="52"/>
        <v>0</v>
      </c>
      <c r="T587" s="195">
        <f t="shared" si="53"/>
        <v>0</v>
      </c>
    </row>
    <row r="588" spans="15:20" s="195" customFormat="1" x14ac:dyDescent="0.2">
      <c r="O588" s="195">
        <f t="shared" si="48"/>
        <v>0</v>
      </c>
      <c r="P588" s="195">
        <f t="shared" si="49"/>
        <v>0</v>
      </c>
      <c r="Q588" s="195">
        <f t="shared" si="50"/>
        <v>0</v>
      </c>
      <c r="R588" s="195">
        <f t="shared" si="51"/>
        <v>0</v>
      </c>
      <c r="S588" s="195">
        <f t="shared" si="52"/>
        <v>0</v>
      </c>
      <c r="T588" s="195">
        <f t="shared" si="53"/>
        <v>0</v>
      </c>
    </row>
    <row r="589" spans="15:20" s="195" customFormat="1" x14ac:dyDescent="0.2">
      <c r="O589" s="195">
        <f t="shared" si="48"/>
        <v>0</v>
      </c>
      <c r="P589" s="195">
        <f t="shared" si="49"/>
        <v>0</v>
      </c>
      <c r="Q589" s="195">
        <f t="shared" si="50"/>
        <v>0</v>
      </c>
      <c r="R589" s="195">
        <f t="shared" si="51"/>
        <v>0</v>
      </c>
      <c r="S589" s="195">
        <f t="shared" si="52"/>
        <v>0</v>
      </c>
      <c r="T589" s="195">
        <f t="shared" si="53"/>
        <v>0</v>
      </c>
    </row>
    <row r="590" spans="15:20" s="195" customFormat="1" x14ac:dyDescent="0.2">
      <c r="O590" s="195">
        <f t="shared" si="48"/>
        <v>0</v>
      </c>
      <c r="P590" s="195">
        <f t="shared" si="49"/>
        <v>0</v>
      </c>
      <c r="Q590" s="195">
        <f t="shared" si="50"/>
        <v>0</v>
      </c>
      <c r="R590" s="195">
        <f t="shared" si="51"/>
        <v>0</v>
      </c>
      <c r="S590" s="195">
        <f t="shared" si="52"/>
        <v>0</v>
      </c>
      <c r="T590" s="195">
        <f t="shared" si="53"/>
        <v>0</v>
      </c>
    </row>
    <row r="591" spans="15:20" s="195" customFormat="1" x14ac:dyDescent="0.2">
      <c r="O591" s="195">
        <f t="shared" si="48"/>
        <v>0</v>
      </c>
      <c r="P591" s="195">
        <f t="shared" si="49"/>
        <v>0</v>
      </c>
      <c r="Q591" s="195">
        <f t="shared" si="50"/>
        <v>0</v>
      </c>
      <c r="R591" s="195">
        <f t="shared" si="51"/>
        <v>0</v>
      </c>
      <c r="S591" s="195">
        <f t="shared" si="52"/>
        <v>0</v>
      </c>
      <c r="T591" s="195">
        <f t="shared" si="53"/>
        <v>0</v>
      </c>
    </row>
    <row r="592" spans="15:20" s="195" customFormat="1" x14ac:dyDescent="0.2">
      <c r="O592" s="195">
        <f t="shared" ref="O592:O655" si="54">IF(OR(H592="B",H592="T",H592="H",H592="S",H592="M",H592=""),0,IF(N592&lt;=1.9,4,8))</f>
        <v>0</v>
      </c>
      <c r="P592" s="195">
        <f t="shared" ref="P592:P655" si="55">O592*G592</f>
        <v>0</v>
      </c>
      <c r="Q592" s="195">
        <f t="shared" ref="Q592:Q655" si="56">IF(OR(H592="C",H592="V",H592="H",H592="S",H592="M",H592=""),0,IF(N592&lt;=5, 4, 6))</f>
        <v>0</v>
      </c>
      <c r="R592" s="195">
        <f t="shared" ref="R592:R655" si="57">Q592*G592</f>
        <v>0</v>
      </c>
      <c r="S592" s="195">
        <f t="shared" ref="S592:S655" si="58">IF(OR(H592="c",H592="v",H592="b",H592="t",H592=""),0,IF(N592&lt;=14,4,EVEN(N592/3.5)))</f>
        <v>0</v>
      </c>
      <c r="T592" s="195">
        <f t="shared" ref="T592:T655" si="59">S592*G592</f>
        <v>0</v>
      </c>
    </row>
    <row r="593" spans="15:20" s="195" customFormat="1" x14ac:dyDescent="0.2">
      <c r="O593" s="195">
        <f t="shared" si="54"/>
        <v>0</v>
      </c>
      <c r="P593" s="195">
        <f t="shared" si="55"/>
        <v>0</v>
      </c>
      <c r="Q593" s="195">
        <f t="shared" si="56"/>
        <v>0</v>
      </c>
      <c r="R593" s="195">
        <f t="shared" si="57"/>
        <v>0</v>
      </c>
      <c r="S593" s="195">
        <f t="shared" si="58"/>
        <v>0</v>
      </c>
      <c r="T593" s="195">
        <f t="shared" si="59"/>
        <v>0</v>
      </c>
    </row>
    <row r="594" spans="15:20" s="195" customFormat="1" x14ac:dyDescent="0.2">
      <c r="O594" s="195">
        <f t="shared" si="54"/>
        <v>0</v>
      </c>
      <c r="P594" s="195">
        <f t="shared" si="55"/>
        <v>0</v>
      </c>
      <c r="Q594" s="195">
        <f t="shared" si="56"/>
        <v>0</v>
      </c>
      <c r="R594" s="195">
        <f t="shared" si="57"/>
        <v>0</v>
      </c>
      <c r="S594" s="195">
        <f t="shared" si="58"/>
        <v>0</v>
      </c>
      <c r="T594" s="195">
        <f t="shared" si="59"/>
        <v>0</v>
      </c>
    </row>
    <row r="595" spans="15:20" s="195" customFormat="1" x14ac:dyDescent="0.2">
      <c r="O595" s="195">
        <f t="shared" si="54"/>
        <v>0</v>
      </c>
      <c r="P595" s="195">
        <f t="shared" si="55"/>
        <v>0</v>
      </c>
      <c r="Q595" s="195">
        <f t="shared" si="56"/>
        <v>0</v>
      </c>
      <c r="R595" s="195">
        <f t="shared" si="57"/>
        <v>0</v>
      </c>
      <c r="S595" s="195">
        <f t="shared" si="58"/>
        <v>0</v>
      </c>
      <c r="T595" s="195">
        <f t="shared" si="59"/>
        <v>0</v>
      </c>
    </row>
    <row r="596" spans="15:20" s="195" customFormat="1" x14ac:dyDescent="0.2">
      <c r="O596" s="195">
        <f t="shared" si="54"/>
        <v>0</v>
      </c>
      <c r="P596" s="195">
        <f t="shared" si="55"/>
        <v>0</v>
      </c>
      <c r="Q596" s="195">
        <f t="shared" si="56"/>
        <v>0</v>
      </c>
      <c r="R596" s="195">
        <f t="shared" si="57"/>
        <v>0</v>
      </c>
      <c r="S596" s="195">
        <f t="shared" si="58"/>
        <v>0</v>
      </c>
      <c r="T596" s="195">
        <f t="shared" si="59"/>
        <v>0</v>
      </c>
    </row>
    <row r="597" spans="15:20" s="195" customFormat="1" x14ac:dyDescent="0.2">
      <c r="O597" s="195">
        <f t="shared" si="54"/>
        <v>0</v>
      </c>
      <c r="P597" s="195">
        <f t="shared" si="55"/>
        <v>0</v>
      </c>
      <c r="Q597" s="195">
        <f t="shared" si="56"/>
        <v>0</v>
      </c>
      <c r="R597" s="195">
        <f t="shared" si="57"/>
        <v>0</v>
      </c>
      <c r="S597" s="195">
        <f t="shared" si="58"/>
        <v>0</v>
      </c>
      <c r="T597" s="195">
        <f t="shared" si="59"/>
        <v>0</v>
      </c>
    </row>
    <row r="598" spans="15:20" s="195" customFormat="1" x14ac:dyDescent="0.2">
      <c r="O598" s="195">
        <f t="shared" si="54"/>
        <v>0</v>
      </c>
      <c r="P598" s="195">
        <f t="shared" si="55"/>
        <v>0</v>
      </c>
      <c r="Q598" s="195">
        <f t="shared" si="56"/>
        <v>0</v>
      </c>
      <c r="R598" s="195">
        <f t="shared" si="57"/>
        <v>0</v>
      </c>
      <c r="S598" s="195">
        <f t="shared" si="58"/>
        <v>0</v>
      </c>
      <c r="T598" s="195">
        <f t="shared" si="59"/>
        <v>0</v>
      </c>
    </row>
    <row r="599" spans="15:20" s="195" customFormat="1" x14ac:dyDescent="0.2">
      <c r="O599" s="195">
        <f t="shared" si="54"/>
        <v>0</v>
      </c>
      <c r="P599" s="195">
        <f t="shared" si="55"/>
        <v>0</v>
      </c>
      <c r="Q599" s="195">
        <f t="shared" si="56"/>
        <v>0</v>
      </c>
      <c r="R599" s="195">
        <f t="shared" si="57"/>
        <v>0</v>
      </c>
      <c r="S599" s="195">
        <f t="shared" si="58"/>
        <v>0</v>
      </c>
      <c r="T599" s="195">
        <f t="shared" si="59"/>
        <v>0</v>
      </c>
    </row>
    <row r="600" spans="15:20" s="195" customFormat="1" x14ac:dyDescent="0.2">
      <c r="O600" s="195">
        <f t="shared" si="54"/>
        <v>0</v>
      </c>
      <c r="P600" s="195">
        <f t="shared" si="55"/>
        <v>0</v>
      </c>
      <c r="Q600" s="195">
        <f t="shared" si="56"/>
        <v>0</v>
      </c>
      <c r="R600" s="195">
        <f t="shared" si="57"/>
        <v>0</v>
      </c>
      <c r="S600" s="195">
        <f t="shared" si="58"/>
        <v>0</v>
      </c>
      <c r="T600" s="195">
        <f t="shared" si="59"/>
        <v>0</v>
      </c>
    </row>
    <row r="601" spans="15:20" s="195" customFormat="1" x14ac:dyDescent="0.2">
      <c r="O601" s="195">
        <f t="shared" si="54"/>
        <v>0</v>
      </c>
      <c r="P601" s="195">
        <f t="shared" si="55"/>
        <v>0</v>
      </c>
      <c r="Q601" s="195">
        <f t="shared" si="56"/>
        <v>0</v>
      </c>
      <c r="R601" s="195">
        <f t="shared" si="57"/>
        <v>0</v>
      </c>
      <c r="S601" s="195">
        <f t="shared" si="58"/>
        <v>0</v>
      </c>
      <c r="T601" s="195">
        <f t="shared" si="59"/>
        <v>0</v>
      </c>
    </row>
    <row r="602" spans="15:20" s="195" customFormat="1" x14ac:dyDescent="0.2">
      <c r="O602" s="195">
        <f t="shared" si="54"/>
        <v>0</v>
      </c>
      <c r="P602" s="195">
        <f t="shared" si="55"/>
        <v>0</v>
      </c>
      <c r="Q602" s="195">
        <f t="shared" si="56"/>
        <v>0</v>
      </c>
      <c r="R602" s="195">
        <f t="shared" si="57"/>
        <v>0</v>
      </c>
      <c r="S602" s="195">
        <f t="shared" si="58"/>
        <v>0</v>
      </c>
      <c r="T602" s="195">
        <f t="shared" si="59"/>
        <v>0</v>
      </c>
    </row>
    <row r="603" spans="15:20" s="195" customFormat="1" x14ac:dyDescent="0.2">
      <c r="O603" s="195">
        <f t="shared" si="54"/>
        <v>0</v>
      </c>
      <c r="P603" s="195">
        <f t="shared" si="55"/>
        <v>0</v>
      </c>
      <c r="Q603" s="195">
        <f t="shared" si="56"/>
        <v>0</v>
      </c>
      <c r="R603" s="195">
        <f t="shared" si="57"/>
        <v>0</v>
      </c>
      <c r="S603" s="195">
        <f t="shared" si="58"/>
        <v>0</v>
      </c>
      <c r="T603" s="195">
        <f t="shared" si="59"/>
        <v>0</v>
      </c>
    </row>
    <row r="604" spans="15:20" s="195" customFormat="1" x14ac:dyDescent="0.2">
      <c r="O604" s="195">
        <f t="shared" si="54"/>
        <v>0</v>
      </c>
      <c r="P604" s="195">
        <f t="shared" si="55"/>
        <v>0</v>
      </c>
      <c r="Q604" s="195">
        <f t="shared" si="56"/>
        <v>0</v>
      </c>
      <c r="R604" s="195">
        <f t="shared" si="57"/>
        <v>0</v>
      </c>
      <c r="S604" s="195">
        <f t="shared" si="58"/>
        <v>0</v>
      </c>
      <c r="T604" s="195">
        <f t="shared" si="59"/>
        <v>0</v>
      </c>
    </row>
    <row r="605" spans="15:20" s="195" customFormat="1" x14ac:dyDescent="0.2">
      <c r="O605" s="195">
        <f t="shared" si="54"/>
        <v>0</v>
      </c>
      <c r="P605" s="195">
        <f t="shared" si="55"/>
        <v>0</v>
      </c>
      <c r="Q605" s="195">
        <f t="shared" si="56"/>
        <v>0</v>
      </c>
      <c r="R605" s="195">
        <f t="shared" si="57"/>
        <v>0</v>
      </c>
      <c r="S605" s="195">
        <f t="shared" si="58"/>
        <v>0</v>
      </c>
      <c r="T605" s="195">
        <f t="shared" si="59"/>
        <v>0</v>
      </c>
    </row>
    <row r="606" spans="15:20" s="195" customFormat="1" x14ac:dyDescent="0.2">
      <c r="O606" s="195">
        <f t="shared" si="54"/>
        <v>0</v>
      </c>
      <c r="P606" s="195">
        <f t="shared" si="55"/>
        <v>0</v>
      </c>
      <c r="Q606" s="195">
        <f t="shared" si="56"/>
        <v>0</v>
      </c>
      <c r="R606" s="195">
        <f t="shared" si="57"/>
        <v>0</v>
      </c>
      <c r="S606" s="195">
        <f t="shared" si="58"/>
        <v>0</v>
      </c>
      <c r="T606" s="195">
        <f t="shared" si="59"/>
        <v>0</v>
      </c>
    </row>
    <row r="607" spans="15:20" s="195" customFormat="1" x14ac:dyDescent="0.2">
      <c r="O607" s="195">
        <f t="shared" si="54"/>
        <v>0</v>
      </c>
      <c r="P607" s="195">
        <f t="shared" si="55"/>
        <v>0</v>
      </c>
      <c r="Q607" s="195">
        <f t="shared" si="56"/>
        <v>0</v>
      </c>
      <c r="R607" s="195">
        <f t="shared" si="57"/>
        <v>0</v>
      </c>
      <c r="S607" s="195">
        <f t="shared" si="58"/>
        <v>0</v>
      </c>
      <c r="T607" s="195">
        <f t="shared" si="59"/>
        <v>0</v>
      </c>
    </row>
    <row r="608" spans="15:20" s="195" customFormat="1" x14ac:dyDescent="0.2">
      <c r="O608" s="195">
        <f t="shared" si="54"/>
        <v>0</v>
      </c>
      <c r="P608" s="195">
        <f t="shared" si="55"/>
        <v>0</v>
      </c>
      <c r="Q608" s="195">
        <f t="shared" si="56"/>
        <v>0</v>
      </c>
      <c r="R608" s="195">
        <f t="shared" si="57"/>
        <v>0</v>
      </c>
      <c r="S608" s="195">
        <f t="shared" si="58"/>
        <v>0</v>
      </c>
      <c r="T608" s="195">
        <f t="shared" si="59"/>
        <v>0</v>
      </c>
    </row>
    <row r="609" spans="15:20" s="195" customFormat="1" x14ac:dyDescent="0.2">
      <c r="O609" s="195">
        <f t="shared" si="54"/>
        <v>0</v>
      </c>
      <c r="P609" s="195">
        <f t="shared" si="55"/>
        <v>0</v>
      </c>
      <c r="Q609" s="195">
        <f t="shared" si="56"/>
        <v>0</v>
      </c>
      <c r="R609" s="195">
        <f t="shared" si="57"/>
        <v>0</v>
      </c>
      <c r="S609" s="195">
        <f t="shared" si="58"/>
        <v>0</v>
      </c>
      <c r="T609" s="195">
        <f t="shared" si="59"/>
        <v>0</v>
      </c>
    </row>
    <row r="610" spans="15:20" s="195" customFormat="1" x14ac:dyDescent="0.2">
      <c r="O610" s="195">
        <f t="shared" si="54"/>
        <v>0</v>
      </c>
      <c r="P610" s="195">
        <f t="shared" si="55"/>
        <v>0</v>
      </c>
      <c r="Q610" s="195">
        <f t="shared" si="56"/>
        <v>0</v>
      </c>
      <c r="R610" s="195">
        <f t="shared" si="57"/>
        <v>0</v>
      </c>
      <c r="S610" s="195">
        <f t="shared" si="58"/>
        <v>0</v>
      </c>
      <c r="T610" s="195">
        <f t="shared" si="59"/>
        <v>0</v>
      </c>
    </row>
    <row r="611" spans="15:20" s="195" customFormat="1" x14ac:dyDescent="0.2">
      <c r="O611" s="195">
        <f t="shared" si="54"/>
        <v>0</v>
      </c>
      <c r="P611" s="195">
        <f t="shared" si="55"/>
        <v>0</v>
      </c>
      <c r="Q611" s="195">
        <f t="shared" si="56"/>
        <v>0</v>
      </c>
      <c r="R611" s="195">
        <f t="shared" si="57"/>
        <v>0</v>
      </c>
      <c r="S611" s="195">
        <f t="shared" si="58"/>
        <v>0</v>
      </c>
      <c r="T611" s="195">
        <f t="shared" si="59"/>
        <v>0</v>
      </c>
    </row>
    <row r="612" spans="15:20" s="195" customFormat="1" x14ac:dyDescent="0.2">
      <c r="O612" s="195">
        <f t="shared" si="54"/>
        <v>0</v>
      </c>
      <c r="P612" s="195">
        <f t="shared" si="55"/>
        <v>0</v>
      </c>
      <c r="Q612" s="195">
        <f t="shared" si="56"/>
        <v>0</v>
      </c>
      <c r="R612" s="195">
        <f t="shared" si="57"/>
        <v>0</v>
      </c>
      <c r="S612" s="195">
        <f t="shared" si="58"/>
        <v>0</v>
      </c>
      <c r="T612" s="195">
        <f t="shared" si="59"/>
        <v>0</v>
      </c>
    </row>
    <row r="613" spans="15:20" s="195" customFormat="1" x14ac:dyDescent="0.2">
      <c r="O613" s="195">
        <f t="shared" si="54"/>
        <v>0</v>
      </c>
      <c r="P613" s="195">
        <f t="shared" si="55"/>
        <v>0</v>
      </c>
      <c r="Q613" s="195">
        <f t="shared" si="56"/>
        <v>0</v>
      </c>
      <c r="R613" s="195">
        <f t="shared" si="57"/>
        <v>0</v>
      </c>
      <c r="S613" s="195">
        <f t="shared" si="58"/>
        <v>0</v>
      </c>
      <c r="T613" s="195">
        <f t="shared" si="59"/>
        <v>0</v>
      </c>
    </row>
    <row r="614" spans="15:20" s="195" customFormat="1" x14ac:dyDescent="0.2">
      <c r="O614" s="195">
        <f t="shared" si="54"/>
        <v>0</v>
      </c>
      <c r="P614" s="195">
        <f t="shared" si="55"/>
        <v>0</v>
      </c>
      <c r="Q614" s="195">
        <f t="shared" si="56"/>
        <v>0</v>
      </c>
      <c r="R614" s="195">
        <f t="shared" si="57"/>
        <v>0</v>
      </c>
      <c r="S614" s="195">
        <f t="shared" si="58"/>
        <v>0</v>
      </c>
      <c r="T614" s="195">
        <f t="shared" si="59"/>
        <v>0</v>
      </c>
    </row>
    <row r="615" spans="15:20" s="195" customFormat="1" x14ac:dyDescent="0.2">
      <c r="O615" s="195">
        <f t="shared" si="54"/>
        <v>0</v>
      </c>
      <c r="P615" s="195">
        <f t="shared" si="55"/>
        <v>0</v>
      </c>
      <c r="Q615" s="195">
        <f t="shared" si="56"/>
        <v>0</v>
      </c>
      <c r="R615" s="195">
        <f t="shared" si="57"/>
        <v>0</v>
      </c>
      <c r="S615" s="195">
        <f t="shared" si="58"/>
        <v>0</v>
      </c>
      <c r="T615" s="195">
        <f t="shared" si="59"/>
        <v>0</v>
      </c>
    </row>
    <row r="616" spans="15:20" s="195" customFormat="1" x14ac:dyDescent="0.2">
      <c r="O616" s="195">
        <f t="shared" si="54"/>
        <v>0</v>
      </c>
      <c r="P616" s="195">
        <f t="shared" si="55"/>
        <v>0</v>
      </c>
      <c r="Q616" s="195">
        <f t="shared" si="56"/>
        <v>0</v>
      </c>
      <c r="R616" s="195">
        <f t="shared" si="57"/>
        <v>0</v>
      </c>
      <c r="S616" s="195">
        <f t="shared" si="58"/>
        <v>0</v>
      </c>
      <c r="T616" s="195">
        <f t="shared" si="59"/>
        <v>0</v>
      </c>
    </row>
    <row r="617" spans="15:20" s="195" customFormat="1" x14ac:dyDescent="0.2">
      <c r="O617" s="195">
        <f t="shared" si="54"/>
        <v>0</v>
      </c>
      <c r="P617" s="195">
        <f t="shared" si="55"/>
        <v>0</v>
      </c>
      <c r="Q617" s="195">
        <f t="shared" si="56"/>
        <v>0</v>
      </c>
      <c r="R617" s="195">
        <f t="shared" si="57"/>
        <v>0</v>
      </c>
      <c r="S617" s="195">
        <f t="shared" si="58"/>
        <v>0</v>
      </c>
      <c r="T617" s="195">
        <f t="shared" si="59"/>
        <v>0</v>
      </c>
    </row>
    <row r="618" spans="15:20" s="195" customFormat="1" x14ac:dyDescent="0.2">
      <c r="O618" s="195">
        <f t="shared" si="54"/>
        <v>0</v>
      </c>
      <c r="P618" s="195">
        <f t="shared" si="55"/>
        <v>0</v>
      </c>
      <c r="Q618" s="195">
        <f t="shared" si="56"/>
        <v>0</v>
      </c>
      <c r="R618" s="195">
        <f t="shared" si="57"/>
        <v>0</v>
      </c>
      <c r="S618" s="195">
        <f t="shared" si="58"/>
        <v>0</v>
      </c>
      <c r="T618" s="195">
        <f t="shared" si="59"/>
        <v>0</v>
      </c>
    </row>
    <row r="619" spans="15:20" s="195" customFormat="1" x14ac:dyDescent="0.2">
      <c r="O619" s="195">
        <f t="shared" si="54"/>
        <v>0</v>
      </c>
      <c r="P619" s="195">
        <f t="shared" si="55"/>
        <v>0</v>
      </c>
      <c r="Q619" s="195">
        <f t="shared" si="56"/>
        <v>0</v>
      </c>
      <c r="R619" s="195">
        <f t="shared" si="57"/>
        <v>0</v>
      </c>
      <c r="S619" s="195">
        <f t="shared" si="58"/>
        <v>0</v>
      </c>
      <c r="T619" s="195">
        <f t="shared" si="59"/>
        <v>0</v>
      </c>
    </row>
    <row r="620" spans="15:20" s="195" customFormat="1" x14ac:dyDescent="0.2">
      <c r="O620" s="195">
        <f t="shared" si="54"/>
        <v>0</v>
      </c>
      <c r="P620" s="195">
        <f t="shared" si="55"/>
        <v>0</v>
      </c>
      <c r="Q620" s="195">
        <f t="shared" si="56"/>
        <v>0</v>
      </c>
      <c r="R620" s="195">
        <f t="shared" si="57"/>
        <v>0</v>
      </c>
      <c r="S620" s="195">
        <f t="shared" si="58"/>
        <v>0</v>
      </c>
      <c r="T620" s="195">
        <f t="shared" si="59"/>
        <v>0</v>
      </c>
    </row>
    <row r="621" spans="15:20" s="195" customFormat="1" x14ac:dyDescent="0.2">
      <c r="O621" s="195">
        <f t="shared" si="54"/>
        <v>0</v>
      </c>
      <c r="P621" s="195">
        <f t="shared" si="55"/>
        <v>0</v>
      </c>
      <c r="Q621" s="195">
        <f t="shared" si="56"/>
        <v>0</v>
      </c>
      <c r="R621" s="195">
        <f t="shared" si="57"/>
        <v>0</v>
      </c>
      <c r="S621" s="195">
        <f t="shared" si="58"/>
        <v>0</v>
      </c>
      <c r="T621" s="195">
        <f t="shared" si="59"/>
        <v>0</v>
      </c>
    </row>
    <row r="622" spans="15:20" s="195" customFormat="1" x14ac:dyDescent="0.2">
      <c r="O622" s="195">
        <f t="shared" si="54"/>
        <v>0</v>
      </c>
      <c r="P622" s="195">
        <f t="shared" si="55"/>
        <v>0</v>
      </c>
      <c r="Q622" s="195">
        <f t="shared" si="56"/>
        <v>0</v>
      </c>
      <c r="R622" s="195">
        <f t="shared" si="57"/>
        <v>0</v>
      </c>
      <c r="S622" s="195">
        <f t="shared" si="58"/>
        <v>0</v>
      </c>
      <c r="T622" s="195">
        <f t="shared" si="59"/>
        <v>0</v>
      </c>
    </row>
    <row r="623" spans="15:20" s="195" customFormat="1" x14ac:dyDescent="0.2">
      <c r="O623" s="195">
        <f t="shared" si="54"/>
        <v>0</v>
      </c>
      <c r="P623" s="195">
        <f t="shared" si="55"/>
        <v>0</v>
      </c>
      <c r="Q623" s="195">
        <f t="shared" si="56"/>
        <v>0</v>
      </c>
      <c r="R623" s="195">
        <f t="shared" si="57"/>
        <v>0</v>
      </c>
      <c r="S623" s="195">
        <f t="shared" si="58"/>
        <v>0</v>
      </c>
      <c r="T623" s="195">
        <f t="shared" si="59"/>
        <v>0</v>
      </c>
    </row>
    <row r="624" spans="15:20" s="195" customFormat="1" x14ac:dyDescent="0.2">
      <c r="O624" s="195">
        <f t="shared" si="54"/>
        <v>0</v>
      </c>
      <c r="P624" s="195">
        <f t="shared" si="55"/>
        <v>0</v>
      </c>
      <c r="Q624" s="195">
        <f t="shared" si="56"/>
        <v>0</v>
      </c>
      <c r="R624" s="195">
        <f t="shared" si="57"/>
        <v>0</v>
      </c>
      <c r="S624" s="195">
        <f t="shared" si="58"/>
        <v>0</v>
      </c>
      <c r="T624" s="195">
        <f t="shared" si="59"/>
        <v>0</v>
      </c>
    </row>
    <row r="625" spans="15:20" s="195" customFormat="1" x14ac:dyDescent="0.2">
      <c r="O625" s="195">
        <f t="shared" si="54"/>
        <v>0</v>
      </c>
      <c r="P625" s="195">
        <f t="shared" si="55"/>
        <v>0</v>
      </c>
      <c r="Q625" s="195">
        <f t="shared" si="56"/>
        <v>0</v>
      </c>
      <c r="R625" s="195">
        <f t="shared" si="57"/>
        <v>0</v>
      </c>
      <c r="S625" s="195">
        <f t="shared" si="58"/>
        <v>0</v>
      </c>
      <c r="T625" s="195">
        <f t="shared" si="59"/>
        <v>0</v>
      </c>
    </row>
    <row r="626" spans="15:20" s="195" customFormat="1" x14ac:dyDescent="0.2">
      <c r="O626" s="195">
        <f t="shared" si="54"/>
        <v>0</v>
      </c>
      <c r="P626" s="195">
        <f t="shared" si="55"/>
        <v>0</v>
      </c>
      <c r="Q626" s="195">
        <f t="shared" si="56"/>
        <v>0</v>
      </c>
      <c r="R626" s="195">
        <f t="shared" si="57"/>
        <v>0</v>
      </c>
      <c r="S626" s="195">
        <f t="shared" si="58"/>
        <v>0</v>
      </c>
      <c r="T626" s="195">
        <f t="shared" si="59"/>
        <v>0</v>
      </c>
    </row>
    <row r="627" spans="15:20" s="195" customFormat="1" x14ac:dyDescent="0.2">
      <c r="O627" s="195">
        <f t="shared" si="54"/>
        <v>0</v>
      </c>
      <c r="P627" s="195">
        <f t="shared" si="55"/>
        <v>0</v>
      </c>
      <c r="Q627" s="195">
        <f t="shared" si="56"/>
        <v>0</v>
      </c>
      <c r="R627" s="195">
        <f t="shared" si="57"/>
        <v>0</v>
      </c>
      <c r="S627" s="195">
        <f t="shared" si="58"/>
        <v>0</v>
      </c>
      <c r="T627" s="195">
        <f t="shared" si="59"/>
        <v>0</v>
      </c>
    </row>
    <row r="628" spans="15:20" s="195" customFormat="1" x14ac:dyDescent="0.2">
      <c r="O628" s="195">
        <f t="shared" si="54"/>
        <v>0</v>
      </c>
      <c r="P628" s="195">
        <f t="shared" si="55"/>
        <v>0</v>
      </c>
      <c r="Q628" s="195">
        <f t="shared" si="56"/>
        <v>0</v>
      </c>
      <c r="R628" s="195">
        <f t="shared" si="57"/>
        <v>0</v>
      </c>
      <c r="S628" s="195">
        <f t="shared" si="58"/>
        <v>0</v>
      </c>
      <c r="T628" s="195">
        <f t="shared" si="59"/>
        <v>0</v>
      </c>
    </row>
    <row r="629" spans="15:20" s="195" customFormat="1" x14ac:dyDescent="0.2">
      <c r="O629" s="195">
        <f t="shared" si="54"/>
        <v>0</v>
      </c>
      <c r="P629" s="195">
        <f t="shared" si="55"/>
        <v>0</v>
      </c>
      <c r="Q629" s="195">
        <f t="shared" si="56"/>
        <v>0</v>
      </c>
      <c r="R629" s="195">
        <f t="shared" si="57"/>
        <v>0</v>
      </c>
      <c r="S629" s="195">
        <f t="shared" si="58"/>
        <v>0</v>
      </c>
      <c r="T629" s="195">
        <f t="shared" si="59"/>
        <v>0</v>
      </c>
    </row>
    <row r="630" spans="15:20" s="195" customFormat="1" x14ac:dyDescent="0.2">
      <c r="O630" s="195">
        <f t="shared" si="54"/>
        <v>0</v>
      </c>
      <c r="P630" s="195">
        <f t="shared" si="55"/>
        <v>0</v>
      </c>
      <c r="Q630" s="195">
        <f t="shared" si="56"/>
        <v>0</v>
      </c>
      <c r="R630" s="195">
        <f t="shared" si="57"/>
        <v>0</v>
      </c>
      <c r="S630" s="195">
        <f t="shared" si="58"/>
        <v>0</v>
      </c>
      <c r="T630" s="195">
        <f t="shared" si="59"/>
        <v>0</v>
      </c>
    </row>
    <row r="631" spans="15:20" s="195" customFormat="1" x14ac:dyDescent="0.2">
      <c r="O631" s="195">
        <f t="shared" si="54"/>
        <v>0</v>
      </c>
      <c r="P631" s="195">
        <f t="shared" si="55"/>
        <v>0</v>
      </c>
      <c r="Q631" s="195">
        <f t="shared" si="56"/>
        <v>0</v>
      </c>
      <c r="R631" s="195">
        <f t="shared" si="57"/>
        <v>0</v>
      </c>
      <c r="S631" s="195">
        <f t="shared" si="58"/>
        <v>0</v>
      </c>
      <c r="T631" s="195">
        <f t="shared" si="59"/>
        <v>0</v>
      </c>
    </row>
    <row r="632" spans="15:20" s="195" customFormat="1" x14ac:dyDescent="0.2">
      <c r="O632" s="195">
        <f t="shared" si="54"/>
        <v>0</v>
      </c>
      <c r="P632" s="195">
        <f t="shared" si="55"/>
        <v>0</v>
      </c>
      <c r="Q632" s="195">
        <f t="shared" si="56"/>
        <v>0</v>
      </c>
      <c r="R632" s="195">
        <f t="shared" si="57"/>
        <v>0</v>
      </c>
      <c r="S632" s="195">
        <f t="shared" si="58"/>
        <v>0</v>
      </c>
      <c r="T632" s="195">
        <f t="shared" si="59"/>
        <v>0</v>
      </c>
    </row>
    <row r="633" spans="15:20" s="195" customFormat="1" x14ac:dyDescent="0.2">
      <c r="O633" s="195">
        <f t="shared" si="54"/>
        <v>0</v>
      </c>
      <c r="P633" s="195">
        <f t="shared" si="55"/>
        <v>0</v>
      </c>
      <c r="Q633" s="195">
        <f t="shared" si="56"/>
        <v>0</v>
      </c>
      <c r="R633" s="195">
        <f t="shared" si="57"/>
        <v>0</v>
      </c>
      <c r="S633" s="195">
        <f t="shared" si="58"/>
        <v>0</v>
      </c>
      <c r="T633" s="195">
        <f t="shared" si="59"/>
        <v>0</v>
      </c>
    </row>
    <row r="634" spans="15:20" s="195" customFormat="1" x14ac:dyDescent="0.2">
      <c r="O634" s="195">
        <f t="shared" si="54"/>
        <v>0</v>
      </c>
      <c r="P634" s="195">
        <f t="shared" si="55"/>
        <v>0</v>
      </c>
      <c r="Q634" s="195">
        <f t="shared" si="56"/>
        <v>0</v>
      </c>
      <c r="R634" s="195">
        <f t="shared" si="57"/>
        <v>0</v>
      </c>
      <c r="S634" s="195">
        <f t="shared" si="58"/>
        <v>0</v>
      </c>
      <c r="T634" s="195">
        <f t="shared" si="59"/>
        <v>0</v>
      </c>
    </row>
    <row r="635" spans="15:20" s="195" customFormat="1" x14ac:dyDescent="0.2">
      <c r="O635" s="195">
        <f t="shared" si="54"/>
        <v>0</v>
      </c>
      <c r="P635" s="195">
        <f t="shared" si="55"/>
        <v>0</v>
      </c>
      <c r="Q635" s="195">
        <f t="shared" si="56"/>
        <v>0</v>
      </c>
      <c r="R635" s="195">
        <f t="shared" si="57"/>
        <v>0</v>
      </c>
      <c r="S635" s="195">
        <f t="shared" si="58"/>
        <v>0</v>
      </c>
      <c r="T635" s="195">
        <f t="shared" si="59"/>
        <v>0</v>
      </c>
    </row>
    <row r="636" spans="15:20" s="195" customFormat="1" x14ac:dyDescent="0.2">
      <c r="O636" s="195">
        <f t="shared" si="54"/>
        <v>0</v>
      </c>
      <c r="P636" s="195">
        <f t="shared" si="55"/>
        <v>0</v>
      </c>
      <c r="Q636" s="195">
        <f t="shared" si="56"/>
        <v>0</v>
      </c>
      <c r="R636" s="195">
        <f t="shared" si="57"/>
        <v>0</v>
      </c>
      <c r="S636" s="195">
        <f t="shared" si="58"/>
        <v>0</v>
      </c>
      <c r="T636" s="195">
        <f t="shared" si="59"/>
        <v>0</v>
      </c>
    </row>
    <row r="637" spans="15:20" s="195" customFormat="1" x14ac:dyDescent="0.2">
      <c r="O637" s="195">
        <f t="shared" si="54"/>
        <v>0</v>
      </c>
      <c r="P637" s="195">
        <f t="shared" si="55"/>
        <v>0</v>
      </c>
      <c r="Q637" s="195">
        <f t="shared" si="56"/>
        <v>0</v>
      </c>
      <c r="R637" s="195">
        <f t="shared" si="57"/>
        <v>0</v>
      </c>
      <c r="S637" s="195">
        <f t="shared" si="58"/>
        <v>0</v>
      </c>
      <c r="T637" s="195">
        <f t="shared" si="59"/>
        <v>0</v>
      </c>
    </row>
    <row r="638" spans="15:20" s="195" customFormat="1" x14ac:dyDescent="0.2">
      <c r="O638" s="195">
        <f t="shared" si="54"/>
        <v>0</v>
      </c>
      <c r="P638" s="195">
        <f t="shared" si="55"/>
        <v>0</v>
      </c>
      <c r="Q638" s="195">
        <f t="shared" si="56"/>
        <v>0</v>
      </c>
      <c r="R638" s="195">
        <f t="shared" si="57"/>
        <v>0</v>
      </c>
      <c r="S638" s="195">
        <f t="shared" si="58"/>
        <v>0</v>
      </c>
      <c r="T638" s="195">
        <f t="shared" si="59"/>
        <v>0</v>
      </c>
    </row>
    <row r="639" spans="15:20" s="195" customFormat="1" x14ac:dyDescent="0.2">
      <c r="O639" s="195">
        <f t="shared" si="54"/>
        <v>0</v>
      </c>
      <c r="P639" s="195">
        <f t="shared" si="55"/>
        <v>0</v>
      </c>
      <c r="Q639" s="195">
        <f t="shared" si="56"/>
        <v>0</v>
      </c>
      <c r="R639" s="195">
        <f t="shared" si="57"/>
        <v>0</v>
      </c>
      <c r="S639" s="195">
        <f t="shared" si="58"/>
        <v>0</v>
      </c>
      <c r="T639" s="195">
        <f t="shared" si="59"/>
        <v>0</v>
      </c>
    </row>
    <row r="640" spans="15:20" s="195" customFormat="1" x14ac:dyDescent="0.2">
      <c r="O640" s="195">
        <f t="shared" si="54"/>
        <v>0</v>
      </c>
      <c r="P640" s="195">
        <f t="shared" si="55"/>
        <v>0</v>
      </c>
      <c r="Q640" s="195">
        <f t="shared" si="56"/>
        <v>0</v>
      </c>
      <c r="R640" s="195">
        <f t="shared" si="57"/>
        <v>0</v>
      </c>
      <c r="S640" s="195">
        <f t="shared" si="58"/>
        <v>0</v>
      </c>
      <c r="T640" s="195">
        <f t="shared" si="59"/>
        <v>0</v>
      </c>
    </row>
    <row r="641" spans="15:20" s="195" customFormat="1" x14ac:dyDescent="0.2">
      <c r="O641" s="195">
        <f t="shared" si="54"/>
        <v>0</v>
      </c>
      <c r="P641" s="195">
        <f t="shared" si="55"/>
        <v>0</v>
      </c>
      <c r="Q641" s="195">
        <f t="shared" si="56"/>
        <v>0</v>
      </c>
      <c r="R641" s="195">
        <f t="shared" si="57"/>
        <v>0</v>
      </c>
      <c r="S641" s="195">
        <f t="shared" si="58"/>
        <v>0</v>
      </c>
      <c r="T641" s="195">
        <f t="shared" si="59"/>
        <v>0</v>
      </c>
    </row>
    <row r="642" spans="15:20" s="195" customFormat="1" x14ac:dyDescent="0.2">
      <c r="O642" s="195">
        <f t="shared" si="54"/>
        <v>0</v>
      </c>
      <c r="P642" s="195">
        <f t="shared" si="55"/>
        <v>0</v>
      </c>
      <c r="Q642" s="195">
        <f t="shared" si="56"/>
        <v>0</v>
      </c>
      <c r="R642" s="195">
        <f t="shared" si="57"/>
        <v>0</v>
      </c>
      <c r="S642" s="195">
        <f t="shared" si="58"/>
        <v>0</v>
      </c>
      <c r="T642" s="195">
        <f t="shared" si="59"/>
        <v>0</v>
      </c>
    </row>
    <row r="643" spans="15:20" s="195" customFormat="1" x14ac:dyDescent="0.2">
      <c r="O643" s="195">
        <f t="shared" si="54"/>
        <v>0</v>
      </c>
      <c r="P643" s="195">
        <f t="shared" si="55"/>
        <v>0</v>
      </c>
      <c r="Q643" s="195">
        <f t="shared" si="56"/>
        <v>0</v>
      </c>
      <c r="R643" s="195">
        <f t="shared" si="57"/>
        <v>0</v>
      </c>
      <c r="S643" s="195">
        <f t="shared" si="58"/>
        <v>0</v>
      </c>
      <c r="T643" s="195">
        <f t="shared" si="59"/>
        <v>0</v>
      </c>
    </row>
    <row r="644" spans="15:20" s="195" customFormat="1" x14ac:dyDescent="0.2">
      <c r="O644" s="195">
        <f t="shared" si="54"/>
        <v>0</v>
      </c>
      <c r="P644" s="195">
        <f t="shared" si="55"/>
        <v>0</v>
      </c>
      <c r="Q644" s="195">
        <f t="shared" si="56"/>
        <v>0</v>
      </c>
      <c r="R644" s="195">
        <f t="shared" si="57"/>
        <v>0</v>
      </c>
      <c r="S644" s="195">
        <f t="shared" si="58"/>
        <v>0</v>
      </c>
      <c r="T644" s="195">
        <f t="shared" si="59"/>
        <v>0</v>
      </c>
    </row>
    <row r="645" spans="15:20" s="195" customFormat="1" x14ac:dyDescent="0.2">
      <c r="O645" s="195">
        <f t="shared" si="54"/>
        <v>0</v>
      </c>
      <c r="P645" s="195">
        <f t="shared" si="55"/>
        <v>0</v>
      </c>
      <c r="Q645" s="195">
        <f t="shared" si="56"/>
        <v>0</v>
      </c>
      <c r="R645" s="195">
        <f t="shared" si="57"/>
        <v>0</v>
      </c>
      <c r="S645" s="195">
        <f t="shared" si="58"/>
        <v>0</v>
      </c>
      <c r="T645" s="195">
        <f t="shared" si="59"/>
        <v>0</v>
      </c>
    </row>
    <row r="646" spans="15:20" s="195" customFormat="1" x14ac:dyDescent="0.2">
      <c r="O646" s="195">
        <f t="shared" si="54"/>
        <v>0</v>
      </c>
      <c r="P646" s="195">
        <f t="shared" si="55"/>
        <v>0</v>
      </c>
      <c r="Q646" s="195">
        <f t="shared" si="56"/>
        <v>0</v>
      </c>
      <c r="R646" s="195">
        <f t="shared" si="57"/>
        <v>0</v>
      </c>
      <c r="S646" s="195">
        <f t="shared" si="58"/>
        <v>0</v>
      </c>
      <c r="T646" s="195">
        <f t="shared" si="59"/>
        <v>0</v>
      </c>
    </row>
    <row r="647" spans="15:20" s="195" customFormat="1" x14ac:dyDescent="0.2">
      <c r="O647" s="195">
        <f t="shared" si="54"/>
        <v>0</v>
      </c>
      <c r="P647" s="195">
        <f t="shared" si="55"/>
        <v>0</v>
      </c>
      <c r="Q647" s="195">
        <f t="shared" si="56"/>
        <v>0</v>
      </c>
      <c r="R647" s="195">
        <f t="shared" si="57"/>
        <v>0</v>
      </c>
      <c r="S647" s="195">
        <f t="shared" si="58"/>
        <v>0</v>
      </c>
      <c r="T647" s="195">
        <f t="shared" si="59"/>
        <v>0</v>
      </c>
    </row>
    <row r="648" spans="15:20" s="195" customFormat="1" x14ac:dyDescent="0.2">
      <c r="O648" s="195">
        <f t="shared" si="54"/>
        <v>0</v>
      </c>
      <c r="P648" s="195">
        <f t="shared" si="55"/>
        <v>0</v>
      </c>
      <c r="Q648" s="195">
        <f t="shared" si="56"/>
        <v>0</v>
      </c>
      <c r="R648" s="195">
        <f t="shared" si="57"/>
        <v>0</v>
      </c>
      <c r="S648" s="195">
        <f t="shared" si="58"/>
        <v>0</v>
      </c>
      <c r="T648" s="195">
        <f t="shared" si="59"/>
        <v>0</v>
      </c>
    </row>
    <row r="649" spans="15:20" s="195" customFormat="1" x14ac:dyDescent="0.2">
      <c r="O649" s="195">
        <f t="shared" si="54"/>
        <v>0</v>
      </c>
      <c r="P649" s="195">
        <f t="shared" si="55"/>
        <v>0</v>
      </c>
      <c r="Q649" s="195">
        <f t="shared" si="56"/>
        <v>0</v>
      </c>
      <c r="R649" s="195">
        <f t="shared" si="57"/>
        <v>0</v>
      </c>
      <c r="S649" s="195">
        <f t="shared" si="58"/>
        <v>0</v>
      </c>
      <c r="T649" s="195">
        <f t="shared" si="59"/>
        <v>0</v>
      </c>
    </row>
    <row r="650" spans="15:20" s="195" customFormat="1" x14ac:dyDescent="0.2">
      <c r="O650" s="195">
        <f t="shared" si="54"/>
        <v>0</v>
      </c>
      <c r="P650" s="195">
        <f t="shared" si="55"/>
        <v>0</v>
      </c>
      <c r="Q650" s="195">
        <f t="shared" si="56"/>
        <v>0</v>
      </c>
      <c r="R650" s="195">
        <f t="shared" si="57"/>
        <v>0</v>
      </c>
      <c r="S650" s="195">
        <f t="shared" si="58"/>
        <v>0</v>
      </c>
      <c r="T650" s="195">
        <f t="shared" si="59"/>
        <v>0</v>
      </c>
    </row>
    <row r="651" spans="15:20" s="195" customFormat="1" x14ac:dyDescent="0.2">
      <c r="O651" s="195">
        <f t="shared" si="54"/>
        <v>0</v>
      </c>
      <c r="P651" s="195">
        <f t="shared" si="55"/>
        <v>0</v>
      </c>
      <c r="Q651" s="195">
        <f t="shared" si="56"/>
        <v>0</v>
      </c>
      <c r="R651" s="195">
        <f t="shared" si="57"/>
        <v>0</v>
      </c>
      <c r="S651" s="195">
        <f t="shared" si="58"/>
        <v>0</v>
      </c>
      <c r="T651" s="195">
        <f t="shared" si="59"/>
        <v>0</v>
      </c>
    </row>
    <row r="652" spans="15:20" s="195" customFormat="1" x14ac:dyDescent="0.2">
      <c r="O652" s="195">
        <f t="shared" si="54"/>
        <v>0</v>
      </c>
      <c r="P652" s="195">
        <f t="shared" si="55"/>
        <v>0</v>
      </c>
      <c r="Q652" s="195">
        <f t="shared" si="56"/>
        <v>0</v>
      </c>
      <c r="R652" s="195">
        <f t="shared" si="57"/>
        <v>0</v>
      </c>
      <c r="S652" s="195">
        <f t="shared" si="58"/>
        <v>0</v>
      </c>
      <c r="T652" s="195">
        <f t="shared" si="59"/>
        <v>0</v>
      </c>
    </row>
    <row r="653" spans="15:20" s="195" customFormat="1" x14ac:dyDescent="0.2">
      <c r="O653" s="195">
        <f t="shared" si="54"/>
        <v>0</v>
      </c>
      <c r="P653" s="195">
        <f t="shared" si="55"/>
        <v>0</v>
      </c>
      <c r="Q653" s="195">
        <f t="shared" si="56"/>
        <v>0</v>
      </c>
      <c r="R653" s="195">
        <f t="shared" si="57"/>
        <v>0</v>
      </c>
      <c r="S653" s="195">
        <f t="shared" si="58"/>
        <v>0</v>
      </c>
      <c r="T653" s="195">
        <f t="shared" si="59"/>
        <v>0</v>
      </c>
    </row>
    <row r="654" spans="15:20" s="195" customFormat="1" x14ac:dyDescent="0.2">
      <c r="O654" s="195">
        <f t="shared" si="54"/>
        <v>0</v>
      </c>
      <c r="P654" s="195">
        <f t="shared" si="55"/>
        <v>0</v>
      </c>
      <c r="Q654" s="195">
        <f t="shared" si="56"/>
        <v>0</v>
      </c>
      <c r="R654" s="195">
        <f t="shared" si="57"/>
        <v>0</v>
      </c>
      <c r="S654" s="195">
        <f t="shared" si="58"/>
        <v>0</v>
      </c>
      <c r="T654" s="195">
        <f t="shared" si="59"/>
        <v>0</v>
      </c>
    </row>
    <row r="655" spans="15:20" s="195" customFormat="1" x14ac:dyDescent="0.2">
      <c r="O655" s="195">
        <f t="shared" si="54"/>
        <v>0</v>
      </c>
      <c r="P655" s="195">
        <f t="shared" si="55"/>
        <v>0</v>
      </c>
      <c r="Q655" s="195">
        <f t="shared" si="56"/>
        <v>0</v>
      </c>
      <c r="R655" s="195">
        <f t="shared" si="57"/>
        <v>0</v>
      </c>
      <c r="S655" s="195">
        <f t="shared" si="58"/>
        <v>0</v>
      </c>
      <c r="T655" s="195">
        <f t="shared" si="59"/>
        <v>0</v>
      </c>
    </row>
    <row r="656" spans="15:20" s="195" customFormat="1" x14ac:dyDescent="0.2">
      <c r="O656" s="195">
        <f t="shared" ref="O656:O719" si="60">IF(OR(H656="B",H656="T",H656="H",H656="S",H656="M",H656=""),0,IF(N656&lt;=1.9,4,8))</f>
        <v>0</v>
      </c>
      <c r="P656" s="195">
        <f t="shared" ref="P656:P719" si="61">O656*G656</f>
        <v>0</v>
      </c>
      <c r="Q656" s="195">
        <f t="shared" ref="Q656:Q719" si="62">IF(OR(H656="C",H656="V",H656="H",H656="S",H656="M",H656=""),0,IF(N656&lt;=5, 4, 6))</f>
        <v>0</v>
      </c>
      <c r="R656" s="195">
        <f t="shared" ref="R656:R719" si="63">Q656*G656</f>
        <v>0</v>
      </c>
      <c r="S656" s="195">
        <f t="shared" ref="S656:S719" si="64">IF(OR(H656="c",H656="v",H656="b",H656="t",H656=""),0,IF(N656&lt;=14,4,EVEN(N656/3.5)))</f>
        <v>0</v>
      </c>
      <c r="T656" s="195">
        <f t="shared" ref="T656:T719" si="65">S656*G656</f>
        <v>0</v>
      </c>
    </row>
    <row r="657" spans="15:20" s="195" customFormat="1" x14ac:dyDescent="0.2">
      <c r="O657" s="195">
        <f t="shared" si="60"/>
        <v>0</v>
      </c>
      <c r="P657" s="195">
        <f t="shared" si="61"/>
        <v>0</v>
      </c>
      <c r="Q657" s="195">
        <f t="shared" si="62"/>
        <v>0</v>
      </c>
      <c r="R657" s="195">
        <f t="shared" si="63"/>
        <v>0</v>
      </c>
      <c r="S657" s="195">
        <f t="shared" si="64"/>
        <v>0</v>
      </c>
      <c r="T657" s="195">
        <f t="shared" si="65"/>
        <v>0</v>
      </c>
    </row>
    <row r="658" spans="15:20" s="195" customFormat="1" x14ac:dyDescent="0.2">
      <c r="O658" s="195">
        <f t="shared" si="60"/>
        <v>0</v>
      </c>
      <c r="P658" s="195">
        <f t="shared" si="61"/>
        <v>0</v>
      </c>
      <c r="Q658" s="195">
        <f t="shared" si="62"/>
        <v>0</v>
      </c>
      <c r="R658" s="195">
        <f t="shared" si="63"/>
        <v>0</v>
      </c>
      <c r="S658" s="195">
        <f t="shared" si="64"/>
        <v>0</v>
      </c>
      <c r="T658" s="195">
        <f t="shared" si="65"/>
        <v>0</v>
      </c>
    </row>
    <row r="659" spans="15:20" s="195" customFormat="1" x14ac:dyDescent="0.2">
      <c r="O659" s="195">
        <f t="shared" si="60"/>
        <v>0</v>
      </c>
      <c r="P659" s="195">
        <f t="shared" si="61"/>
        <v>0</v>
      </c>
      <c r="Q659" s="195">
        <f t="shared" si="62"/>
        <v>0</v>
      </c>
      <c r="R659" s="195">
        <f t="shared" si="63"/>
        <v>0</v>
      </c>
      <c r="S659" s="195">
        <f t="shared" si="64"/>
        <v>0</v>
      </c>
      <c r="T659" s="195">
        <f t="shared" si="65"/>
        <v>0</v>
      </c>
    </row>
    <row r="660" spans="15:20" s="195" customFormat="1" x14ac:dyDescent="0.2">
      <c r="O660" s="195">
        <f t="shared" si="60"/>
        <v>0</v>
      </c>
      <c r="P660" s="195">
        <f t="shared" si="61"/>
        <v>0</v>
      </c>
      <c r="Q660" s="195">
        <f t="shared" si="62"/>
        <v>0</v>
      </c>
      <c r="R660" s="195">
        <f t="shared" si="63"/>
        <v>0</v>
      </c>
      <c r="S660" s="195">
        <f t="shared" si="64"/>
        <v>0</v>
      </c>
      <c r="T660" s="195">
        <f t="shared" si="65"/>
        <v>0</v>
      </c>
    </row>
    <row r="661" spans="15:20" s="195" customFormat="1" x14ac:dyDescent="0.2">
      <c r="O661" s="195">
        <f t="shared" si="60"/>
        <v>0</v>
      </c>
      <c r="P661" s="195">
        <f t="shared" si="61"/>
        <v>0</v>
      </c>
      <c r="Q661" s="195">
        <f t="shared" si="62"/>
        <v>0</v>
      </c>
      <c r="R661" s="195">
        <f t="shared" si="63"/>
        <v>0</v>
      </c>
      <c r="S661" s="195">
        <f t="shared" si="64"/>
        <v>0</v>
      </c>
      <c r="T661" s="195">
        <f t="shared" si="65"/>
        <v>0</v>
      </c>
    </row>
    <row r="662" spans="15:20" s="195" customFormat="1" x14ac:dyDescent="0.2">
      <c r="O662" s="195">
        <f t="shared" si="60"/>
        <v>0</v>
      </c>
      <c r="P662" s="195">
        <f t="shared" si="61"/>
        <v>0</v>
      </c>
      <c r="Q662" s="195">
        <f t="shared" si="62"/>
        <v>0</v>
      </c>
      <c r="R662" s="195">
        <f t="shared" si="63"/>
        <v>0</v>
      </c>
      <c r="S662" s="195">
        <f t="shared" si="64"/>
        <v>0</v>
      </c>
      <c r="T662" s="195">
        <f t="shared" si="65"/>
        <v>0</v>
      </c>
    </row>
    <row r="663" spans="15:20" s="195" customFormat="1" x14ac:dyDescent="0.2">
      <c r="O663" s="195">
        <f t="shared" si="60"/>
        <v>0</v>
      </c>
      <c r="P663" s="195">
        <f t="shared" si="61"/>
        <v>0</v>
      </c>
      <c r="Q663" s="195">
        <f t="shared" si="62"/>
        <v>0</v>
      </c>
      <c r="R663" s="195">
        <f t="shared" si="63"/>
        <v>0</v>
      </c>
      <c r="S663" s="195">
        <f t="shared" si="64"/>
        <v>0</v>
      </c>
      <c r="T663" s="195">
        <f t="shared" si="65"/>
        <v>0</v>
      </c>
    </row>
    <row r="664" spans="15:20" s="195" customFormat="1" x14ac:dyDescent="0.2">
      <c r="O664" s="195">
        <f t="shared" si="60"/>
        <v>0</v>
      </c>
      <c r="P664" s="195">
        <f t="shared" si="61"/>
        <v>0</v>
      </c>
      <c r="Q664" s="195">
        <f t="shared" si="62"/>
        <v>0</v>
      </c>
      <c r="R664" s="195">
        <f t="shared" si="63"/>
        <v>0</v>
      </c>
      <c r="S664" s="195">
        <f t="shared" si="64"/>
        <v>0</v>
      </c>
      <c r="T664" s="195">
        <f t="shared" si="65"/>
        <v>0</v>
      </c>
    </row>
    <row r="665" spans="15:20" s="195" customFormat="1" x14ac:dyDescent="0.2">
      <c r="O665" s="195">
        <f t="shared" si="60"/>
        <v>0</v>
      </c>
      <c r="P665" s="195">
        <f t="shared" si="61"/>
        <v>0</v>
      </c>
      <c r="Q665" s="195">
        <f t="shared" si="62"/>
        <v>0</v>
      </c>
      <c r="R665" s="195">
        <f t="shared" si="63"/>
        <v>0</v>
      </c>
      <c r="S665" s="195">
        <f t="shared" si="64"/>
        <v>0</v>
      </c>
      <c r="T665" s="195">
        <f t="shared" si="65"/>
        <v>0</v>
      </c>
    </row>
    <row r="666" spans="15:20" s="195" customFormat="1" x14ac:dyDescent="0.2">
      <c r="O666" s="195">
        <f t="shared" si="60"/>
        <v>0</v>
      </c>
      <c r="P666" s="195">
        <f t="shared" si="61"/>
        <v>0</v>
      </c>
      <c r="Q666" s="195">
        <f t="shared" si="62"/>
        <v>0</v>
      </c>
      <c r="R666" s="195">
        <f t="shared" si="63"/>
        <v>0</v>
      </c>
      <c r="S666" s="195">
        <f t="shared" si="64"/>
        <v>0</v>
      </c>
      <c r="T666" s="195">
        <f t="shared" si="65"/>
        <v>0</v>
      </c>
    </row>
    <row r="667" spans="15:20" s="195" customFormat="1" x14ac:dyDescent="0.2">
      <c r="O667" s="195">
        <f t="shared" si="60"/>
        <v>0</v>
      </c>
      <c r="P667" s="195">
        <f t="shared" si="61"/>
        <v>0</v>
      </c>
      <c r="Q667" s="195">
        <f t="shared" si="62"/>
        <v>0</v>
      </c>
      <c r="R667" s="195">
        <f t="shared" si="63"/>
        <v>0</v>
      </c>
      <c r="S667" s="195">
        <f t="shared" si="64"/>
        <v>0</v>
      </c>
      <c r="T667" s="195">
        <f t="shared" si="65"/>
        <v>0</v>
      </c>
    </row>
    <row r="668" spans="15:20" s="195" customFormat="1" x14ac:dyDescent="0.2">
      <c r="O668" s="195">
        <f t="shared" si="60"/>
        <v>0</v>
      </c>
      <c r="P668" s="195">
        <f t="shared" si="61"/>
        <v>0</v>
      </c>
      <c r="Q668" s="195">
        <f t="shared" si="62"/>
        <v>0</v>
      </c>
      <c r="R668" s="195">
        <f t="shared" si="63"/>
        <v>0</v>
      </c>
      <c r="S668" s="195">
        <f t="shared" si="64"/>
        <v>0</v>
      </c>
      <c r="T668" s="195">
        <f t="shared" si="65"/>
        <v>0</v>
      </c>
    </row>
    <row r="669" spans="15:20" s="195" customFormat="1" x14ac:dyDescent="0.2">
      <c r="O669" s="195">
        <f t="shared" si="60"/>
        <v>0</v>
      </c>
      <c r="P669" s="195">
        <f t="shared" si="61"/>
        <v>0</v>
      </c>
      <c r="Q669" s="195">
        <f t="shared" si="62"/>
        <v>0</v>
      </c>
      <c r="R669" s="195">
        <f t="shared" si="63"/>
        <v>0</v>
      </c>
      <c r="S669" s="195">
        <f t="shared" si="64"/>
        <v>0</v>
      </c>
      <c r="T669" s="195">
        <f t="shared" si="65"/>
        <v>0</v>
      </c>
    </row>
    <row r="670" spans="15:20" s="195" customFormat="1" x14ac:dyDescent="0.2">
      <c r="O670" s="195">
        <f t="shared" si="60"/>
        <v>0</v>
      </c>
      <c r="P670" s="195">
        <f t="shared" si="61"/>
        <v>0</v>
      </c>
      <c r="Q670" s="195">
        <f t="shared" si="62"/>
        <v>0</v>
      </c>
      <c r="R670" s="195">
        <f t="shared" si="63"/>
        <v>0</v>
      </c>
      <c r="S670" s="195">
        <f t="shared" si="64"/>
        <v>0</v>
      </c>
      <c r="T670" s="195">
        <f t="shared" si="65"/>
        <v>0</v>
      </c>
    </row>
    <row r="671" spans="15:20" s="195" customFormat="1" x14ac:dyDescent="0.2">
      <c r="O671" s="195">
        <f t="shared" si="60"/>
        <v>0</v>
      </c>
      <c r="P671" s="195">
        <f t="shared" si="61"/>
        <v>0</v>
      </c>
      <c r="Q671" s="195">
        <f t="shared" si="62"/>
        <v>0</v>
      </c>
      <c r="R671" s="195">
        <f t="shared" si="63"/>
        <v>0</v>
      </c>
      <c r="S671" s="195">
        <f t="shared" si="64"/>
        <v>0</v>
      </c>
      <c r="T671" s="195">
        <f t="shared" si="65"/>
        <v>0</v>
      </c>
    </row>
    <row r="672" spans="15:20" s="195" customFormat="1" x14ac:dyDescent="0.2">
      <c r="O672" s="195">
        <f t="shared" si="60"/>
        <v>0</v>
      </c>
      <c r="P672" s="195">
        <f t="shared" si="61"/>
        <v>0</v>
      </c>
      <c r="Q672" s="195">
        <f t="shared" si="62"/>
        <v>0</v>
      </c>
      <c r="R672" s="195">
        <f t="shared" si="63"/>
        <v>0</v>
      </c>
      <c r="S672" s="195">
        <f t="shared" si="64"/>
        <v>0</v>
      </c>
      <c r="T672" s="195">
        <f t="shared" si="65"/>
        <v>0</v>
      </c>
    </row>
    <row r="673" spans="15:20" s="195" customFormat="1" x14ac:dyDescent="0.2">
      <c r="O673" s="195">
        <f t="shared" si="60"/>
        <v>0</v>
      </c>
      <c r="P673" s="195">
        <f t="shared" si="61"/>
        <v>0</v>
      </c>
      <c r="Q673" s="195">
        <f t="shared" si="62"/>
        <v>0</v>
      </c>
      <c r="R673" s="195">
        <f t="shared" si="63"/>
        <v>0</v>
      </c>
      <c r="S673" s="195">
        <f t="shared" si="64"/>
        <v>0</v>
      </c>
      <c r="T673" s="195">
        <f t="shared" si="65"/>
        <v>0</v>
      </c>
    </row>
    <row r="674" spans="15:20" s="195" customFormat="1" x14ac:dyDescent="0.2">
      <c r="O674" s="195">
        <f t="shared" si="60"/>
        <v>0</v>
      </c>
      <c r="P674" s="195">
        <f t="shared" si="61"/>
        <v>0</v>
      </c>
      <c r="Q674" s="195">
        <f t="shared" si="62"/>
        <v>0</v>
      </c>
      <c r="R674" s="195">
        <f t="shared" si="63"/>
        <v>0</v>
      </c>
      <c r="S674" s="195">
        <f t="shared" si="64"/>
        <v>0</v>
      </c>
      <c r="T674" s="195">
        <f t="shared" si="65"/>
        <v>0</v>
      </c>
    </row>
    <row r="675" spans="15:20" s="195" customFormat="1" x14ac:dyDescent="0.2">
      <c r="O675" s="195">
        <f t="shared" si="60"/>
        <v>0</v>
      </c>
      <c r="P675" s="195">
        <f t="shared" si="61"/>
        <v>0</v>
      </c>
      <c r="Q675" s="195">
        <f t="shared" si="62"/>
        <v>0</v>
      </c>
      <c r="R675" s="195">
        <f t="shared" si="63"/>
        <v>0</v>
      </c>
      <c r="S675" s="195">
        <f t="shared" si="64"/>
        <v>0</v>
      </c>
      <c r="T675" s="195">
        <f t="shared" si="65"/>
        <v>0</v>
      </c>
    </row>
    <row r="676" spans="15:20" s="195" customFormat="1" x14ac:dyDescent="0.2">
      <c r="O676" s="195">
        <f t="shared" si="60"/>
        <v>0</v>
      </c>
      <c r="P676" s="195">
        <f t="shared" si="61"/>
        <v>0</v>
      </c>
      <c r="Q676" s="195">
        <f t="shared" si="62"/>
        <v>0</v>
      </c>
      <c r="R676" s="195">
        <f t="shared" si="63"/>
        <v>0</v>
      </c>
      <c r="S676" s="195">
        <f t="shared" si="64"/>
        <v>0</v>
      </c>
      <c r="T676" s="195">
        <f t="shared" si="65"/>
        <v>0</v>
      </c>
    </row>
    <row r="677" spans="15:20" s="195" customFormat="1" x14ac:dyDescent="0.2">
      <c r="O677" s="195">
        <f t="shared" si="60"/>
        <v>0</v>
      </c>
      <c r="P677" s="195">
        <f t="shared" si="61"/>
        <v>0</v>
      </c>
      <c r="Q677" s="195">
        <f t="shared" si="62"/>
        <v>0</v>
      </c>
      <c r="R677" s="195">
        <f t="shared" si="63"/>
        <v>0</v>
      </c>
      <c r="S677" s="195">
        <f t="shared" si="64"/>
        <v>0</v>
      </c>
      <c r="T677" s="195">
        <f t="shared" si="65"/>
        <v>0</v>
      </c>
    </row>
    <row r="678" spans="15:20" s="195" customFormat="1" x14ac:dyDescent="0.2">
      <c r="O678" s="195">
        <f t="shared" si="60"/>
        <v>0</v>
      </c>
      <c r="P678" s="195">
        <f t="shared" si="61"/>
        <v>0</v>
      </c>
      <c r="Q678" s="195">
        <f t="shared" si="62"/>
        <v>0</v>
      </c>
      <c r="R678" s="195">
        <f t="shared" si="63"/>
        <v>0</v>
      </c>
      <c r="S678" s="195">
        <f t="shared" si="64"/>
        <v>0</v>
      </c>
      <c r="T678" s="195">
        <f t="shared" si="65"/>
        <v>0</v>
      </c>
    </row>
    <row r="679" spans="15:20" s="195" customFormat="1" x14ac:dyDescent="0.2">
      <c r="O679" s="195">
        <f t="shared" si="60"/>
        <v>0</v>
      </c>
      <c r="P679" s="195">
        <f t="shared" si="61"/>
        <v>0</v>
      </c>
      <c r="Q679" s="195">
        <f t="shared" si="62"/>
        <v>0</v>
      </c>
      <c r="R679" s="195">
        <f t="shared" si="63"/>
        <v>0</v>
      </c>
      <c r="S679" s="195">
        <f t="shared" si="64"/>
        <v>0</v>
      </c>
      <c r="T679" s="195">
        <f t="shared" si="65"/>
        <v>0</v>
      </c>
    </row>
    <row r="680" spans="15:20" s="195" customFormat="1" x14ac:dyDescent="0.2">
      <c r="O680" s="195">
        <f t="shared" si="60"/>
        <v>0</v>
      </c>
      <c r="P680" s="195">
        <f t="shared" si="61"/>
        <v>0</v>
      </c>
      <c r="Q680" s="195">
        <f t="shared" si="62"/>
        <v>0</v>
      </c>
      <c r="R680" s="195">
        <f t="shared" si="63"/>
        <v>0</v>
      </c>
      <c r="S680" s="195">
        <f t="shared" si="64"/>
        <v>0</v>
      </c>
      <c r="T680" s="195">
        <f t="shared" si="65"/>
        <v>0</v>
      </c>
    </row>
    <row r="681" spans="15:20" s="195" customFormat="1" x14ac:dyDescent="0.2">
      <c r="O681" s="195">
        <f t="shared" si="60"/>
        <v>0</v>
      </c>
      <c r="P681" s="195">
        <f t="shared" si="61"/>
        <v>0</v>
      </c>
      <c r="Q681" s="195">
        <f t="shared" si="62"/>
        <v>0</v>
      </c>
      <c r="R681" s="195">
        <f t="shared" si="63"/>
        <v>0</v>
      </c>
      <c r="S681" s="195">
        <f t="shared" si="64"/>
        <v>0</v>
      </c>
      <c r="T681" s="195">
        <f t="shared" si="65"/>
        <v>0</v>
      </c>
    </row>
    <row r="682" spans="15:20" s="195" customFormat="1" x14ac:dyDescent="0.2">
      <c r="O682" s="195">
        <f t="shared" si="60"/>
        <v>0</v>
      </c>
      <c r="P682" s="195">
        <f t="shared" si="61"/>
        <v>0</v>
      </c>
      <c r="Q682" s="195">
        <f t="shared" si="62"/>
        <v>0</v>
      </c>
      <c r="R682" s="195">
        <f t="shared" si="63"/>
        <v>0</v>
      </c>
      <c r="S682" s="195">
        <f t="shared" si="64"/>
        <v>0</v>
      </c>
      <c r="T682" s="195">
        <f t="shared" si="65"/>
        <v>0</v>
      </c>
    </row>
    <row r="683" spans="15:20" s="195" customFormat="1" x14ac:dyDescent="0.2">
      <c r="O683" s="195">
        <f t="shared" si="60"/>
        <v>0</v>
      </c>
      <c r="P683" s="195">
        <f t="shared" si="61"/>
        <v>0</v>
      </c>
      <c r="Q683" s="195">
        <f t="shared" si="62"/>
        <v>0</v>
      </c>
      <c r="R683" s="195">
        <f t="shared" si="63"/>
        <v>0</v>
      </c>
      <c r="S683" s="195">
        <f t="shared" si="64"/>
        <v>0</v>
      </c>
      <c r="T683" s="195">
        <f t="shared" si="65"/>
        <v>0</v>
      </c>
    </row>
    <row r="684" spans="15:20" s="195" customFormat="1" x14ac:dyDescent="0.2">
      <c r="O684" s="195">
        <f t="shared" si="60"/>
        <v>0</v>
      </c>
      <c r="P684" s="195">
        <f t="shared" si="61"/>
        <v>0</v>
      </c>
      <c r="Q684" s="195">
        <f t="shared" si="62"/>
        <v>0</v>
      </c>
      <c r="R684" s="195">
        <f t="shared" si="63"/>
        <v>0</v>
      </c>
      <c r="S684" s="195">
        <f t="shared" si="64"/>
        <v>0</v>
      </c>
      <c r="T684" s="195">
        <f t="shared" si="65"/>
        <v>0</v>
      </c>
    </row>
    <row r="685" spans="15:20" s="195" customFormat="1" x14ac:dyDescent="0.2">
      <c r="O685" s="195">
        <f t="shared" si="60"/>
        <v>0</v>
      </c>
      <c r="P685" s="195">
        <f t="shared" si="61"/>
        <v>0</v>
      </c>
      <c r="Q685" s="195">
        <f t="shared" si="62"/>
        <v>0</v>
      </c>
      <c r="R685" s="195">
        <f t="shared" si="63"/>
        <v>0</v>
      </c>
      <c r="S685" s="195">
        <f t="shared" si="64"/>
        <v>0</v>
      </c>
      <c r="T685" s="195">
        <f t="shared" si="65"/>
        <v>0</v>
      </c>
    </row>
    <row r="686" spans="15:20" s="195" customFormat="1" x14ac:dyDescent="0.2">
      <c r="O686" s="195">
        <f t="shared" si="60"/>
        <v>0</v>
      </c>
      <c r="P686" s="195">
        <f t="shared" si="61"/>
        <v>0</v>
      </c>
      <c r="Q686" s="195">
        <f t="shared" si="62"/>
        <v>0</v>
      </c>
      <c r="R686" s="195">
        <f t="shared" si="63"/>
        <v>0</v>
      </c>
      <c r="S686" s="195">
        <f t="shared" si="64"/>
        <v>0</v>
      </c>
      <c r="T686" s="195">
        <f t="shared" si="65"/>
        <v>0</v>
      </c>
    </row>
    <row r="687" spans="15:20" s="195" customFormat="1" x14ac:dyDescent="0.2">
      <c r="O687" s="195">
        <f t="shared" si="60"/>
        <v>0</v>
      </c>
      <c r="P687" s="195">
        <f t="shared" si="61"/>
        <v>0</v>
      </c>
      <c r="Q687" s="195">
        <f t="shared" si="62"/>
        <v>0</v>
      </c>
      <c r="R687" s="195">
        <f t="shared" si="63"/>
        <v>0</v>
      </c>
      <c r="S687" s="195">
        <f t="shared" si="64"/>
        <v>0</v>
      </c>
      <c r="T687" s="195">
        <f t="shared" si="65"/>
        <v>0</v>
      </c>
    </row>
    <row r="688" spans="15:20" s="195" customFormat="1" x14ac:dyDescent="0.2">
      <c r="O688" s="195">
        <f t="shared" si="60"/>
        <v>0</v>
      </c>
      <c r="P688" s="195">
        <f t="shared" si="61"/>
        <v>0</v>
      </c>
      <c r="Q688" s="195">
        <f t="shared" si="62"/>
        <v>0</v>
      </c>
      <c r="R688" s="195">
        <f t="shared" si="63"/>
        <v>0</v>
      </c>
      <c r="S688" s="195">
        <f t="shared" si="64"/>
        <v>0</v>
      </c>
      <c r="T688" s="195">
        <f t="shared" si="65"/>
        <v>0</v>
      </c>
    </row>
    <row r="689" spans="15:20" s="195" customFormat="1" x14ac:dyDescent="0.2">
      <c r="O689" s="195">
        <f t="shared" si="60"/>
        <v>0</v>
      </c>
      <c r="P689" s="195">
        <f t="shared" si="61"/>
        <v>0</v>
      </c>
      <c r="Q689" s="195">
        <f t="shared" si="62"/>
        <v>0</v>
      </c>
      <c r="R689" s="195">
        <f t="shared" si="63"/>
        <v>0</v>
      </c>
      <c r="S689" s="195">
        <f t="shared" si="64"/>
        <v>0</v>
      </c>
      <c r="T689" s="195">
        <f t="shared" si="65"/>
        <v>0</v>
      </c>
    </row>
    <row r="690" spans="15:20" s="195" customFormat="1" x14ac:dyDescent="0.2">
      <c r="O690" s="195">
        <f t="shared" si="60"/>
        <v>0</v>
      </c>
      <c r="P690" s="195">
        <f t="shared" si="61"/>
        <v>0</v>
      </c>
      <c r="Q690" s="195">
        <f t="shared" si="62"/>
        <v>0</v>
      </c>
      <c r="R690" s="195">
        <f t="shared" si="63"/>
        <v>0</v>
      </c>
      <c r="S690" s="195">
        <f t="shared" si="64"/>
        <v>0</v>
      </c>
      <c r="T690" s="195">
        <f t="shared" si="65"/>
        <v>0</v>
      </c>
    </row>
    <row r="691" spans="15:20" s="195" customFormat="1" x14ac:dyDescent="0.2">
      <c r="O691" s="195">
        <f t="shared" si="60"/>
        <v>0</v>
      </c>
      <c r="P691" s="195">
        <f t="shared" si="61"/>
        <v>0</v>
      </c>
      <c r="Q691" s="195">
        <f t="shared" si="62"/>
        <v>0</v>
      </c>
      <c r="R691" s="195">
        <f t="shared" si="63"/>
        <v>0</v>
      </c>
      <c r="S691" s="195">
        <f t="shared" si="64"/>
        <v>0</v>
      </c>
      <c r="T691" s="195">
        <f t="shared" si="65"/>
        <v>0</v>
      </c>
    </row>
    <row r="692" spans="15:20" s="195" customFormat="1" x14ac:dyDescent="0.2">
      <c r="O692" s="195">
        <f t="shared" si="60"/>
        <v>0</v>
      </c>
      <c r="P692" s="195">
        <f t="shared" si="61"/>
        <v>0</v>
      </c>
      <c r="Q692" s="195">
        <f t="shared" si="62"/>
        <v>0</v>
      </c>
      <c r="R692" s="195">
        <f t="shared" si="63"/>
        <v>0</v>
      </c>
      <c r="S692" s="195">
        <f t="shared" si="64"/>
        <v>0</v>
      </c>
      <c r="T692" s="195">
        <f t="shared" si="65"/>
        <v>0</v>
      </c>
    </row>
    <row r="693" spans="15:20" s="195" customFormat="1" x14ac:dyDescent="0.2">
      <c r="O693" s="195">
        <f t="shared" si="60"/>
        <v>0</v>
      </c>
      <c r="P693" s="195">
        <f t="shared" si="61"/>
        <v>0</v>
      </c>
      <c r="Q693" s="195">
        <f t="shared" si="62"/>
        <v>0</v>
      </c>
      <c r="R693" s="195">
        <f t="shared" si="63"/>
        <v>0</v>
      </c>
      <c r="S693" s="195">
        <f t="shared" si="64"/>
        <v>0</v>
      </c>
      <c r="T693" s="195">
        <f t="shared" si="65"/>
        <v>0</v>
      </c>
    </row>
    <row r="694" spans="15:20" s="195" customFormat="1" x14ac:dyDescent="0.2">
      <c r="O694" s="195">
        <f t="shared" si="60"/>
        <v>0</v>
      </c>
      <c r="P694" s="195">
        <f t="shared" si="61"/>
        <v>0</v>
      </c>
      <c r="Q694" s="195">
        <f t="shared" si="62"/>
        <v>0</v>
      </c>
      <c r="R694" s="195">
        <f t="shared" si="63"/>
        <v>0</v>
      </c>
      <c r="S694" s="195">
        <f t="shared" si="64"/>
        <v>0</v>
      </c>
      <c r="T694" s="195">
        <f t="shared" si="65"/>
        <v>0</v>
      </c>
    </row>
    <row r="695" spans="15:20" s="195" customFormat="1" x14ac:dyDescent="0.2">
      <c r="O695" s="195">
        <f t="shared" si="60"/>
        <v>0</v>
      </c>
      <c r="P695" s="195">
        <f t="shared" si="61"/>
        <v>0</v>
      </c>
      <c r="Q695" s="195">
        <f t="shared" si="62"/>
        <v>0</v>
      </c>
      <c r="R695" s="195">
        <f t="shared" si="63"/>
        <v>0</v>
      </c>
      <c r="S695" s="195">
        <f t="shared" si="64"/>
        <v>0</v>
      </c>
      <c r="T695" s="195">
        <f t="shared" si="65"/>
        <v>0</v>
      </c>
    </row>
    <row r="696" spans="15:20" s="195" customFormat="1" x14ac:dyDescent="0.2">
      <c r="O696" s="195">
        <f t="shared" si="60"/>
        <v>0</v>
      </c>
      <c r="P696" s="195">
        <f t="shared" si="61"/>
        <v>0</v>
      </c>
      <c r="Q696" s="195">
        <f t="shared" si="62"/>
        <v>0</v>
      </c>
      <c r="R696" s="195">
        <f t="shared" si="63"/>
        <v>0</v>
      </c>
      <c r="S696" s="195">
        <f t="shared" si="64"/>
        <v>0</v>
      </c>
      <c r="T696" s="195">
        <f t="shared" si="65"/>
        <v>0</v>
      </c>
    </row>
    <row r="697" spans="15:20" s="195" customFormat="1" x14ac:dyDescent="0.2">
      <c r="O697" s="195">
        <f t="shared" si="60"/>
        <v>0</v>
      </c>
      <c r="P697" s="195">
        <f t="shared" si="61"/>
        <v>0</v>
      </c>
      <c r="Q697" s="195">
        <f t="shared" si="62"/>
        <v>0</v>
      </c>
      <c r="R697" s="195">
        <f t="shared" si="63"/>
        <v>0</v>
      </c>
      <c r="S697" s="195">
        <f t="shared" si="64"/>
        <v>0</v>
      </c>
      <c r="T697" s="195">
        <f t="shared" si="65"/>
        <v>0</v>
      </c>
    </row>
    <row r="698" spans="15:20" s="195" customFormat="1" x14ac:dyDescent="0.2">
      <c r="O698" s="195">
        <f t="shared" si="60"/>
        <v>0</v>
      </c>
      <c r="P698" s="195">
        <f t="shared" si="61"/>
        <v>0</v>
      </c>
      <c r="Q698" s="195">
        <f t="shared" si="62"/>
        <v>0</v>
      </c>
      <c r="R698" s="195">
        <f t="shared" si="63"/>
        <v>0</v>
      </c>
      <c r="S698" s="195">
        <f t="shared" si="64"/>
        <v>0</v>
      </c>
      <c r="T698" s="195">
        <f t="shared" si="65"/>
        <v>0</v>
      </c>
    </row>
    <row r="699" spans="15:20" s="195" customFormat="1" x14ac:dyDescent="0.2">
      <c r="O699" s="195">
        <f t="shared" si="60"/>
        <v>0</v>
      </c>
      <c r="P699" s="195">
        <f t="shared" si="61"/>
        <v>0</v>
      </c>
      <c r="Q699" s="195">
        <f t="shared" si="62"/>
        <v>0</v>
      </c>
      <c r="R699" s="195">
        <f t="shared" si="63"/>
        <v>0</v>
      </c>
      <c r="S699" s="195">
        <f t="shared" si="64"/>
        <v>0</v>
      </c>
      <c r="T699" s="195">
        <f t="shared" si="65"/>
        <v>0</v>
      </c>
    </row>
    <row r="700" spans="15:20" s="195" customFormat="1" x14ac:dyDescent="0.2">
      <c r="O700" s="195">
        <f t="shared" si="60"/>
        <v>0</v>
      </c>
      <c r="P700" s="195">
        <f t="shared" si="61"/>
        <v>0</v>
      </c>
      <c r="Q700" s="195">
        <f t="shared" si="62"/>
        <v>0</v>
      </c>
      <c r="R700" s="195">
        <f t="shared" si="63"/>
        <v>0</v>
      </c>
      <c r="S700" s="195">
        <f t="shared" si="64"/>
        <v>0</v>
      </c>
      <c r="T700" s="195">
        <f t="shared" si="65"/>
        <v>0</v>
      </c>
    </row>
    <row r="701" spans="15:20" s="195" customFormat="1" x14ac:dyDescent="0.2">
      <c r="O701" s="195">
        <f t="shared" si="60"/>
        <v>0</v>
      </c>
      <c r="P701" s="195">
        <f t="shared" si="61"/>
        <v>0</v>
      </c>
      <c r="Q701" s="195">
        <f t="shared" si="62"/>
        <v>0</v>
      </c>
      <c r="R701" s="195">
        <f t="shared" si="63"/>
        <v>0</v>
      </c>
      <c r="S701" s="195">
        <f t="shared" si="64"/>
        <v>0</v>
      </c>
      <c r="T701" s="195">
        <f t="shared" si="65"/>
        <v>0</v>
      </c>
    </row>
    <row r="702" spans="15:20" s="195" customFormat="1" x14ac:dyDescent="0.2">
      <c r="O702" s="195">
        <f t="shared" si="60"/>
        <v>0</v>
      </c>
      <c r="P702" s="195">
        <f t="shared" si="61"/>
        <v>0</v>
      </c>
      <c r="Q702" s="195">
        <f t="shared" si="62"/>
        <v>0</v>
      </c>
      <c r="R702" s="195">
        <f t="shared" si="63"/>
        <v>0</v>
      </c>
      <c r="S702" s="195">
        <f t="shared" si="64"/>
        <v>0</v>
      </c>
      <c r="T702" s="195">
        <f t="shared" si="65"/>
        <v>0</v>
      </c>
    </row>
    <row r="703" spans="15:20" s="195" customFormat="1" x14ac:dyDescent="0.2">
      <c r="O703" s="195">
        <f t="shared" si="60"/>
        <v>0</v>
      </c>
      <c r="P703" s="195">
        <f t="shared" si="61"/>
        <v>0</v>
      </c>
      <c r="Q703" s="195">
        <f t="shared" si="62"/>
        <v>0</v>
      </c>
      <c r="R703" s="195">
        <f t="shared" si="63"/>
        <v>0</v>
      </c>
      <c r="S703" s="195">
        <f t="shared" si="64"/>
        <v>0</v>
      </c>
      <c r="T703" s="195">
        <f t="shared" si="65"/>
        <v>0</v>
      </c>
    </row>
    <row r="704" spans="15:20" s="195" customFormat="1" x14ac:dyDescent="0.2">
      <c r="O704" s="195">
        <f t="shared" si="60"/>
        <v>0</v>
      </c>
      <c r="P704" s="195">
        <f t="shared" si="61"/>
        <v>0</v>
      </c>
      <c r="Q704" s="195">
        <f t="shared" si="62"/>
        <v>0</v>
      </c>
      <c r="R704" s="195">
        <f t="shared" si="63"/>
        <v>0</v>
      </c>
      <c r="S704" s="195">
        <f t="shared" si="64"/>
        <v>0</v>
      </c>
      <c r="T704" s="195">
        <f t="shared" si="65"/>
        <v>0</v>
      </c>
    </row>
    <row r="705" spans="15:20" s="195" customFormat="1" x14ac:dyDescent="0.2">
      <c r="O705" s="195">
        <f t="shared" si="60"/>
        <v>0</v>
      </c>
      <c r="P705" s="195">
        <f t="shared" si="61"/>
        <v>0</v>
      </c>
      <c r="Q705" s="195">
        <f t="shared" si="62"/>
        <v>0</v>
      </c>
      <c r="R705" s="195">
        <f t="shared" si="63"/>
        <v>0</v>
      </c>
      <c r="S705" s="195">
        <f t="shared" si="64"/>
        <v>0</v>
      </c>
      <c r="T705" s="195">
        <f t="shared" si="65"/>
        <v>0</v>
      </c>
    </row>
    <row r="706" spans="15:20" s="195" customFormat="1" x14ac:dyDescent="0.2">
      <c r="O706" s="195">
        <f t="shared" si="60"/>
        <v>0</v>
      </c>
      <c r="P706" s="195">
        <f t="shared" si="61"/>
        <v>0</v>
      </c>
      <c r="Q706" s="195">
        <f t="shared" si="62"/>
        <v>0</v>
      </c>
      <c r="R706" s="195">
        <f t="shared" si="63"/>
        <v>0</v>
      </c>
      <c r="S706" s="195">
        <f t="shared" si="64"/>
        <v>0</v>
      </c>
      <c r="T706" s="195">
        <f t="shared" si="65"/>
        <v>0</v>
      </c>
    </row>
    <row r="707" spans="15:20" s="195" customFormat="1" x14ac:dyDescent="0.2">
      <c r="O707" s="195">
        <f t="shared" si="60"/>
        <v>0</v>
      </c>
      <c r="P707" s="195">
        <f t="shared" si="61"/>
        <v>0</v>
      </c>
      <c r="Q707" s="195">
        <f t="shared" si="62"/>
        <v>0</v>
      </c>
      <c r="R707" s="195">
        <f t="shared" si="63"/>
        <v>0</v>
      </c>
      <c r="S707" s="195">
        <f t="shared" si="64"/>
        <v>0</v>
      </c>
      <c r="T707" s="195">
        <f t="shared" si="65"/>
        <v>0</v>
      </c>
    </row>
    <row r="708" spans="15:20" s="195" customFormat="1" x14ac:dyDescent="0.2">
      <c r="O708" s="195">
        <f t="shared" si="60"/>
        <v>0</v>
      </c>
      <c r="P708" s="195">
        <f t="shared" si="61"/>
        <v>0</v>
      </c>
      <c r="Q708" s="195">
        <f t="shared" si="62"/>
        <v>0</v>
      </c>
      <c r="R708" s="195">
        <f t="shared" si="63"/>
        <v>0</v>
      </c>
      <c r="S708" s="195">
        <f t="shared" si="64"/>
        <v>0</v>
      </c>
      <c r="T708" s="195">
        <f t="shared" si="65"/>
        <v>0</v>
      </c>
    </row>
    <row r="709" spans="15:20" s="195" customFormat="1" x14ac:dyDescent="0.2">
      <c r="O709" s="195">
        <f t="shared" si="60"/>
        <v>0</v>
      </c>
      <c r="P709" s="195">
        <f t="shared" si="61"/>
        <v>0</v>
      </c>
      <c r="Q709" s="195">
        <f t="shared" si="62"/>
        <v>0</v>
      </c>
      <c r="R709" s="195">
        <f t="shared" si="63"/>
        <v>0</v>
      </c>
      <c r="S709" s="195">
        <f t="shared" si="64"/>
        <v>0</v>
      </c>
      <c r="T709" s="195">
        <f t="shared" si="65"/>
        <v>0</v>
      </c>
    </row>
    <row r="710" spans="15:20" s="195" customFormat="1" x14ac:dyDescent="0.2">
      <c r="O710" s="195">
        <f t="shared" si="60"/>
        <v>0</v>
      </c>
      <c r="P710" s="195">
        <f t="shared" si="61"/>
        <v>0</v>
      </c>
      <c r="Q710" s="195">
        <f t="shared" si="62"/>
        <v>0</v>
      </c>
      <c r="R710" s="195">
        <f t="shared" si="63"/>
        <v>0</v>
      </c>
      <c r="S710" s="195">
        <f t="shared" si="64"/>
        <v>0</v>
      </c>
      <c r="T710" s="195">
        <f t="shared" si="65"/>
        <v>0</v>
      </c>
    </row>
    <row r="711" spans="15:20" s="195" customFormat="1" x14ac:dyDescent="0.2">
      <c r="O711" s="195">
        <f t="shared" si="60"/>
        <v>0</v>
      </c>
      <c r="P711" s="195">
        <f t="shared" si="61"/>
        <v>0</v>
      </c>
      <c r="Q711" s="195">
        <f t="shared" si="62"/>
        <v>0</v>
      </c>
      <c r="R711" s="195">
        <f t="shared" si="63"/>
        <v>0</v>
      </c>
      <c r="S711" s="195">
        <f t="shared" si="64"/>
        <v>0</v>
      </c>
      <c r="T711" s="195">
        <f t="shared" si="65"/>
        <v>0</v>
      </c>
    </row>
    <row r="712" spans="15:20" s="195" customFormat="1" x14ac:dyDescent="0.2">
      <c r="O712" s="195">
        <f t="shared" si="60"/>
        <v>0</v>
      </c>
      <c r="P712" s="195">
        <f t="shared" si="61"/>
        <v>0</v>
      </c>
      <c r="Q712" s="195">
        <f t="shared" si="62"/>
        <v>0</v>
      </c>
      <c r="R712" s="195">
        <f t="shared" si="63"/>
        <v>0</v>
      </c>
      <c r="S712" s="195">
        <f t="shared" si="64"/>
        <v>0</v>
      </c>
      <c r="T712" s="195">
        <f t="shared" si="65"/>
        <v>0</v>
      </c>
    </row>
    <row r="713" spans="15:20" s="195" customFormat="1" x14ac:dyDescent="0.2">
      <c r="O713" s="195">
        <f t="shared" si="60"/>
        <v>0</v>
      </c>
      <c r="P713" s="195">
        <f t="shared" si="61"/>
        <v>0</v>
      </c>
      <c r="Q713" s="195">
        <f t="shared" si="62"/>
        <v>0</v>
      </c>
      <c r="R713" s="195">
        <f t="shared" si="63"/>
        <v>0</v>
      </c>
      <c r="S713" s="195">
        <f t="shared" si="64"/>
        <v>0</v>
      </c>
      <c r="T713" s="195">
        <f t="shared" si="65"/>
        <v>0</v>
      </c>
    </row>
    <row r="714" spans="15:20" s="195" customFormat="1" x14ac:dyDescent="0.2">
      <c r="O714" s="195">
        <f t="shared" si="60"/>
        <v>0</v>
      </c>
      <c r="P714" s="195">
        <f t="shared" si="61"/>
        <v>0</v>
      </c>
      <c r="Q714" s="195">
        <f t="shared" si="62"/>
        <v>0</v>
      </c>
      <c r="R714" s="195">
        <f t="shared" si="63"/>
        <v>0</v>
      </c>
      <c r="S714" s="195">
        <f t="shared" si="64"/>
        <v>0</v>
      </c>
      <c r="T714" s="195">
        <f t="shared" si="65"/>
        <v>0</v>
      </c>
    </row>
    <row r="715" spans="15:20" s="195" customFormat="1" x14ac:dyDescent="0.2">
      <c r="O715" s="195">
        <f t="shared" si="60"/>
        <v>0</v>
      </c>
      <c r="P715" s="195">
        <f t="shared" si="61"/>
        <v>0</v>
      </c>
      <c r="Q715" s="195">
        <f t="shared" si="62"/>
        <v>0</v>
      </c>
      <c r="R715" s="195">
        <f t="shared" si="63"/>
        <v>0</v>
      </c>
      <c r="S715" s="195">
        <f t="shared" si="64"/>
        <v>0</v>
      </c>
      <c r="T715" s="195">
        <f t="shared" si="65"/>
        <v>0</v>
      </c>
    </row>
    <row r="716" spans="15:20" s="195" customFormat="1" x14ac:dyDescent="0.2">
      <c r="O716" s="195">
        <f t="shared" si="60"/>
        <v>0</v>
      </c>
      <c r="P716" s="195">
        <f t="shared" si="61"/>
        <v>0</v>
      </c>
      <c r="Q716" s="195">
        <f t="shared" si="62"/>
        <v>0</v>
      </c>
      <c r="R716" s="195">
        <f t="shared" si="63"/>
        <v>0</v>
      </c>
      <c r="S716" s="195">
        <f t="shared" si="64"/>
        <v>0</v>
      </c>
      <c r="T716" s="195">
        <f t="shared" si="65"/>
        <v>0</v>
      </c>
    </row>
    <row r="717" spans="15:20" s="195" customFormat="1" x14ac:dyDescent="0.2">
      <c r="O717" s="195">
        <f t="shared" si="60"/>
        <v>0</v>
      </c>
      <c r="P717" s="195">
        <f t="shared" si="61"/>
        <v>0</v>
      </c>
      <c r="Q717" s="195">
        <f t="shared" si="62"/>
        <v>0</v>
      </c>
      <c r="R717" s="195">
        <f t="shared" si="63"/>
        <v>0</v>
      </c>
      <c r="S717" s="195">
        <f t="shared" si="64"/>
        <v>0</v>
      </c>
      <c r="T717" s="195">
        <f t="shared" si="65"/>
        <v>0</v>
      </c>
    </row>
    <row r="718" spans="15:20" s="195" customFormat="1" x14ac:dyDescent="0.2">
      <c r="O718" s="195">
        <f t="shared" si="60"/>
        <v>0</v>
      </c>
      <c r="P718" s="195">
        <f t="shared" si="61"/>
        <v>0</v>
      </c>
      <c r="Q718" s="195">
        <f t="shared" si="62"/>
        <v>0</v>
      </c>
      <c r="R718" s="195">
        <f t="shared" si="63"/>
        <v>0</v>
      </c>
      <c r="S718" s="195">
        <f t="shared" si="64"/>
        <v>0</v>
      </c>
      <c r="T718" s="195">
        <f t="shared" si="65"/>
        <v>0</v>
      </c>
    </row>
    <row r="719" spans="15:20" s="195" customFormat="1" x14ac:dyDescent="0.2">
      <c r="O719" s="195">
        <f t="shared" si="60"/>
        <v>0</v>
      </c>
      <c r="P719" s="195">
        <f t="shared" si="61"/>
        <v>0</v>
      </c>
      <c r="Q719" s="195">
        <f t="shared" si="62"/>
        <v>0</v>
      </c>
      <c r="R719" s="195">
        <f t="shared" si="63"/>
        <v>0</v>
      </c>
      <c r="S719" s="195">
        <f t="shared" si="64"/>
        <v>0</v>
      </c>
      <c r="T719" s="195">
        <f t="shared" si="65"/>
        <v>0</v>
      </c>
    </row>
    <row r="720" spans="15:20" s="195" customFormat="1" x14ac:dyDescent="0.2">
      <c r="O720" s="195">
        <f t="shared" ref="O720:O783" si="66">IF(OR(H720="B",H720="T",H720="H",H720="S",H720="M",H720=""),0,IF(N720&lt;=1.9,4,8))</f>
        <v>0</v>
      </c>
      <c r="P720" s="195">
        <f t="shared" ref="P720:P783" si="67">O720*G720</f>
        <v>0</v>
      </c>
      <c r="Q720" s="195">
        <f t="shared" ref="Q720:Q783" si="68">IF(OR(H720="C",H720="V",H720="H",H720="S",H720="M",H720=""),0,IF(N720&lt;=5, 4, 6))</f>
        <v>0</v>
      </c>
      <c r="R720" s="195">
        <f t="shared" ref="R720:R783" si="69">Q720*G720</f>
        <v>0</v>
      </c>
      <c r="S720" s="195">
        <f t="shared" ref="S720:S783" si="70">IF(OR(H720="c",H720="v",H720="b",H720="t",H720=""),0,IF(N720&lt;=14,4,EVEN(N720/3.5)))</f>
        <v>0</v>
      </c>
      <c r="T720" s="195">
        <f t="shared" ref="T720:T783" si="71">S720*G720</f>
        <v>0</v>
      </c>
    </row>
    <row r="721" spans="15:20" s="195" customFormat="1" x14ac:dyDescent="0.2">
      <c r="O721" s="195">
        <f t="shared" si="66"/>
        <v>0</v>
      </c>
      <c r="P721" s="195">
        <f t="shared" si="67"/>
        <v>0</v>
      </c>
      <c r="Q721" s="195">
        <f t="shared" si="68"/>
        <v>0</v>
      </c>
      <c r="R721" s="195">
        <f t="shared" si="69"/>
        <v>0</v>
      </c>
      <c r="S721" s="195">
        <f t="shared" si="70"/>
        <v>0</v>
      </c>
      <c r="T721" s="195">
        <f t="shared" si="71"/>
        <v>0</v>
      </c>
    </row>
    <row r="722" spans="15:20" s="195" customFormat="1" x14ac:dyDescent="0.2">
      <c r="O722" s="195">
        <f t="shared" si="66"/>
        <v>0</v>
      </c>
      <c r="P722" s="195">
        <f t="shared" si="67"/>
        <v>0</v>
      </c>
      <c r="Q722" s="195">
        <f t="shared" si="68"/>
        <v>0</v>
      </c>
      <c r="R722" s="195">
        <f t="shared" si="69"/>
        <v>0</v>
      </c>
      <c r="S722" s="195">
        <f t="shared" si="70"/>
        <v>0</v>
      </c>
      <c r="T722" s="195">
        <f t="shared" si="71"/>
        <v>0</v>
      </c>
    </row>
    <row r="723" spans="15:20" s="195" customFormat="1" x14ac:dyDescent="0.2">
      <c r="O723" s="195">
        <f t="shared" si="66"/>
        <v>0</v>
      </c>
      <c r="P723" s="195">
        <f t="shared" si="67"/>
        <v>0</v>
      </c>
      <c r="Q723" s="195">
        <f t="shared" si="68"/>
        <v>0</v>
      </c>
      <c r="R723" s="195">
        <f t="shared" si="69"/>
        <v>0</v>
      </c>
      <c r="S723" s="195">
        <f t="shared" si="70"/>
        <v>0</v>
      </c>
      <c r="T723" s="195">
        <f t="shared" si="71"/>
        <v>0</v>
      </c>
    </row>
    <row r="724" spans="15:20" s="195" customFormat="1" x14ac:dyDescent="0.2">
      <c r="O724" s="195">
        <f t="shared" si="66"/>
        <v>0</v>
      </c>
      <c r="P724" s="195">
        <f t="shared" si="67"/>
        <v>0</v>
      </c>
      <c r="Q724" s="195">
        <f t="shared" si="68"/>
        <v>0</v>
      </c>
      <c r="R724" s="195">
        <f t="shared" si="69"/>
        <v>0</v>
      </c>
      <c r="S724" s="195">
        <f t="shared" si="70"/>
        <v>0</v>
      </c>
      <c r="T724" s="195">
        <f t="shared" si="71"/>
        <v>0</v>
      </c>
    </row>
    <row r="725" spans="15:20" s="195" customFormat="1" x14ac:dyDescent="0.2">
      <c r="O725" s="195">
        <f t="shared" si="66"/>
        <v>0</v>
      </c>
      <c r="P725" s="195">
        <f t="shared" si="67"/>
        <v>0</v>
      </c>
      <c r="Q725" s="195">
        <f t="shared" si="68"/>
        <v>0</v>
      </c>
      <c r="R725" s="195">
        <f t="shared" si="69"/>
        <v>0</v>
      </c>
      <c r="S725" s="195">
        <f t="shared" si="70"/>
        <v>0</v>
      </c>
      <c r="T725" s="195">
        <f t="shared" si="71"/>
        <v>0</v>
      </c>
    </row>
    <row r="726" spans="15:20" s="195" customFormat="1" x14ac:dyDescent="0.2">
      <c r="O726" s="195">
        <f t="shared" si="66"/>
        <v>0</v>
      </c>
      <c r="P726" s="195">
        <f t="shared" si="67"/>
        <v>0</v>
      </c>
      <c r="Q726" s="195">
        <f t="shared" si="68"/>
        <v>0</v>
      </c>
      <c r="R726" s="195">
        <f t="shared" si="69"/>
        <v>0</v>
      </c>
      <c r="S726" s="195">
        <f t="shared" si="70"/>
        <v>0</v>
      </c>
      <c r="T726" s="195">
        <f t="shared" si="71"/>
        <v>0</v>
      </c>
    </row>
    <row r="727" spans="15:20" s="195" customFormat="1" x14ac:dyDescent="0.2">
      <c r="O727" s="195">
        <f t="shared" si="66"/>
        <v>0</v>
      </c>
      <c r="P727" s="195">
        <f t="shared" si="67"/>
        <v>0</v>
      </c>
      <c r="Q727" s="195">
        <f t="shared" si="68"/>
        <v>0</v>
      </c>
      <c r="R727" s="195">
        <f t="shared" si="69"/>
        <v>0</v>
      </c>
      <c r="S727" s="195">
        <f t="shared" si="70"/>
        <v>0</v>
      </c>
      <c r="T727" s="195">
        <f t="shared" si="71"/>
        <v>0</v>
      </c>
    </row>
    <row r="728" spans="15:20" s="195" customFormat="1" x14ac:dyDescent="0.2">
      <c r="O728" s="195">
        <f t="shared" si="66"/>
        <v>0</v>
      </c>
      <c r="P728" s="195">
        <f t="shared" si="67"/>
        <v>0</v>
      </c>
      <c r="Q728" s="195">
        <f t="shared" si="68"/>
        <v>0</v>
      </c>
      <c r="R728" s="195">
        <f t="shared" si="69"/>
        <v>0</v>
      </c>
      <c r="S728" s="195">
        <f t="shared" si="70"/>
        <v>0</v>
      </c>
      <c r="T728" s="195">
        <f t="shared" si="71"/>
        <v>0</v>
      </c>
    </row>
    <row r="729" spans="15:20" s="195" customFormat="1" x14ac:dyDescent="0.2">
      <c r="O729" s="195">
        <f t="shared" si="66"/>
        <v>0</v>
      </c>
      <c r="P729" s="195">
        <f t="shared" si="67"/>
        <v>0</v>
      </c>
      <c r="Q729" s="195">
        <f t="shared" si="68"/>
        <v>0</v>
      </c>
      <c r="R729" s="195">
        <f t="shared" si="69"/>
        <v>0</v>
      </c>
      <c r="S729" s="195">
        <f t="shared" si="70"/>
        <v>0</v>
      </c>
      <c r="T729" s="195">
        <f t="shared" si="71"/>
        <v>0</v>
      </c>
    </row>
    <row r="730" spans="15:20" s="195" customFormat="1" x14ac:dyDescent="0.2">
      <c r="O730" s="195">
        <f t="shared" si="66"/>
        <v>0</v>
      </c>
      <c r="P730" s="195">
        <f t="shared" si="67"/>
        <v>0</v>
      </c>
      <c r="Q730" s="195">
        <f t="shared" si="68"/>
        <v>0</v>
      </c>
      <c r="R730" s="195">
        <f t="shared" si="69"/>
        <v>0</v>
      </c>
      <c r="S730" s="195">
        <f t="shared" si="70"/>
        <v>0</v>
      </c>
      <c r="T730" s="195">
        <f t="shared" si="71"/>
        <v>0</v>
      </c>
    </row>
    <row r="731" spans="15:20" s="195" customFormat="1" x14ac:dyDescent="0.2">
      <c r="O731" s="195">
        <f t="shared" si="66"/>
        <v>0</v>
      </c>
      <c r="P731" s="195">
        <f t="shared" si="67"/>
        <v>0</v>
      </c>
      <c r="Q731" s="195">
        <f t="shared" si="68"/>
        <v>0</v>
      </c>
      <c r="R731" s="195">
        <f t="shared" si="69"/>
        <v>0</v>
      </c>
      <c r="S731" s="195">
        <f t="shared" si="70"/>
        <v>0</v>
      </c>
      <c r="T731" s="195">
        <f t="shared" si="71"/>
        <v>0</v>
      </c>
    </row>
    <row r="732" spans="15:20" s="195" customFormat="1" x14ac:dyDescent="0.2">
      <c r="O732" s="195">
        <f t="shared" si="66"/>
        <v>0</v>
      </c>
      <c r="P732" s="195">
        <f t="shared" si="67"/>
        <v>0</v>
      </c>
      <c r="Q732" s="195">
        <f t="shared" si="68"/>
        <v>0</v>
      </c>
      <c r="R732" s="195">
        <f t="shared" si="69"/>
        <v>0</v>
      </c>
      <c r="S732" s="195">
        <f t="shared" si="70"/>
        <v>0</v>
      </c>
      <c r="T732" s="195">
        <f t="shared" si="71"/>
        <v>0</v>
      </c>
    </row>
    <row r="733" spans="15:20" s="195" customFormat="1" x14ac:dyDescent="0.2">
      <c r="O733" s="195">
        <f t="shared" si="66"/>
        <v>0</v>
      </c>
      <c r="P733" s="195">
        <f t="shared" si="67"/>
        <v>0</v>
      </c>
      <c r="Q733" s="195">
        <f t="shared" si="68"/>
        <v>0</v>
      </c>
      <c r="R733" s="195">
        <f t="shared" si="69"/>
        <v>0</v>
      </c>
      <c r="S733" s="195">
        <f t="shared" si="70"/>
        <v>0</v>
      </c>
      <c r="T733" s="195">
        <f t="shared" si="71"/>
        <v>0</v>
      </c>
    </row>
    <row r="734" spans="15:20" s="195" customFormat="1" x14ac:dyDescent="0.2">
      <c r="O734" s="195">
        <f t="shared" si="66"/>
        <v>0</v>
      </c>
      <c r="P734" s="195">
        <f t="shared" si="67"/>
        <v>0</v>
      </c>
      <c r="Q734" s="195">
        <f t="shared" si="68"/>
        <v>0</v>
      </c>
      <c r="R734" s="195">
        <f t="shared" si="69"/>
        <v>0</v>
      </c>
      <c r="S734" s="195">
        <f t="shared" si="70"/>
        <v>0</v>
      </c>
      <c r="T734" s="195">
        <f t="shared" si="71"/>
        <v>0</v>
      </c>
    </row>
    <row r="735" spans="15:20" s="195" customFormat="1" x14ac:dyDescent="0.2">
      <c r="O735" s="195">
        <f t="shared" si="66"/>
        <v>0</v>
      </c>
      <c r="P735" s="195">
        <f t="shared" si="67"/>
        <v>0</v>
      </c>
      <c r="Q735" s="195">
        <f t="shared" si="68"/>
        <v>0</v>
      </c>
      <c r="R735" s="195">
        <f t="shared" si="69"/>
        <v>0</v>
      </c>
      <c r="S735" s="195">
        <f t="shared" si="70"/>
        <v>0</v>
      </c>
      <c r="T735" s="195">
        <f t="shared" si="71"/>
        <v>0</v>
      </c>
    </row>
    <row r="736" spans="15:20" s="195" customFormat="1" x14ac:dyDescent="0.2">
      <c r="O736" s="195">
        <f t="shared" si="66"/>
        <v>0</v>
      </c>
      <c r="P736" s="195">
        <f t="shared" si="67"/>
        <v>0</v>
      </c>
      <c r="Q736" s="195">
        <f t="shared" si="68"/>
        <v>0</v>
      </c>
      <c r="R736" s="195">
        <f t="shared" si="69"/>
        <v>0</v>
      </c>
      <c r="S736" s="195">
        <f t="shared" si="70"/>
        <v>0</v>
      </c>
      <c r="T736" s="195">
        <f t="shared" si="71"/>
        <v>0</v>
      </c>
    </row>
    <row r="737" spans="15:20" s="195" customFormat="1" x14ac:dyDescent="0.2">
      <c r="O737" s="195">
        <f t="shared" si="66"/>
        <v>0</v>
      </c>
      <c r="P737" s="195">
        <f t="shared" si="67"/>
        <v>0</v>
      </c>
      <c r="Q737" s="195">
        <f t="shared" si="68"/>
        <v>0</v>
      </c>
      <c r="R737" s="195">
        <f t="shared" si="69"/>
        <v>0</v>
      </c>
      <c r="S737" s="195">
        <f t="shared" si="70"/>
        <v>0</v>
      </c>
      <c r="T737" s="195">
        <f t="shared" si="71"/>
        <v>0</v>
      </c>
    </row>
    <row r="738" spans="15:20" s="195" customFormat="1" x14ac:dyDescent="0.2">
      <c r="O738" s="195">
        <f t="shared" si="66"/>
        <v>0</v>
      </c>
      <c r="P738" s="195">
        <f t="shared" si="67"/>
        <v>0</v>
      </c>
      <c r="Q738" s="195">
        <f t="shared" si="68"/>
        <v>0</v>
      </c>
      <c r="R738" s="195">
        <f t="shared" si="69"/>
        <v>0</v>
      </c>
      <c r="S738" s="195">
        <f t="shared" si="70"/>
        <v>0</v>
      </c>
      <c r="T738" s="195">
        <f t="shared" si="71"/>
        <v>0</v>
      </c>
    </row>
    <row r="739" spans="15:20" s="195" customFormat="1" x14ac:dyDescent="0.2">
      <c r="O739" s="195">
        <f t="shared" si="66"/>
        <v>0</v>
      </c>
      <c r="P739" s="195">
        <f t="shared" si="67"/>
        <v>0</v>
      </c>
      <c r="Q739" s="195">
        <f t="shared" si="68"/>
        <v>0</v>
      </c>
      <c r="R739" s="195">
        <f t="shared" si="69"/>
        <v>0</v>
      </c>
      <c r="S739" s="195">
        <f t="shared" si="70"/>
        <v>0</v>
      </c>
      <c r="T739" s="195">
        <f t="shared" si="71"/>
        <v>0</v>
      </c>
    </row>
    <row r="740" spans="15:20" s="195" customFormat="1" x14ac:dyDescent="0.2">
      <c r="O740" s="195">
        <f t="shared" si="66"/>
        <v>0</v>
      </c>
      <c r="P740" s="195">
        <f t="shared" si="67"/>
        <v>0</v>
      </c>
      <c r="Q740" s="195">
        <f t="shared" si="68"/>
        <v>0</v>
      </c>
      <c r="R740" s="195">
        <f t="shared" si="69"/>
        <v>0</v>
      </c>
      <c r="S740" s="195">
        <f t="shared" si="70"/>
        <v>0</v>
      </c>
      <c r="T740" s="195">
        <f t="shared" si="71"/>
        <v>0</v>
      </c>
    </row>
    <row r="741" spans="15:20" s="195" customFormat="1" x14ac:dyDescent="0.2">
      <c r="O741" s="195">
        <f t="shared" si="66"/>
        <v>0</v>
      </c>
      <c r="P741" s="195">
        <f t="shared" si="67"/>
        <v>0</v>
      </c>
      <c r="Q741" s="195">
        <f t="shared" si="68"/>
        <v>0</v>
      </c>
      <c r="R741" s="195">
        <f t="shared" si="69"/>
        <v>0</v>
      </c>
      <c r="S741" s="195">
        <f t="shared" si="70"/>
        <v>0</v>
      </c>
      <c r="T741" s="195">
        <f t="shared" si="71"/>
        <v>0</v>
      </c>
    </row>
    <row r="742" spans="15:20" s="195" customFormat="1" x14ac:dyDescent="0.2">
      <c r="O742" s="195">
        <f t="shared" si="66"/>
        <v>0</v>
      </c>
      <c r="P742" s="195">
        <f t="shared" si="67"/>
        <v>0</v>
      </c>
      <c r="Q742" s="195">
        <f t="shared" si="68"/>
        <v>0</v>
      </c>
      <c r="R742" s="195">
        <f t="shared" si="69"/>
        <v>0</v>
      </c>
      <c r="S742" s="195">
        <f t="shared" si="70"/>
        <v>0</v>
      </c>
      <c r="T742" s="195">
        <f t="shared" si="71"/>
        <v>0</v>
      </c>
    </row>
    <row r="743" spans="15:20" s="195" customFormat="1" x14ac:dyDescent="0.2">
      <c r="O743" s="195">
        <f t="shared" si="66"/>
        <v>0</v>
      </c>
      <c r="P743" s="195">
        <f t="shared" si="67"/>
        <v>0</v>
      </c>
      <c r="Q743" s="195">
        <f t="shared" si="68"/>
        <v>0</v>
      </c>
      <c r="R743" s="195">
        <f t="shared" si="69"/>
        <v>0</v>
      </c>
      <c r="S743" s="195">
        <f t="shared" si="70"/>
        <v>0</v>
      </c>
      <c r="T743" s="195">
        <f t="shared" si="71"/>
        <v>0</v>
      </c>
    </row>
    <row r="744" spans="15:20" s="195" customFormat="1" x14ac:dyDescent="0.2">
      <c r="O744" s="195">
        <f t="shared" si="66"/>
        <v>0</v>
      </c>
      <c r="P744" s="195">
        <f t="shared" si="67"/>
        <v>0</v>
      </c>
      <c r="Q744" s="195">
        <f t="shared" si="68"/>
        <v>0</v>
      </c>
      <c r="R744" s="195">
        <f t="shared" si="69"/>
        <v>0</v>
      </c>
      <c r="S744" s="195">
        <f t="shared" si="70"/>
        <v>0</v>
      </c>
      <c r="T744" s="195">
        <f t="shared" si="71"/>
        <v>0</v>
      </c>
    </row>
    <row r="745" spans="15:20" s="195" customFormat="1" x14ac:dyDescent="0.2">
      <c r="O745" s="195">
        <f t="shared" si="66"/>
        <v>0</v>
      </c>
      <c r="P745" s="195">
        <f t="shared" si="67"/>
        <v>0</v>
      </c>
      <c r="Q745" s="195">
        <f t="shared" si="68"/>
        <v>0</v>
      </c>
      <c r="R745" s="195">
        <f t="shared" si="69"/>
        <v>0</v>
      </c>
      <c r="S745" s="195">
        <f t="shared" si="70"/>
        <v>0</v>
      </c>
      <c r="T745" s="195">
        <f t="shared" si="71"/>
        <v>0</v>
      </c>
    </row>
    <row r="746" spans="15:20" s="195" customFormat="1" x14ac:dyDescent="0.2">
      <c r="O746" s="195">
        <f t="shared" si="66"/>
        <v>0</v>
      </c>
      <c r="P746" s="195">
        <f t="shared" si="67"/>
        <v>0</v>
      </c>
      <c r="Q746" s="195">
        <f t="shared" si="68"/>
        <v>0</v>
      </c>
      <c r="R746" s="195">
        <f t="shared" si="69"/>
        <v>0</v>
      </c>
      <c r="S746" s="195">
        <f t="shared" si="70"/>
        <v>0</v>
      </c>
      <c r="T746" s="195">
        <f t="shared" si="71"/>
        <v>0</v>
      </c>
    </row>
    <row r="747" spans="15:20" s="195" customFormat="1" x14ac:dyDescent="0.2">
      <c r="O747" s="195">
        <f t="shared" si="66"/>
        <v>0</v>
      </c>
      <c r="P747" s="195">
        <f t="shared" si="67"/>
        <v>0</v>
      </c>
      <c r="Q747" s="195">
        <f t="shared" si="68"/>
        <v>0</v>
      </c>
      <c r="R747" s="195">
        <f t="shared" si="69"/>
        <v>0</v>
      </c>
      <c r="S747" s="195">
        <f t="shared" si="70"/>
        <v>0</v>
      </c>
      <c r="T747" s="195">
        <f t="shared" si="71"/>
        <v>0</v>
      </c>
    </row>
    <row r="748" spans="15:20" s="195" customFormat="1" x14ac:dyDescent="0.2">
      <c r="O748" s="195">
        <f t="shared" si="66"/>
        <v>0</v>
      </c>
      <c r="P748" s="195">
        <f t="shared" si="67"/>
        <v>0</v>
      </c>
      <c r="Q748" s="195">
        <f t="shared" si="68"/>
        <v>0</v>
      </c>
      <c r="R748" s="195">
        <f t="shared" si="69"/>
        <v>0</v>
      </c>
      <c r="S748" s="195">
        <f t="shared" si="70"/>
        <v>0</v>
      </c>
      <c r="T748" s="195">
        <f t="shared" si="71"/>
        <v>0</v>
      </c>
    </row>
    <row r="749" spans="15:20" s="195" customFormat="1" x14ac:dyDescent="0.2">
      <c r="O749" s="195">
        <f t="shared" si="66"/>
        <v>0</v>
      </c>
      <c r="P749" s="195">
        <f t="shared" si="67"/>
        <v>0</v>
      </c>
      <c r="Q749" s="195">
        <f t="shared" si="68"/>
        <v>0</v>
      </c>
      <c r="R749" s="195">
        <f t="shared" si="69"/>
        <v>0</v>
      </c>
      <c r="S749" s="195">
        <f t="shared" si="70"/>
        <v>0</v>
      </c>
      <c r="T749" s="195">
        <f t="shared" si="71"/>
        <v>0</v>
      </c>
    </row>
    <row r="750" spans="15:20" s="195" customFormat="1" x14ac:dyDescent="0.2">
      <c r="O750" s="195">
        <f t="shared" si="66"/>
        <v>0</v>
      </c>
      <c r="P750" s="195">
        <f t="shared" si="67"/>
        <v>0</v>
      </c>
      <c r="Q750" s="195">
        <f t="shared" si="68"/>
        <v>0</v>
      </c>
      <c r="R750" s="195">
        <f t="shared" si="69"/>
        <v>0</v>
      </c>
      <c r="S750" s="195">
        <f t="shared" si="70"/>
        <v>0</v>
      </c>
      <c r="T750" s="195">
        <f t="shared" si="71"/>
        <v>0</v>
      </c>
    </row>
    <row r="751" spans="15:20" s="195" customFormat="1" x14ac:dyDescent="0.2">
      <c r="O751" s="195">
        <f t="shared" si="66"/>
        <v>0</v>
      </c>
      <c r="P751" s="195">
        <f t="shared" si="67"/>
        <v>0</v>
      </c>
      <c r="Q751" s="195">
        <f t="shared" si="68"/>
        <v>0</v>
      </c>
      <c r="R751" s="195">
        <f t="shared" si="69"/>
        <v>0</v>
      </c>
      <c r="S751" s="195">
        <f t="shared" si="70"/>
        <v>0</v>
      </c>
      <c r="T751" s="195">
        <f t="shared" si="71"/>
        <v>0</v>
      </c>
    </row>
    <row r="752" spans="15:20" s="195" customFormat="1" x14ac:dyDescent="0.2">
      <c r="O752" s="195">
        <f t="shared" si="66"/>
        <v>0</v>
      </c>
      <c r="P752" s="195">
        <f t="shared" si="67"/>
        <v>0</v>
      </c>
      <c r="Q752" s="195">
        <f t="shared" si="68"/>
        <v>0</v>
      </c>
      <c r="R752" s="195">
        <f t="shared" si="69"/>
        <v>0</v>
      </c>
      <c r="S752" s="195">
        <f t="shared" si="70"/>
        <v>0</v>
      </c>
      <c r="T752" s="195">
        <f t="shared" si="71"/>
        <v>0</v>
      </c>
    </row>
    <row r="753" spans="15:20" s="195" customFormat="1" x14ac:dyDescent="0.2">
      <c r="O753" s="195">
        <f t="shared" si="66"/>
        <v>0</v>
      </c>
      <c r="P753" s="195">
        <f t="shared" si="67"/>
        <v>0</v>
      </c>
      <c r="Q753" s="195">
        <f t="shared" si="68"/>
        <v>0</v>
      </c>
      <c r="R753" s="195">
        <f t="shared" si="69"/>
        <v>0</v>
      </c>
      <c r="S753" s="195">
        <f t="shared" si="70"/>
        <v>0</v>
      </c>
      <c r="T753" s="195">
        <f t="shared" si="71"/>
        <v>0</v>
      </c>
    </row>
    <row r="754" spans="15:20" s="195" customFormat="1" x14ac:dyDescent="0.2">
      <c r="O754" s="195">
        <f t="shared" si="66"/>
        <v>0</v>
      </c>
      <c r="P754" s="195">
        <f t="shared" si="67"/>
        <v>0</v>
      </c>
      <c r="Q754" s="195">
        <f t="shared" si="68"/>
        <v>0</v>
      </c>
      <c r="R754" s="195">
        <f t="shared" si="69"/>
        <v>0</v>
      </c>
      <c r="S754" s="195">
        <f t="shared" si="70"/>
        <v>0</v>
      </c>
      <c r="T754" s="195">
        <f t="shared" si="71"/>
        <v>0</v>
      </c>
    </row>
    <row r="755" spans="15:20" s="195" customFormat="1" x14ac:dyDescent="0.2">
      <c r="O755" s="195">
        <f t="shared" si="66"/>
        <v>0</v>
      </c>
      <c r="P755" s="195">
        <f t="shared" si="67"/>
        <v>0</v>
      </c>
      <c r="Q755" s="195">
        <f t="shared" si="68"/>
        <v>0</v>
      </c>
      <c r="R755" s="195">
        <f t="shared" si="69"/>
        <v>0</v>
      </c>
      <c r="S755" s="195">
        <f t="shared" si="70"/>
        <v>0</v>
      </c>
      <c r="T755" s="195">
        <f t="shared" si="71"/>
        <v>0</v>
      </c>
    </row>
    <row r="756" spans="15:20" s="195" customFormat="1" x14ac:dyDescent="0.2">
      <c r="O756" s="195">
        <f t="shared" si="66"/>
        <v>0</v>
      </c>
      <c r="P756" s="195">
        <f t="shared" si="67"/>
        <v>0</v>
      </c>
      <c r="Q756" s="195">
        <f t="shared" si="68"/>
        <v>0</v>
      </c>
      <c r="R756" s="195">
        <f t="shared" si="69"/>
        <v>0</v>
      </c>
      <c r="S756" s="195">
        <f t="shared" si="70"/>
        <v>0</v>
      </c>
      <c r="T756" s="195">
        <f t="shared" si="71"/>
        <v>0</v>
      </c>
    </row>
    <row r="757" spans="15:20" s="195" customFormat="1" x14ac:dyDescent="0.2">
      <c r="O757" s="195">
        <f t="shared" si="66"/>
        <v>0</v>
      </c>
      <c r="P757" s="195">
        <f t="shared" si="67"/>
        <v>0</v>
      </c>
      <c r="Q757" s="195">
        <f t="shared" si="68"/>
        <v>0</v>
      </c>
      <c r="R757" s="195">
        <f t="shared" si="69"/>
        <v>0</v>
      </c>
      <c r="S757" s="195">
        <f t="shared" si="70"/>
        <v>0</v>
      </c>
      <c r="T757" s="195">
        <f t="shared" si="71"/>
        <v>0</v>
      </c>
    </row>
    <row r="758" spans="15:20" s="195" customFormat="1" x14ac:dyDescent="0.2">
      <c r="O758" s="195">
        <f t="shared" si="66"/>
        <v>0</v>
      </c>
      <c r="P758" s="195">
        <f t="shared" si="67"/>
        <v>0</v>
      </c>
      <c r="Q758" s="195">
        <f t="shared" si="68"/>
        <v>0</v>
      </c>
      <c r="R758" s="195">
        <f t="shared" si="69"/>
        <v>0</v>
      </c>
      <c r="S758" s="195">
        <f t="shared" si="70"/>
        <v>0</v>
      </c>
      <c r="T758" s="195">
        <f t="shared" si="71"/>
        <v>0</v>
      </c>
    </row>
    <row r="759" spans="15:20" s="195" customFormat="1" x14ac:dyDescent="0.2">
      <c r="O759" s="195">
        <f t="shared" si="66"/>
        <v>0</v>
      </c>
      <c r="P759" s="195">
        <f t="shared" si="67"/>
        <v>0</v>
      </c>
      <c r="Q759" s="195">
        <f t="shared" si="68"/>
        <v>0</v>
      </c>
      <c r="R759" s="195">
        <f t="shared" si="69"/>
        <v>0</v>
      </c>
      <c r="S759" s="195">
        <f t="shared" si="70"/>
        <v>0</v>
      </c>
      <c r="T759" s="195">
        <f t="shared" si="71"/>
        <v>0</v>
      </c>
    </row>
    <row r="760" spans="15:20" s="195" customFormat="1" x14ac:dyDescent="0.2">
      <c r="O760" s="195">
        <f t="shared" si="66"/>
        <v>0</v>
      </c>
      <c r="P760" s="195">
        <f t="shared" si="67"/>
        <v>0</v>
      </c>
      <c r="Q760" s="195">
        <f t="shared" si="68"/>
        <v>0</v>
      </c>
      <c r="R760" s="195">
        <f t="shared" si="69"/>
        <v>0</v>
      </c>
      <c r="S760" s="195">
        <f t="shared" si="70"/>
        <v>0</v>
      </c>
      <c r="T760" s="195">
        <f t="shared" si="71"/>
        <v>0</v>
      </c>
    </row>
    <row r="761" spans="15:20" s="195" customFormat="1" x14ac:dyDescent="0.2">
      <c r="O761" s="195">
        <f t="shared" si="66"/>
        <v>0</v>
      </c>
      <c r="P761" s="195">
        <f t="shared" si="67"/>
        <v>0</v>
      </c>
      <c r="Q761" s="195">
        <f t="shared" si="68"/>
        <v>0</v>
      </c>
      <c r="R761" s="195">
        <f t="shared" si="69"/>
        <v>0</v>
      </c>
      <c r="S761" s="195">
        <f t="shared" si="70"/>
        <v>0</v>
      </c>
      <c r="T761" s="195">
        <f t="shared" si="71"/>
        <v>0</v>
      </c>
    </row>
    <row r="762" spans="15:20" s="195" customFormat="1" x14ac:dyDescent="0.2">
      <c r="O762" s="195">
        <f t="shared" si="66"/>
        <v>0</v>
      </c>
      <c r="P762" s="195">
        <f t="shared" si="67"/>
        <v>0</v>
      </c>
      <c r="Q762" s="195">
        <f t="shared" si="68"/>
        <v>0</v>
      </c>
      <c r="R762" s="195">
        <f t="shared" si="69"/>
        <v>0</v>
      </c>
      <c r="S762" s="195">
        <f t="shared" si="70"/>
        <v>0</v>
      </c>
      <c r="T762" s="195">
        <f t="shared" si="71"/>
        <v>0</v>
      </c>
    </row>
    <row r="763" spans="15:20" s="195" customFormat="1" x14ac:dyDescent="0.2">
      <c r="O763" s="195">
        <f t="shared" si="66"/>
        <v>0</v>
      </c>
      <c r="P763" s="195">
        <f t="shared" si="67"/>
        <v>0</v>
      </c>
      <c r="Q763" s="195">
        <f t="shared" si="68"/>
        <v>0</v>
      </c>
      <c r="R763" s="195">
        <f t="shared" si="69"/>
        <v>0</v>
      </c>
      <c r="S763" s="195">
        <f t="shared" si="70"/>
        <v>0</v>
      </c>
      <c r="T763" s="195">
        <f t="shared" si="71"/>
        <v>0</v>
      </c>
    </row>
    <row r="764" spans="15:20" s="195" customFormat="1" x14ac:dyDescent="0.2">
      <c r="O764" s="195">
        <f t="shared" si="66"/>
        <v>0</v>
      </c>
      <c r="P764" s="195">
        <f t="shared" si="67"/>
        <v>0</v>
      </c>
      <c r="Q764" s="195">
        <f t="shared" si="68"/>
        <v>0</v>
      </c>
      <c r="R764" s="195">
        <f t="shared" si="69"/>
        <v>0</v>
      </c>
      <c r="S764" s="195">
        <f t="shared" si="70"/>
        <v>0</v>
      </c>
      <c r="T764" s="195">
        <f t="shared" si="71"/>
        <v>0</v>
      </c>
    </row>
    <row r="765" spans="15:20" s="195" customFormat="1" x14ac:dyDescent="0.2">
      <c r="O765" s="195">
        <f t="shared" si="66"/>
        <v>0</v>
      </c>
      <c r="P765" s="195">
        <f t="shared" si="67"/>
        <v>0</v>
      </c>
      <c r="Q765" s="195">
        <f t="shared" si="68"/>
        <v>0</v>
      </c>
      <c r="R765" s="195">
        <f t="shared" si="69"/>
        <v>0</v>
      </c>
      <c r="S765" s="195">
        <f t="shared" si="70"/>
        <v>0</v>
      </c>
      <c r="T765" s="195">
        <f t="shared" si="71"/>
        <v>0</v>
      </c>
    </row>
    <row r="766" spans="15:20" s="195" customFormat="1" x14ac:dyDescent="0.2">
      <c r="O766" s="195">
        <f t="shared" si="66"/>
        <v>0</v>
      </c>
      <c r="P766" s="195">
        <f t="shared" si="67"/>
        <v>0</v>
      </c>
      <c r="Q766" s="195">
        <f t="shared" si="68"/>
        <v>0</v>
      </c>
      <c r="R766" s="195">
        <f t="shared" si="69"/>
        <v>0</v>
      </c>
      <c r="S766" s="195">
        <f t="shared" si="70"/>
        <v>0</v>
      </c>
      <c r="T766" s="195">
        <f t="shared" si="71"/>
        <v>0</v>
      </c>
    </row>
    <row r="767" spans="15:20" s="195" customFormat="1" x14ac:dyDescent="0.2">
      <c r="O767" s="195">
        <f t="shared" si="66"/>
        <v>0</v>
      </c>
      <c r="P767" s="195">
        <f t="shared" si="67"/>
        <v>0</v>
      </c>
      <c r="Q767" s="195">
        <f t="shared" si="68"/>
        <v>0</v>
      </c>
      <c r="R767" s="195">
        <f t="shared" si="69"/>
        <v>0</v>
      </c>
      <c r="S767" s="195">
        <f t="shared" si="70"/>
        <v>0</v>
      </c>
      <c r="T767" s="195">
        <f t="shared" si="71"/>
        <v>0</v>
      </c>
    </row>
    <row r="768" spans="15:20" s="195" customFormat="1" x14ac:dyDescent="0.2">
      <c r="O768" s="195">
        <f t="shared" si="66"/>
        <v>0</v>
      </c>
      <c r="P768" s="195">
        <f t="shared" si="67"/>
        <v>0</v>
      </c>
      <c r="Q768" s="195">
        <f t="shared" si="68"/>
        <v>0</v>
      </c>
      <c r="R768" s="195">
        <f t="shared" si="69"/>
        <v>0</v>
      </c>
      <c r="S768" s="195">
        <f t="shared" si="70"/>
        <v>0</v>
      </c>
      <c r="T768" s="195">
        <f t="shared" si="71"/>
        <v>0</v>
      </c>
    </row>
    <row r="769" spans="15:20" s="195" customFormat="1" x14ac:dyDescent="0.2">
      <c r="O769" s="195">
        <f t="shared" si="66"/>
        <v>0</v>
      </c>
      <c r="P769" s="195">
        <f t="shared" si="67"/>
        <v>0</v>
      </c>
      <c r="Q769" s="195">
        <f t="shared" si="68"/>
        <v>0</v>
      </c>
      <c r="R769" s="195">
        <f t="shared" si="69"/>
        <v>0</v>
      </c>
      <c r="S769" s="195">
        <f t="shared" si="70"/>
        <v>0</v>
      </c>
      <c r="T769" s="195">
        <f t="shared" si="71"/>
        <v>0</v>
      </c>
    </row>
    <row r="770" spans="15:20" s="195" customFormat="1" x14ac:dyDescent="0.2">
      <c r="O770" s="195">
        <f t="shared" si="66"/>
        <v>0</v>
      </c>
      <c r="P770" s="195">
        <f t="shared" si="67"/>
        <v>0</v>
      </c>
      <c r="Q770" s="195">
        <f t="shared" si="68"/>
        <v>0</v>
      </c>
      <c r="R770" s="195">
        <f t="shared" si="69"/>
        <v>0</v>
      </c>
      <c r="S770" s="195">
        <f t="shared" si="70"/>
        <v>0</v>
      </c>
      <c r="T770" s="195">
        <f t="shared" si="71"/>
        <v>0</v>
      </c>
    </row>
    <row r="771" spans="15:20" s="195" customFormat="1" x14ac:dyDescent="0.2">
      <c r="O771" s="195">
        <f t="shared" si="66"/>
        <v>0</v>
      </c>
      <c r="P771" s="195">
        <f t="shared" si="67"/>
        <v>0</v>
      </c>
      <c r="Q771" s="195">
        <f t="shared" si="68"/>
        <v>0</v>
      </c>
      <c r="R771" s="195">
        <f t="shared" si="69"/>
        <v>0</v>
      </c>
      <c r="S771" s="195">
        <f t="shared" si="70"/>
        <v>0</v>
      </c>
      <c r="T771" s="195">
        <f t="shared" si="71"/>
        <v>0</v>
      </c>
    </row>
    <row r="772" spans="15:20" s="195" customFormat="1" x14ac:dyDescent="0.2">
      <c r="O772" s="195">
        <f t="shared" si="66"/>
        <v>0</v>
      </c>
      <c r="P772" s="195">
        <f t="shared" si="67"/>
        <v>0</v>
      </c>
      <c r="Q772" s="195">
        <f t="shared" si="68"/>
        <v>0</v>
      </c>
      <c r="R772" s="195">
        <f t="shared" si="69"/>
        <v>0</v>
      </c>
      <c r="S772" s="195">
        <f t="shared" si="70"/>
        <v>0</v>
      </c>
      <c r="T772" s="195">
        <f t="shared" si="71"/>
        <v>0</v>
      </c>
    </row>
    <row r="773" spans="15:20" s="195" customFormat="1" x14ac:dyDescent="0.2">
      <c r="O773" s="195">
        <f t="shared" si="66"/>
        <v>0</v>
      </c>
      <c r="P773" s="195">
        <f t="shared" si="67"/>
        <v>0</v>
      </c>
      <c r="Q773" s="195">
        <f t="shared" si="68"/>
        <v>0</v>
      </c>
      <c r="R773" s="195">
        <f t="shared" si="69"/>
        <v>0</v>
      </c>
      <c r="S773" s="195">
        <f t="shared" si="70"/>
        <v>0</v>
      </c>
      <c r="T773" s="195">
        <f t="shared" si="71"/>
        <v>0</v>
      </c>
    </row>
    <row r="774" spans="15:20" s="195" customFormat="1" x14ac:dyDescent="0.2">
      <c r="O774" s="195">
        <f t="shared" si="66"/>
        <v>0</v>
      </c>
      <c r="P774" s="195">
        <f t="shared" si="67"/>
        <v>0</v>
      </c>
      <c r="Q774" s="195">
        <f t="shared" si="68"/>
        <v>0</v>
      </c>
      <c r="R774" s="195">
        <f t="shared" si="69"/>
        <v>0</v>
      </c>
      <c r="S774" s="195">
        <f t="shared" si="70"/>
        <v>0</v>
      </c>
      <c r="T774" s="195">
        <f t="shared" si="71"/>
        <v>0</v>
      </c>
    </row>
    <row r="775" spans="15:20" s="195" customFormat="1" x14ac:dyDescent="0.2">
      <c r="O775" s="195">
        <f t="shared" si="66"/>
        <v>0</v>
      </c>
      <c r="P775" s="195">
        <f t="shared" si="67"/>
        <v>0</v>
      </c>
      <c r="Q775" s="195">
        <f t="shared" si="68"/>
        <v>0</v>
      </c>
      <c r="R775" s="195">
        <f t="shared" si="69"/>
        <v>0</v>
      </c>
      <c r="S775" s="195">
        <f t="shared" si="70"/>
        <v>0</v>
      </c>
      <c r="T775" s="195">
        <f t="shared" si="71"/>
        <v>0</v>
      </c>
    </row>
    <row r="776" spans="15:20" s="195" customFormat="1" x14ac:dyDescent="0.2">
      <c r="O776" s="195">
        <f t="shared" si="66"/>
        <v>0</v>
      </c>
      <c r="P776" s="195">
        <f t="shared" si="67"/>
        <v>0</v>
      </c>
      <c r="Q776" s="195">
        <f t="shared" si="68"/>
        <v>0</v>
      </c>
      <c r="R776" s="195">
        <f t="shared" si="69"/>
        <v>0</v>
      </c>
      <c r="S776" s="195">
        <f t="shared" si="70"/>
        <v>0</v>
      </c>
      <c r="T776" s="195">
        <f t="shared" si="71"/>
        <v>0</v>
      </c>
    </row>
    <row r="777" spans="15:20" s="195" customFormat="1" x14ac:dyDescent="0.2">
      <c r="O777" s="195">
        <f t="shared" si="66"/>
        <v>0</v>
      </c>
      <c r="P777" s="195">
        <f t="shared" si="67"/>
        <v>0</v>
      </c>
      <c r="Q777" s="195">
        <f t="shared" si="68"/>
        <v>0</v>
      </c>
      <c r="R777" s="195">
        <f t="shared" si="69"/>
        <v>0</v>
      </c>
      <c r="S777" s="195">
        <f t="shared" si="70"/>
        <v>0</v>
      </c>
      <c r="T777" s="195">
        <f t="shared" si="71"/>
        <v>0</v>
      </c>
    </row>
    <row r="778" spans="15:20" s="195" customFormat="1" x14ac:dyDescent="0.2">
      <c r="O778" s="195">
        <f t="shared" si="66"/>
        <v>0</v>
      </c>
      <c r="P778" s="195">
        <f t="shared" si="67"/>
        <v>0</v>
      </c>
      <c r="Q778" s="195">
        <f t="shared" si="68"/>
        <v>0</v>
      </c>
      <c r="R778" s="195">
        <f t="shared" si="69"/>
        <v>0</v>
      </c>
      <c r="S778" s="195">
        <f t="shared" si="70"/>
        <v>0</v>
      </c>
      <c r="T778" s="195">
        <f t="shared" si="71"/>
        <v>0</v>
      </c>
    </row>
    <row r="779" spans="15:20" s="195" customFormat="1" x14ac:dyDescent="0.2">
      <c r="O779" s="195">
        <f t="shared" si="66"/>
        <v>0</v>
      </c>
      <c r="P779" s="195">
        <f t="shared" si="67"/>
        <v>0</v>
      </c>
      <c r="Q779" s="195">
        <f t="shared" si="68"/>
        <v>0</v>
      </c>
      <c r="R779" s="195">
        <f t="shared" si="69"/>
        <v>0</v>
      </c>
      <c r="S779" s="195">
        <f t="shared" si="70"/>
        <v>0</v>
      </c>
      <c r="T779" s="195">
        <f t="shared" si="71"/>
        <v>0</v>
      </c>
    </row>
    <row r="780" spans="15:20" s="195" customFormat="1" x14ac:dyDescent="0.2">
      <c r="O780" s="195">
        <f t="shared" si="66"/>
        <v>0</v>
      </c>
      <c r="P780" s="195">
        <f t="shared" si="67"/>
        <v>0</v>
      </c>
      <c r="Q780" s="195">
        <f t="shared" si="68"/>
        <v>0</v>
      </c>
      <c r="R780" s="195">
        <f t="shared" si="69"/>
        <v>0</v>
      </c>
      <c r="S780" s="195">
        <f t="shared" si="70"/>
        <v>0</v>
      </c>
      <c r="T780" s="195">
        <f t="shared" si="71"/>
        <v>0</v>
      </c>
    </row>
    <row r="781" spans="15:20" s="195" customFormat="1" x14ac:dyDescent="0.2">
      <c r="O781" s="195">
        <f t="shared" si="66"/>
        <v>0</v>
      </c>
      <c r="P781" s="195">
        <f t="shared" si="67"/>
        <v>0</v>
      </c>
      <c r="Q781" s="195">
        <f t="shared" si="68"/>
        <v>0</v>
      </c>
      <c r="R781" s="195">
        <f t="shared" si="69"/>
        <v>0</v>
      </c>
      <c r="S781" s="195">
        <f t="shared" si="70"/>
        <v>0</v>
      </c>
      <c r="T781" s="195">
        <f t="shared" si="71"/>
        <v>0</v>
      </c>
    </row>
    <row r="782" spans="15:20" s="195" customFormat="1" x14ac:dyDescent="0.2">
      <c r="O782" s="195">
        <f t="shared" si="66"/>
        <v>0</v>
      </c>
      <c r="P782" s="195">
        <f t="shared" si="67"/>
        <v>0</v>
      </c>
      <c r="Q782" s="195">
        <f t="shared" si="68"/>
        <v>0</v>
      </c>
      <c r="R782" s="195">
        <f t="shared" si="69"/>
        <v>0</v>
      </c>
      <c r="S782" s="195">
        <f t="shared" si="70"/>
        <v>0</v>
      </c>
      <c r="T782" s="195">
        <f t="shared" si="71"/>
        <v>0</v>
      </c>
    </row>
    <row r="783" spans="15:20" s="195" customFormat="1" x14ac:dyDescent="0.2">
      <c r="O783" s="195">
        <f t="shared" si="66"/>
        <v>0</v>
      </c>
      <c r="P783" s="195">
        <f t="shared" si="67"/>
        <v>0</v>
      </c>
      <c r="Q783" s="195">
        <f t="shared" si="68"/>
        <v>0</v>
      </c>
      <c r="R783" s="195">
        <f t="shared" si="69"/>
        <v>0</v>
      </c>
      <c r="S783" s="195">
        <f t="shared" si="70"/>
        <v>0</v>
      </c>
      <c r="T783" s="195">
        <f t="shared" si="71"/>
        <v>0</v>
      </c>
    </row>
    <row r="784" spans="15:20" s="195" customFormat="1" x14ac:dyDescent="0.2">
      <c r="O784" s="195">
        <f t="shared" ref="O784:O847" si="72">IF(OR(H784="B",H784="T",H784="H",H784="S",H784="M",H784=""),0,IF(N784&lt;=1.9,4,8))</f>
        <v>0</v>
      </c>
      <c r="P784" s="195">
        <f t="shared" ref="P784:P847" si="73">O784*G784</f>
        <v>0</v>
      </c>
      <c r="Q784" s="195">
        <f t="shared" ref="Q784:Q847" si="74">IF(OR(H784="C",H784="V",H784="H",H784="S",H784="M",H784=""),0,IF(N784&lt;=5, 4, 6))</f>
        <v>0</v>
      </c>
      <c r="R784" s="195">
        <f t="shared" ref="R784:R847" si="75">Q784*G784</f>
        <v>0</v>
      </c>
      <c r="S784" s="195">
        <f t="shared" ref="S784:S847" si="76">IF(OR(H784="c",H784="v",H784="b",H784="t",H784=""),0,IF(N784&lt;=14,4,EVEN(N784/3.5)))</f>
        <v>0</v>
      </c>
      <c r="T784" s="195">
        <f t="shared" ref="T784:T847" si="77">S784*G784</f>
        <v>0</v>
      </c>
    </row>
    <row r="785" spans="15:20" s="195" customFormat="1" x14ac:dyDescent="0.2">
      <c r="O785" s="195">
        <f t="shared" si="72"/>
        <v>0</v>
      </c>
      <c r="P785" s="195">
        <f t="shared" si="73"/>
        <v>0</v>
      </c>
      <c r="Q785" s="195">
        <f t="shared" si="74"/>
        <v>0</v>
      </c>
      <c r="R785" s="195">
        <f t="shared" si="75"/>
        <v>0</v>
      </c>
      <c r="S785" s="195">
        <f t="shared" si="76"/>
        <v>0</v>
      </c>
      <c r="T785" s="195">
        <f t="shared" si="77"/>
        <v>0</v>
      </c>
    </row>
    <row r="786" spans="15:20" s="195" customFormat="1" x14ac:dyDescent="0.2">
      <c r="O786" s="195">
        <f t="shared" si="72"/>
        <v>0</v>
      </c>
      <c r="P786" s="195">
        <f t="shared" si="73"/>
        <v>0</v>
      </c>
      <c r="Q786" s="195">
        <f t="shared" si="74"/>
        <v>0</v>
      </c>
      <c r="R786" s="195">
        <f t="shared" si="75"/>
        <v>0</v>
      </c>
      <c r="S786" s="195">
        <f t="shared" si="76"/>
        <v>0</v>
      </c>
      <c r="T786" s="195">
        <f t="shared" si="77"/>
        <v>0</v>
      </c>
    </row>
    <row r="787" spans="15:20" s="195" customFormat="1" x14ac:dyDescent="0.2">
      <c r="O787" s="195">
        <f t="shared" si="72"/>
        <v>0</v>
      </c>
      <c r="P787" s="195">
        <f t="shared" si="73"/>
        <v>0</v>
      </c>
      <c r="Q787" s="195">
        <f t="shared" si="74"/>
        <v>0</v>
      </c>
      <c r="R787" s="195">
        <f t="shared" si="75"/>
        <v>0</v>
      </c>
      <c r="S787" s="195">
        <f t="shared" si="76"/>
        <v>0</v>
      </c>
      <c r="T787" s="195">
        <f t="shared" si="77"/>
        <v>0</v>
      </c>
    </row>
    <row r="788" spans="15:20" s="195" customFormat="1" x14ac:dyDescent="0.2">
      <c r="O788" s="195">
        <f t="shared" si="72"/>
        <v>0</v>
      </c>
      <c r="P788" s="195">
        <f t="shared" si="73"/>
        <v>0</v>
      </c>
      <c r="Q788" s="195">
        <f t="shared" si="74"/>
        <v>0</v>
      </c>
      <c r="R788" s="195">
        <f t="shared" si="75"/>
        <v>0</v>
      </c>
      <c r="S788" s="195">
        <f t="shared" si="76"/>
        <v>0</v>
      </c>
      <c r="T788" s="195">
        <f t="shared" si="77"/>
        <v>0</v>
      </c>
    </row>
    <row r="789" spans="15:20" s="195" customFormat="1" x14ac:dyDescent="0.2">
      <c r="O789" s="195">
        <f t="shared" si="72"/>
        <v>0</v>
      </c>
      <c r="P789" s="195">
        <f t="shared" si="73"/>
        <v>0</v>
      </c>
      <c r="Q789" s="195">
        <f t="shared" si="74"/>
        <v>0</v>
      </c>
      <c r="R789" s="195">
        <f t="shared" si="75"/>
        <v>0</v>
      </c>
      <c r="S789" s="195">
        <f t="shared" si="76"/>
        <v>0</v>
      </c>
      <c r="T789" s="195">
        <f t="shared" si="77"/>
        <v>0</v>
      </c>
    </row>
    <row r="790" spans="15:20" s="195" customFormat="1" x14ac:dyDescent="0.2">
      <c r="O790" s="195">
        <f t="shared" si="72"/>
        <v>0</v>
      </c>
      <c r="P790" s="195">
        <f t="shared" si="73"/>
        <v>0</v>
      </c>
      <c r="Q790" s="195">
        <f t="shared" si="74"/>
        <v>0</v>
      </c>
      <c r="R790" s="195">
        <f t="shared" si="75"/>
        <v>0</v>
      </c>
      <c r="S790" s="195">
        <f t="shared" si="76"/>
        <v>0</v>
      </c>
      <c r="T790" s="195">
        <f t="shared" si="77"/>
        <v>0</v>
      </c>
    </row>
    <row r="791" spans="15:20" s="195" customFormat="1" x14ac:dyDescent="0.2">
      <c r="O791" s="195">
        <f t="shared" si="72"/>
        <v>0</v>
      </c>
      <c r="P791" s="195">
        <f t="shared" si="73"/>
        <v>0</v>
      </c>
      <c r="Q791" s="195">
        <f t="shared" si="74"/>
        <v>0</v>
      </c>
      <c r="R791" s="195">
        <f t="shared" si="75"/>
        <v>0</v>
      </c>
      <c r="S791" s="195">
        <f t="shared" si="76"/>
        <v>0</v>
      </c>
      <c r="T791" s="195">
        <f t="shared" si="77"/>
        <v>0</v>
      </c>
    </row>
    <row r="792" spans="15:20" s="195" customFormat="1" x14ac:dyDescent="0.2">
      <c r="O792" s="195">
        <f t="shared" si="72"/>
        <v>0</v>
      </c>
      <c r="P792" s="195">
        <f t="shared" si="73"/>
        <v>0</v>
      </c>
      <c r="Q792" s="195">
        <f t="shared" si="74"/>
        <v>0</v>
      </c>
      <c r="R792" s="195">
        <f t="shared" si="75"/>
        <v>0</v>
      </c>
      <c r="S792" s="195">
        <f t="shared" si="76"/>
        <v>0</v>
      </c>
      <c r="T792" s="195">
        <f t="shared" si="77"/>
        <v>0</v>
      </c>
    </row>
    <row r="793" spans="15:20" s="195" customFormat="1" x14ac:dyDescent="0.2">
      <c r="O793" s="195">
        <f t="shared" si="72"/>
        <v>0</v>
      </c>
      <c r="P793" s="195">
        <f t="shared" si="73"/>
        <v>0</v>
      </c>
      <c r="Q793" s="195">
        <f t="shared" si="74"/>
        <v>0</v>
      </c>
      <c r="R793" s="195">
        <f t="shared" si="75"/>
        <v>0</v>
      </c>
      <c r="S793" s="195">
        <f t="shared" si="76"/>
        <v>0</v>
      </c>
      <c r="T793" s="195">
        <f t="shared" si="77"/>
        <v>0</v>
      </c>
    </row>
    <row r="794" spans="15:20" s="195" customFormat="1" x14ac:dyDescent="0.2">
      <c r="O794" s="195">
        <f t="shared" si="72"/>
        <v>0</v>
      </c>
      <c r="P794" s="195">
        <f t="shared" si="73"/>
        <v>0</v>
      </c>
      <c r="Q794" s="195">
        <f t="shared" si="74"/>
        <v>0</v>
      </c>
      <c r="R794" s="195">
        <f t="shared" si="75"/>
        <v>0</v>
      </c>
      <c r="S794" s="195">
        <f t="shared" si="76"/>
        <v>0</v>
      </c>
      <c r="T794" s="195">
        <f t="shared" si="77"/>
        <v>0</v>
      </c>
    </row>
    <row r="795" spans="15:20" s="195" customFormat="1" x14ac:dyDescent="0.2">
      <c r="O795" s="195">
        <f t="shared" si="72"/>
        <v>0</v>
      </c>
      <c r="P795" s="195">
        <f t="shared" si="73"/>
        <v>0</v>
      </c>
      <c r="Q795" s="195">
        <f t="shared" si="74"/>
        <v>0</v>
      </c>
      <c r="R795" s="195">
        <f t="shared" si="75"/>
        <v>0</v>
      </c>
      <c r="S795" s="195">
        <f t="shared" si="76"/>
        <v>0</v>
      </c>
      <c r="T795" s="195">
        <f t="shared" si="77"/>
        <v>0</v>
      </c>
    </row>
    <row r="796" spans="15:20" s="195" customFormat="1" x14ac:dyDescent="0.2">
      <c r="O796" s="195">
        <f t="shared" si="72"/>
        <v>0</v>
      </c>
      <c r="P796" s="195">
        <f t="shared" si="73"/>
        <v>0</v>
      </c>
      <c r="Q796" s="195">
        <f t="shared" si="74"/>
        <v>0</v>
      </c>
      <c r="R796" s="195">
        <f t="shared" si="75"/>
        <v>0</v>
      </c>
      <c r="S796" s="195">
        <f t="shared" si="76"/>
        <v>0</v>
      </c>
      <c r="T796" s="195">
        <f t="shared" si="77"/>
        <v>0</v>
      </c>
    </row>
    <row r="797" spans="15:20" s="195" customFormat="1" x14ac:dyDescent="0.2">
      <c r="O797" s="195">
        <f t="shared" si="72"/>
        <v>0</v>
      </c>
      <c r="P797" s="195">
        <f t="shared" si="73"/>
        <v>0</v>
      </c>
      <c r="Q797" s="195">
        <f t="shared" si="74"/>
        <v>0</v>
      </c>
      <c r="R797" s="195">
        <f t="shared" si="75"/>
        <v>0</v>
      </c>
      <c r="S797" s="195">
        <f t="shared" si="76"/>
        <v>0</v>
      </c>
      <c r="T797" s="195">
        <f t="shared" si="77"/>
        <v>0</v>
      </c>
    </row>
    <row r="798" spans="15:20" s="195" customFormat="1" x14ac:dyDescent="0.2">
      <c r="O798" s="195">
        <f t="shared" si="72"/>
        <v>0</v>
      </c>
      <c r="P798" s="195">
        <f t="shared" si="73"/>
        <v>0</v>
      </c>
      <c r="Q798" s="195">
        <f t="shared" si="74"/>
        <v>0</v>
      </c>
      <c r="R798" s="195">
        <f t="shared" si="75"/>
        <v>0</v>
      </c>
      <c r="S798" s="195">
        <f t="shared" si="76"/>
        <v>0</v>
      </c>
      <c r="T798" s="195">
        <f t="shared" si="77"/>
        <v>0</v>
      </c>
    </row>
    <row r="799" spans="15:20" s="195" customFormat="1" x14ac:dyDescent="0.2">
      <c r="O799" s="195">
        <f t="shared" si="72"/>
        <v>0</v>
      </c>
      <c r="P799" s="195">
        <f t="shared" si="73"/>
        <v>0</v>
      </c>
      <c r="Q799" s="195">
        <f t="shared" si="74"/>
        <v>0</v>
      </c>
      <c r="R799" s="195">
        <f t="shared" si="75"/>
        <v>0</v>
      </c>
      <c r="S799" s="195">
        <f t="shared" si="76"/>
        <v>0</v>
      </c>
      <c r="T799" s="195">
        <f t="shared" si="77"/>
        <v>0</v>
      </c>
    </row>
    <row r="800" spans="15:20" s="195" customFormat="1" x14ac:dyDescent="0.2">
      <c r="O800" s="195">
        <f t="shared" si="72"/>
        <v>0</v>
      </c>
      <c r="P800" s="195">
        <f t="shared" si="73"/>
        <v>0</v>
      </c>
      <c r="Q800" s="195">
        <f t="shared" si="74"/>
        <v>0</v>
      </c>
      <c r="R800" s="195">
        <f t="shared" si="75"/>
        <v>0</v>
      </c>
      <c r="S800" s="195">
        <f t="shared" si="76"/>
        <v>0</v>
      </c>
      <c r="T800" s="195">
        <f t="shared" si="77"/>
        <v>0</v>
      </c>
    </row>
    <row r="801" spans="15:20" s="195" customFormat="1" x14ac:dyDescent="0.2">
      <c r="O801" s="195">
        <f t="shared" si="72"/>
        <v>0</v>
      </c>
      <c r="P801" s="195">
        <f t="shared" si="73"/>
        <v>0</v>
      </c>
      <c r="Q801" s="195">
        <f t="shared" si="74"/>
        <v>0</v>
      </c>
      <c r="R801" s="195">
        <f t="shared" si="75"/>
        <v>0</v>
      </c>
      <c r="S801" s="195">
        <f t="shared" si="76"/>
        <v>0</v>
      </c>
      <c r="T801" s="195">
        <f t="shared" si="77"/>
        <v>0</v>
      </c>
    </row>
    <row r="802" spans="15:20" s="195" customFormat="1" x14ac:dyDescent="0.2">
      <c r="O802" s="195">
        <f t="shared" si="72"/>
        <v>0</v>
      </c>
      <c r="P802" s="195">
        <f t="shared" si="73"/>
        <v>0</v>
      </c>
      <c r="Q802" s="195">
        <f t="shared" si="74"/>
        <v>0</v>
      </c>
      <c r="R802" s="195">
        <f t="shared" si="75"/>
        <v>0</v>
      </c>
      <c r="S802" s="195">
        <f t="shared" si="76"/>
        <v>0</v>
      </c>
      <c r="T802" s="195">
        <f t="shared" si="77"/>
        <v>0</v>
      </c>
    </row>
    <row r="803" spans="15:20" s="195" customFormat="1" x14ac:dyDescent="0.2">
      <c r="O803" s="195">
        <f t="shared" si="72"/>
        <v>0</v>
      </c>
      <c r="P803" s="195">
        <f t="shared" si="73"/>
        <v>0</v>
      </c>
      <c r="Q803" s="195">
        <f t="shared" si="74"/>
        <v>0</v>
      </c>
      <c r="R803" s="195">
        <f t="shared" si="75"/>
        <v>0</v>
      </c>
      <c r="S803" s="195">
        <f t="shared" si="76"/>
        <v>0</v>
      </c>
      <c r="T803" s="195">
        <f t="shared" si="77"/>
        <v>0</v>
      </c>
    </row>
    <row r="804" spans="15:20" s="195" customFormat="1" x14ac:dyDescent="0.2">
      <c r="O804" s="195">
        <f t="shared" si="72"/>
        <v>0</v>
      </c>
      <c r="P804" s="195">
        <f t="shared" si="73"/>
        <v>0</v>
      </c>
      <c r="Q804" s="195">
        <f t="shared" si="74"/>
        <v>0</v>
      </c>
      <c r="R804" s="195">
        <f t="shared" si="75"/>
        <v>0</v>
      </c>
      <c r="S804" s="195">
        <f t="shared" si="76"/>
        <v>0</v>
      </c>
      <c r="T804" s="195">
        <f t="shared" si="77"/>
        <v>0</v>
      </c>
    </row>
    <row r="805" spans="15:20" s="195" customFormat="1" x14ac:dyDescent="0.2">
      <c r="O805" s="195">
        <f t="shared" si="72"/>
        <v>0</v>
      </c>
      <c r="P805" s="195">
        <f t="shared" si="73"/>
        <v>0</v>
      </c>
      <c r="Q805" s="195">
        <f t="shared" si="74"/>
        <v>0</v>
      </c>
      <c r="R805" s="195">
        <f t="shared" si="75"/>
        <v>0</v>
      </c>
      <c r="S805" s="195">
        <f t="shared" si="76"/>
        <v>0</v>
      </c>
      <c r="T805" s="195">
        <f t="shared" si="77"/>
        <v>0</v>
      </c>
    </row>
    <row r="806" spans="15:20" s="195" customFormat="1" x14ac:dyDescent="0.2">
      <c r="O806" s="195">
        <f t="shared" si="72"/>
        <v>0</v>
      </c>
      <c r="P806" s="195">
        <f t="shared" si="73"/>
        <v>0</v>
      </c>
      <c r="Q806" s="195">
        <f t="shared" si="74"/>
        <v>0</v>
      </c>
      <c r="R806" s="195">
        <f t="shared" si="75"/>
        <v>0</v>
      </c>
      <c r="S806" s="195">
        <f t="shared" si="76"/>
        <v>0</v>
      </c>
      <c r="T806" s="195">
        <f t="shared" si="77"/>
        <v>0</v>
      </c>
    </row>
    <row r="807" spans="15:20" s="195" customFormat="1" x14ac:dyDescent="0.2">
      <c r="O807" s="195">
        <f t="shared" si="72"/>
        <v>0</v>
      </c>
      <c r="P807" s="195">
        <f t="shared" si="73"/>
        <v>0</v>
      </c>
      <c r="Q807" s="195">
        <f t="shared" si="74"/>
        <v>0</v>
      </c>
      <c r="R807" s="195">
        <f t="shared" si="75"/>
        <v>0</v>
      </c>
      <c r="S807" s="195">
        <f t="shared" si="76"/>
        <v>0</v>
      </c>
      <c r="T807" s="195">
        <f t="shared" si="77"/>
        <v>0</v>
      </c>
    </row>
    <row r="808" spans="15:20" s="195" customFormat="1" x14ac:dyDescent="0.2">
      <c r="O808" s="195">
        <f t="shared" si="72"/>
        <v>0</v>
      </c>
      <c r="P808" s="195">
        <f t="shared" si="73"/>
        <v>0</v>
      </c>
      <c r="Q808" s="195">
        <f t="shared" si="74"/>
        <v>0</v>
      </c>
      <c r="R808" s="195">
        <f t="shared" si="75"/>
        <v>0</v>
      </c>
      <c r="S808" s="195">
        <f t="shared" si="76"/>
        <v>0</v>
      </c>
      <c r="T808" s="195">
        <f t="shared" si="77"/>
        <v>0</v>
      </c>
    </row>
    <row r="809" spans="15:20" s="195" customFormat="1" x14ac:dyDescent="0.2">
      <c r="O809" s="195">
        <f t="shared" si="72"/>
        <v>0</v>
      </c>
      <c r="P809" s="195">
        <f t="shared" si="73"/>
        <v>0</v>
      </c>
      <c r="Q809" s="195">
        <f t="shared" si="74"/>
        <v>0</v>
      </c>
      <c r="R809" s="195">
        <f t="shared" si="75"/>
        <v>0</v>
      </c>
      <c r="S809" s="195">
        <f t="shared" si="76"/>
        <v>0</v>
      </c>
      <c r="T809" s="195">
        <f t="shared" si="77"/>
        <v>0</v>
      </c>
    </row>
    <row r="810" spans="15:20" s="195" customFormat="1" x14ac:dyDescent="0.2">
      <c r="O810" s="195">
        <f t="shared" si="72"/>
        <v>0</v>
      </c>
      <c r="P810" s="195">
        <f t="shared" si="73"/>
        <v>0</v>
      </c>
      <c r="Q810" s="195">
        <f t="shared" si="74"/>
        <v>0</v>
      </c>
      <c r="R810" s="195">
        <f t="shared" si="75"/>
        <v>0</v>
      </c>
      <c r="S810" s="195">
        <f t="shared" si="76"/>
        <v>0</v>
      </c>
      <c r="T810" s="195">
        <f t="shared" si="77"/>
        <v>0</v>
      </c>
    </row>
    <row r="811" spans="15:20" s="195" customFormat="1" x14ac:dyDescent="0.2">
      <c r="O811" s="195">
        <f t="shared" si="72"/>
        <v>0</v>
      </c>
      <c r="P811" s="195">
        <f t="shared" si="73"/>
        <v>0</v>
      </c>
      <c r="Q811" s="195">
        <f t="shared" si="74"/>
        <v>0</v>
      </c>
      <c r="R811" s="195">
        <f t="shared" si="75"/>
        <v>0</v>
      </c>
      <c r="S811" s="195">
        <f t="shared" si="76"/>
        <v>0</v>
      </c>
      <c r="T811" s="195">
        <f t="shared" si="77"/>
        <v>0</v>
      </c>
    </row>
    <row r="812" spans="15:20" s="195" customFormat="1" x14ac:dyDescent="0.2">
      <c r="O812" s="195">
        <f t="shared" si="72"/>
        <v>0</v>
      </c>
      <c r="P812" s="195">
        <f t="shared" si="73"/>
        <v>0</v>
      </c>
      <c r="Q812" s="195">
        <f t="shared" si="74"/>
        <v>0</v>
      </c>
      <c r="R812" s="195">
        <f t="shared" si="75"/>
        <v>0</v>
      </c>
      <c r="S812" s="195">
        <f t="shared" si="76"/>
        <v>0</v>
      </c>
      <c r="T812" s="195">
        <f t="shared" si="77"/>
        <v>0</v>
      </c>
    </row>
    <row r="813" spans="15:20" s="195" customFormat="1" x14ac:dyDescent="0.2">
      <c r="O813" s="195">
        <f t="shared" si="72"/>
        <v>0</v>
      </c>
      <c r="P813" s="195">
        <f t="shared" si="73"/>
        <v>0</v>
      </c>
      <c r="Q813" s="195">
        <f t="shared" si="74"/>
        <v>0</v>
      </c>
      <c r="R813" s="195">
        <f t="shared" si="75"/>
        <v>0</v>
      </c>
      <c r="S813" s="195">
        <f t="shared" si="76"/>
        <v>0</v>
      </c>
      <c r="T813" s="195">
        <f t="shared" si="77"/>
        <v>0</v>
      </c>
    </row>
    <row r="814" spans="15:20" s="195" customFormat="1" x14ac:dyDescent="0.2">
      <c r="O814" s="195">
        <f t="shared" si="72"/>
        <v>0</v>
      </c>
      <c r="P814" s="195">
        <f t="shared" si="73"/>
        <v>0</v>
      </c>
      <c r="Q814" s="195">
        <f t="shared" si="74"/>
        <v>0</v>
      </c>
      <c r="R814" s="195">
        <f t="shared" si="75"/>
        <v>0</v>
      </c>
      <c r="S814" s="195">
        <f t="shared" si="76"/>
        <v>0</v>
      </c>
      <c r="T814" s="195">
        <f t="shared" si="77"/>
        <v>0</v>
      </c>
    </row>
    <row r="815" spans="15:20" s="195" customFormat="1" x14ac:dyDescent="0.2">
      <c r="O815" s="195">
        <f t="shared" si="72"/>
        <v>0</v>
      </c>
      <c r="P815" s="195">
        <f t="shared" si="73"/>
        <v>0</v>
      </c>
      <c r="Q815" s="195">
        <f t="shared" si="74"/>
        <v>0</v>
      </c>
      <c r="R815" s="195">
        <f t="shared" si="75"/>
        <v>0</v>
      </c>
      <c r="S815" s="195">
        <f t="shared" si="76"/>
        <v>0</v>
      </c>
      <c r="T815" s="195">
        <f t="shared" si="77"/>
        <v>0</v>
      </c>
    </row>
    <row r="816" spans="15:20" s="195" customFormat="1" x14ac:dyDescent="0.2">
      <c r="O816" s="195">
        <f t="shared" si="72"/>
        <v>0</v>
      </c>
      <c r="P816" s="195">
        <f t="shared" si="73"/>
        <v>0</v>
      </c>
      <c r="Q816" s="195">
        <f t="shared" si="74"/>
        <v>0</v>
      </c>
      <c r="R816" s="195">
        <f t="shared" si="75"/>
        <v>0</v>
      </c>
      <c r="S816" s="195">
        <f t="shared" si="76"/>
        <v>0</v>
      </c>
      <c r="T816" s="195">
        <f t="shared" si="77"/>
        <v>0</v>
      </c>
    </row>
    <row r="817" spans="15:20" s="195" customFormat="1" x14ac:dyDescent="0.2">
      <c r="O817" s="195">
        <f t="shared" si="72"/>
        <v>0</v>
      </c>
      <c r="P817" s="195">
        <f t="shared" si="73"/>
        <v>0</v>
      </c>
      <c r="Q817" s="195">
        <f t="shared" si="74"/>
        <v>0</v>
      </c>
      <c r="R817" s="195">
        <f t="shared" si="75"/>
        <v>0</v>
      </c>
      <c r="S817" s="195">
        <f t="shared" si="76"/>
        <v>0</v>
      </c>
      <c r="T817" s="195">
        <f t="shared" si="77"/>
        <v>0</v>
      </c>
    </row>
    <row r="818" spans="15:20" s="195" customFormat="1" x14ac:dyDescent="0.2">
      <c r="O818" s="195">
        <f t="shared" si="72"/>
        <v>0</v>
      </c>
      <c r="P818" s="195">
        <f t="shared" si="73"/>
        <v>0</v>
      </c>
      <c r="Q818" s="195">
        <f t="shared" si="74"/>
        <v>0</v>
      </c>
      <c r="R818" s="195">
        <f t="shared" si="75"/>
        <v>0</v>
      </c>
      <c r="S818" s="195">
        <f t="shared" si="76"/>
        <v>0</v>
      </c>
      <c r="T818" s="195">
        <f t="shared" si="77"/>
        <v>0</v>
      </c>
    </row>
    <row r="819" spans="15:20" s="195" customFormat="1" x14ac:dyDescent="0.2">
      <c r="O819" s="195">
        <f t="shared" si="72"/>
        <v>0</v>
      </c>
      <c r="P819" s="195">
        <f t="shared" si="73"/>
        <v>0</v>
      </c>
      <c r="Q819" s="195">
        <f t="shared" si="74"/>
        <v>0</v>
      </c>
      <c r="R819" s="195">
        <f t="shared" si="75"/>
        <v>0</v>
      </c>
      <c r="S819" s="195">
        <f t="shared" si="76"/>
        <v>0</v>
      </c>
      <c r="T819" s="195">
        <f t="shared" si="77"/>
        <v>0</v>
      </c>
    </row>
    <row r="820" spans="15:20" s="195" customFormat="1" x14ac:dyDescent="0.2">
      <c r="O820" s="195">
        <f t="shared" si="72"/>
        <v>0</v>
      </c>
      <c r="P820" s="195">
        <f t="shared" si="73"/>
        <v>0</v>
      </c>
      <c r="Q820" s="195">
        <f t="shared" si="74"/>
        <v>0</v>
      </c>
      <c r="R820" s="195">
        <f t="shared" si="75"/>
        <v>0</v>
      </c>
      <c r="S820" s="195">
        <f t="shared" si="76"/>
        <v>0</v>
      </c>
      <c r="T820" s="195">
        <f t="shared" si="77"/>
        <v>0</v>
      </c>
    </row>
    <row r="821" spans="15:20" s="195" customFormat="1" x14ac:dyDescent="0.2">
      <c r="O821" s="195">
        <f t="shared" si="72"/>
        <v>0</v>
      </c>
      <c r="P821" s="195">
        <f t="shared" si="73"/>
        <v>0</v>
      </c>
      <c r="Q821" s="195">
        <f t="shared" si="74"/>
        <v>0</v>
      </c>
      <c r="R821" s="195">
        <f t="shared" si="75"/>
        <v>0</v>
      </c>
      <c r="S821" s="195">
        <f t="shared" si="76"/>
        <v>0</v>
      </c>
      <c r="T821" s="195">
        <f t="shared" si="77"/>
        <v>0</v>
      </c>
    </row>
    <row r="822" spans="15:20" s="195" customFormat="1" x14ac:dyDescent="0.2">
      <c r="O822" s="195">
        <f t="shared" si="72"/>
        <v>0</v>
      </c>
      <c r="P822" s="195">
        <f t="shared" si="73"/>
        <v>0</v>
      </c>
      <c r="Q822" s="195">
        <f t="shared" si="74"/>
        <v>0</v>
      </c>
      <c r="R822" s="195">
        <f t="shared" si="75"/>
        <v>0</v>
      </c>
      <c r="S822" s="195">
        <f t="shared" si="76"/>
        <v>0</v>
      </c>
      <c r="T822" s="195">
        <f t="shared" si="77"/>
        <v>0</v>
      </c>
    </row>
    <row r="823" spans="15:20" s="195" customFormat="1" x14ac:dyDescent="0.2">
      <c r="O823" s="195">
        <f t="shared" si="72"/>
        <v>0</v>
      </c>
      <c r="P823" s="195">
        <f t="shared" si="73"/>
        <v>0</v>
      </c>
      <c r="Q823" s="195">
        <f t="shared" si="74"/>
        <v>0</v>
      </c>
      <c r="R823" s="195">
        <f t="shared" si="75"/>
        <v>0</v>
      </c>
      <c r="S823" s="195">
        <f t="shared" si="76"/>
        <v>0</v>
      </c>
      <c r="T823" s="195">
        <f t="shared" si="77"/>
        <v>0</v>
      </c>
    </row>
    <row r="824" spans="15:20" s="195" customFormat="1" x14ac:dyDescent="0.2">
      <c r="O824" s="195">
        <f t="shared" si="72"/>
        <v>0</v>
      </c>
      <c r="P824" s="195">
        <f t="shared" si="73"/>
        <v>0</v>
      </c>
      <c r="Q824" s="195">
        <f t="shared" si="74"/>
        <v>0</v>
      </c>
      <c r="R824" s="195">
        <f t="shared" si="75"/>
        <v>0</v>
      </c>
      <c r="S824" s="195">
        <f t="shared" si="76"/>
        <v>0</v>
      </c>
      <c r="T824" s="195">
        <f t="shared" si="77"/>
        <v>0</v>
      </c>
    </row>
    <row r="825" spans="15:20" s="195" customFormat="1" x14ac:dyDescent="0.2">
      <c r="O825" s="195">
        <f t="shared" si="72"/>
        <v>0</v>
      </c>
      <c r="P825" s="195">
        <f t="shared" si="73"/>
        <v>0</v>
      </c>
      <c r="Q825" s="195">
        <f t="shared" si="74"/>
        <v>0</v>
      </c>
      <c r="R825" s="195">
        <f t="shared" si="75"/>
        <v>0</v>
      </c>
      <c r="S825" s="195">
        <f t="shared" si="76"/>
        <v>0</v>
      </c>
      <c r="T825" s="195">
        <f t="shared" si="77"/>
        <v>0</v>
      </c>
    </row>
    <row r="826" spans="15:20" s="195" customFormat="1" x14ac:dyDescent="0.2">
      <c r="O826" s="195">
        <f t="shared" si="72"/>
        <v>0</v>
      </c>
      <c r="P826" s="195">
        <f t="shared" si="73"/>
        <v>0</v>
      </c>
      <c r="Q826" s="195">
        <f t="shared" si="74"/>
        <v>0</v>
      </c>
      <c r="R826" s="195">
        <f t="shared" si="75"/>
        <v>0</v>
      </c>
      <c r="S826" s="195">
        <f t="shared" si="76"/>
        <v>0</v>
      </c>
      <c r="T826" s="195">
        <f t="shared" si="77"/>
        <v>0</v>
      </c>
    </row>
    <row r="827" spans="15:20" s="195" customFormat="1" x14ac:dyDescent="0.2">
      <c r="O827" s="195">
        <f t="shared" si="72"/>
        <v>0</v>
      </c>
      <c r="P827" s="195">
        <f t="shared" si="73"/>
        <v>0</v>
      </c>
      <c r="Q827" s="195">
        <f t="shared" si="74"/>
        <v>0</v>
      </c>
      <c r="R827" s="195">
        <f t="shared" si="75"/>
        <v>0</v>
      </c>
      <c r="S827" s="195">
        <f t="shared" si="76"/>
        <v>0</v>
      </c>
      <c r="T827" s="195">
        <f t="shared" si="77"/>
        <v>0</v>
      </c>
    </row>
    <row r="828" spans="15:20" s="195" customFormat="1" x14ac:dyDescent="0.2">
      <c r="O828" s="195">
        <f t="shared" si="72"/>
        <v>0</v>
      </c>
      <c r="P828" s="195">
        <f t="shared" si="73"/>
        <v>0</v>
      </c>
      <c r="Q828" s="195">
        <f t="shared" si="74"/>
        <v>0</v>
      </c>
      <c r="R828" s="195">
        <f t="shared" si="75"/>
        <v>0</v>
      </c>
      <c r="S828" s="195">
        <f t="shared" si="76"/>
        <v>0</v>
      </c>
      <c r="T828" s="195">
        <f t="shared" si="77"/>
        <v>0</v>
      </c>
    </row>
    <row r="829" spans="15:20" s="195" customFormat="1" x14ac:dyDescent="0.2">
      <c r="O829" s="195">
        <f t="shared" si="72"/>
        <v>0</v>
      </c>
      <c r="P829" s="195">
        <f t="shared" si="73"/>
        <v>0</v>
      </c>
      <c r="Q829" s="195">
        <f t="shared" si="74"/>
        <v>0</v>
      </c>
      <c r="R829" s="195">
        <f t="shared" si="75"/>
        <v>0</v>
      </c>
      <c r="S829" s="195">
        <f t="shared" si="76"/>
        <v>0</v>
      </c>
      <c r="T829" s="195">
        <f t="shared" si="77"/>
        <v>0</v>
      </c>
    </row>
    <row r="830" spans="15:20" s="195" customFormat="1" x14ac:dyDescent="0.2">
      <c r="O830" s="195">
        <f t="shared" si="72"/>
        <v>0</v>
      </c>
      <c r="P830" s="195">
        <f t="shared" si="73"/>
        <v>0</v>
      </c>
      <c r="Q830" s="195">
        <f t="shared" si="74"/>
        <v>0</v>
      </c>
      <c r="R830" s="195">
        <f t="shared" si="75"/>
        <v>0</v>
      </c>
      <c r="S830" s="195">
        <f t="shared" si="76"/>
        <v>0</v>
      </c>
      <c r="T830" s="195">
        <f t="shared" si="77"/>
        <v>0</v>
      </c>
    </row>
    <row r="831" spans="15:20" s="195" customFormat="1" x14ac:dyDescent="0.2">
      <c r="O831" s="195">
        <f t="shared" si="72"/>
        <v>0</v>
      </c>
      <c r="P831" s="195">
        <f t="shared" si="73"/>
        <v>0</v>
      </c>
      <c r="Q831" s="195">
        <f t="shared" si="74"/>
        <v>0</v>
      </c>
      <c r="R831" s="195">
        <f t="shared" si="75"/>
        <v>0</v>
      </c>
      <c r="S831" s="195">
        <f t="shared" si="76"/>
        <v>0</v>
      </c>
      <c r="T831" s="195">
        <f t="shared" si="77"/>
        <v>0</v>
      </c>
    </row>
    <row r="832" spans="15:20" s="195" customFormat="1" x14ac:dyDescent="0.2">
      <c r="O832" s="195">
        <f t="shared" si="72"/>
        <v>0</v>
      </c>
      <c r="P832" s="195">
        <f t="shared" si="73"/>
        <v>0</v>
      </c>
      <c r="Q832" s="195">
        <f t="shared" si="74"/>
        <v>0</v>
      </c>
      <c r="R832" s="195">
        <f t="shared" si="75"/>
        <v>0</v>
      </c>
      <c r="S832" s="195">
        <f t="shared" si="76"/>
        <v>0</v>
      </c>
      <c r="T832" s="195">
        <f t="shared" si="77"/>
        <v>0</v>
      </c>
    </row>
    <row r="833" spans="15:20" s="195" customFormat="1" x14ac:dyDescent="0.2">
      <c r="O833" s="195">
        <f t="shared" si="72"/>
        <v>0</v>
      </c>
      <c r="P833" s="195">
        <f t="shared" si="73"/>
        <v>0</v>
      </c>
      <c r="Q833" s="195">
        <f t="shared" si="74"/>
        <v>0</v>
      </c>
      <c r="R833" s="195">
        <f t="shared" si="75"/>
        <v>0</v>
      </c>
      <c r="S833" s="195">
        <f t="shared" si="76"/>
        <v>0</v>
      </c>
      <c r="T833" s="195">
        <f t="shared" si="77"/>
        <v>0</v>
      </c>
    </row>
    <row r="834" spans="15:20" s="195" customFormat="1" x14ac:dyDescent="0.2">
      <c r="O834" s="195">
        <f t="shared" si="72"/>
        <v>0</v>
      </c>
      <c r="P834" s="195">
        <f t="shared" si="73"/>
        <v>0</v>
      </c>
      <c r="Q834" s="195">
        <f t="shared" si="74"/>
        <v>0</v>
      </c>
      <c r="R834" s="195">
        <f t="shared" si="75"/>
        <v>0</v>
      </c>
      <c r="S834" s="195">
        <f t="shared" si="76"/>
        <v>0</v>
      </c>
      <c r="T834" s="195">
        <f t="shared" si="77"/>
        <v>0</v>
      </c>
    </row>
    <row r="835" spans="15:20" s="195" customFormat="1" x14ac:dyDescent="0.2">
      <c r="O835" s="195">
        <f t="shared" si="72"/>
        <v>0</v>
      </c>
      <c r="P835" s="195">
        <f t="shared" si="73"/>
        <v>0</v>
      </c>
      <c r="Q835" s="195">
        <f t="shared" si="74"/>
        <v>0</v>
      </c>
      <c r="R835" s="195">
        <f t="shared" si="75"/>
        <v>0</v>
      </c>
      <c r="S835" s="195">
        <f t="shared" si="76"/>
        <v>0</v>
      </c>
      <c r="T835" s="195">
        <f t="shared" si="77"/>
        <v>0</v>
      </c>
    </row>
    <row r="836" spans="15:20" s="195" customFormat="1" x14ac:dyDescent="0.2">
      <c r="O836" s="195">
        <f t="shared" si="72"/>
        <v>0</v>
      </c>
      <c r="P836" s="195">
        <f t="shared" si="73"/>
        <v>0</v>
      </c>
      <c r="Q836" s="195">
        <f t="shared" si="74"/>
        <v>0</v>
      </c>
      <c r="R836" s="195">
        <f t="shared" si="75"/>
        <v>0</v>
      </c>
      <c r="S836" s="195">
        <f t="shared" si="76"/>
        <v>0</v>
      </c>
      <c r="T836" s="195">
        <f t="shared" si="77"/>
        <v>0</v>
      </c>
    </row>
    <row r="837" spans="15:20" s="195" customFormat="1" x14ac:dyDescent="0.2">
      <c r="O837" s="195">
        <f t="shared" si="72"/>
        <v>0</v>
      </c>
      <c r="P837" s="195">
        <f t="shared" si="73"/>
        <v>0</v>
      </c>
      <c r="Q837" s="195">
        <f t="shared" si="74"/>
        <v>0</v>
      </c>
      <c r="R837" s="195">
        <f t="shared" si="75"/>
        <v>0</v>
      </c>
      <c r="S837" s="195">
        <f t="shared" si="76"/>
        <v>0</v>
      </c>
      <c r="T837" s="195">
        <f t="shared" si="77"/>
        <v>0</v>
      </c>
    </row>
    <row r="838" spans="15:20" s="195" customFormat="1" x14ac:dyDescent="0.2">
      <c r="O838" s="195">
        <f t="shared" si="72"/>
        <v>0</v>
      </c>
      <c r="P838" s="195">
        <f t="shared" si="73"/>
        <v>0</v>
      </c>
      <c r="Q838" s="195">
        <f t="shared" si="74"/>
        <v>0</v>
      </c>
      <c r="R838" s="195">
        <f t="shared" si="75"/>
        <v>0</v>
      </c>
      <c r="S838" s="195">
        <f t="shared" si="76"/>
        <v>0</v>
      </c>
      <c r="T838" s="195">
        <f t="shared" si="77"/>
        <v>0</v>
      </c>
    </row>
    <row r="839" spans="15:20" s="195" customFormat="1" x14ac:dyDescent="0.2">
      <c r="O839" s="195">
        <f t="shared" si="72"/>
        <v>0</v>
      </c>
      <c r="P839" s="195">
        <f t="shared" si="73"/>
        <v>0</v>
      </c>
      <c r="Q839" s="195">
        <f t="shared" si="74"/>
        <v>0</v>
      </c>
      <c r="R839" s="195">
        <f t="shared" si="75"/>
        <v>0</v>
      </c>
      <c r="S839" s="195">
        <f t="shared" si="76"/>
        <v>0</v>
      </c>
      <c r="T839" s="195">
        <f t="shared" si="77"/>
        <v>0</v>
      </c>
    </row>
    <row r="840" spans="15:20" s="195" customFormat="1" x14ac:dyDescent="0.2">
      <c r="O840" s="195">
        <f t="shared" si="72"/>
        <v>0</v>
      </c>
      <c r="P840" s="195">
        <f t="shared" si="73"/>
        <v>0</v>
      </c>
      <c r="Q840" s="195">
        <f t="shared" si="74"/>
        <v>0</v>
      </c>
      <c r="R840" s="195">
        <f t="shared" si="75"/>
        <v>0</v>
      </c>
      <c r="S840" s="195">
        <f t="shared" si="76"/>
        <v>0</v>
      </c>
      <c r="T840" s="195">
        <f t="shared" si="77"/>
        <v>0</v>
      </c>
    </row>
    <row r="841" spans="15:20" s="195" customFormat="1" x14ac:dyDescent="0.2">
      <c r="O841" s="195">
        <f t="shared" si="72"/>
        <v>0</v>
      </c>
      <c r="P841" s="195">
        <f t="shared" si="73"/>
        <v>0</v>
      </c>
      <c r="Q841" s="195">
        <f t="shared" si="74"/>
        <v>0</v>
      </c>
      <c r="R841" s="195">
        <f t="shared" si="75"/>
        <v>0</v>
      </c>
      <c r="S841" s="195">
        <f t="shared" si="76"/>
        <v>0</v>
      </c>
      <c r="T841" s="195">
        <f t="shared" si="77"/>
        <v>0</v>
      </c>
    </row>
    <row r="842" spans="15:20" s="195" customFormat="1" x14ac:dyDescent="0.2">
      <c r="O842" s="195">
        <f t="shared" si="72"/>
        <v>0</v>
      </c>
      <c r="P842" s="195">
        <f t="shared" si="73"/>
        <v>0</v>
      </c>
      <c r="Q842" s="195">
        <f t="shared" si="74"/>
        <v>0</v>
      </c>
      <c r="R842" s="195">
        <f t="shared" si="75"/>
        <v>0</v>
      </c>
      <c r="S842" s="195">
        <f t="shared" si="76"/>
        <v>0</v>
      </c>
      <c r="T842" s="195">
        <f t="shared" si="77"/>
        <v>0</v>
      </c>
    </row>
    <row r="843" spans="15:20" s="195" customFormat="1" x14ac:dyDescent="0.2">
      <c r="O843" s="195">
        <f t="shared" si="72"/>
        <v>0</v>
      </c>
      <c r="P843" s="195">
        <f t="shared" si="73"/>
        <v>0</v>
      </c>
      <c r="Q843" s="195">
        <f t="shared" si="74"/>
        <v>0</v>
      </c>
      <c r="R843" s="195">
        <f t="shared" si="75"/>
        <v>0</v>
      </c>
      <c r="S843" s="195">
        <f t="shared" si="76"/>
        <v>0</v>
      </c>
      <c r="T843" s="195">
        <f t="shared" si="77"/>
        <v>0</v>
      </c>
    </row>
    <row r="844" spans="15:20" s="195" customFormat="1" x14ac:dyDescent="0.2">
      <c r="O844" s="195">
        <f t="shared" si="72"/>
        <v>0</v>
      </c>
      <c r="P844" s="195">
        <f t="shared" si="73"/>
        <v>0</v>
      </c>
      <c r="Q844" s="195">
        <f t="shared" si="74"/>
        <v>0</v>
      </c>
      <c r="R844" s="195">
        <f t="shared" si="75"/>
        <v>0</v>
      </c>
      <c r="S844" s="195">
        <f t="shared" si="76"/>
        <v>0</v>
      </c>
      <c r="T844" s="195">
        <f t="shared" si="77"/>
        <v>0</v>
      </c>
    </row>
    <row r="845" spans="15:20" s="195" customFormat="1" x14ac:dyDescent="0.2">
      <c r="O845" s="195">
        <f t="shared" si="72"/>
        <v>0</v>
      </c>
      <c r="P845" s="195">
        <f t="shared" si="73"/>
        <v>0</v>
      </c>
      <c r="Q845" s="195">
        <f t="shared" si="74"/>
        <v>0</v>
      </c>
      <c r="R845" s="195">
        <f t="shared" si="75"/>
        <v>0</v>
      </c>
      <c r="S845" s="195">
        <f t="shared" si="76"/>
        <v>0</v>
      </c>
      <c r="T845" s="195">
        <f t="shared" si="77"/>
        <v>0</v>
      </c>
    </row>
    <row r="846" spans="15:20" s="195" customFormat="1" x14ac:dyDescent="0.2">
      <c r="O846" s="195">
        <f t="shared" si="72"/>
        <v>0</v>
      </c>
      <c r="P846" s="195">
        <f t="shared" si="73"/>
        <v>0</v>
      </c>
      <c r="Q846" s="195">
        <f t="shared" si="74"/>
        <v>0</v>
      </c>
      <c r="R846" s="195">
        <f t="shared" si="75"/>
        <v>0</v>
      </c>
      <c r="S846" s="195">
        <f t="shared" si="76"/>
        <v>0</v>
      </c>
      <c r="T846" s="195">
        <f t="shared" si="77"/>
        <v>0</v>
      </c>
    </row>
    <row r="847" spans="15:20" s="195" customFormat="1" x14ac:dyDescent="0.2">
      <c r="O847" s="195">
        <f t="shared" si="72"/>
        <v>0</v>
      </c>
      <c r="P847" s="195">
        <f t="shared" si="73"/>
        <v>0</v>
      </c>
      <c r="Q847" s="195">
        <f t="shared" si="74"/>
        <v>0</v>
      </c>
      <c r="R847" s="195">
        <f t="shared" si="75"/>
        <v>0</v>
      </c>
      <c r="S847" s="195">
        <f t="shared" si="76"/>
        <v>0</v>
      </c>
      <c r="T847" s="195">
        <f t="shared" si="77"/>
        <v>0</v>
      </c>
    </row>
    <row r="848" spans="15:20" s="195" customFormat="1" x14ac:dyDescent="0.2">
      <c r="O848" s="195">
        <f t="shared" ref="O848:O911" si="78">IF(OR(H848="B",H848="T",H848="H",H848="S",H848="M",H848=""),0,IF(N848&lt;=1.9,4,8))</f>
        <v>0</v>
      </c>
      <c r="P848" s="195">
        <f t="shared" ref="P848:P911" si="79">O848*G848</f>
        <v>0</v>
      </c>
      <c r="Q848" s="195">
        <f t="shared" ref="Q848:Q911" si="80">IF(OR(H848="C",H848="V",H848="H",H848="S",H848="M",H848=""),0,IF(N848&lt;=5, 4, 6))</f>
        <v>0</v>
      </c>
      <c r="R848" s="195">
        <f t="shared" ref="R848:R911" si="81">Q848*G848</f>
        <v>0</v>
      </c>
      <c r="S848" s="195">
        <f t="shared" ref="S848:S911" si="82">IF(OR(H848="c",H848="v",H848="b",H848="t",H848=""),0,IF(N848&lt;=14,4,EVEN(N848/3.5)))</f>
        <v>0</v>
      </c>
      <c r="T848" s="195">
        <f t="shared" ref="T848:T911" si="83">S848*G848</f>
        <v>0</v>
      </c>
    </row>
    <row r="849" spans="15:20" s="195" customFormat="1" x14ac:dyDescent="0.2">
      <c r="O849" s="195">
        <f t="shared" si="78"/>
        <v>0</v>
      </c>
      <c r="P849" s="195">
        <f t="shared" si="79"/>
        <v>0</v>
      </c>
      <c r="Q849" s="195">
        <f t="shared" si="80"/>
        <v>0</v>
      </c>
      <c r="R849" s="195">
        <f t="shared" si="81"/>
        <v>0</v>
      </c>
      <c r="S849" s="195">
        <f t="shared" si="82"/>
        <v>0</v>
      </c>
      <c r="T849" s="195">
        <f t="shared" si="83"/>
        <v>0</v>
      </c>
    </row>
    <row r="850" spans="15:20" s="195" customFormat="1" x14ac:dyDescent="0.2">
      <c r="O850" s="195">
        <f t="shared" si="78"/>
        <v>0</v>
      </c>
      <c r="P850" s="195">
        <f t="shared" si="79"/>
        <v>0</v>
      </c>
      <c r="Q850" s="195">
        <f t="shared" si="80"/>
        <v>0</v>
      </c>
      <c r="R850" s="195">
        <f t="shared" si="81"/>
        <v>0</v>
      </c>
      <c r="S850" s="195">
        <f t="shared" si="82"/>
        <v>0</v>
      </c>
      <c r="T850" s="195">
        <f t="shared" si="83"/>
        <v>0</v>
      </c>
    </row>
    <row r="851" spans="15:20" s="195" customFormat="1" x14ac:dyDescent="0.2">
      <c r="O851" s="195">
        <f t="shared" si="78"/>
        <v>0</v>
      </c>
      <c r="P851" s="195">
        <f t="shared" si="79"/>
        <v>0</v>
      </c>
      <c r="Q851" s="195">
        <f t="shared" si="80"/>
        <v>0</v>
      </c>
      <c r="R851" s="195">
        <f t="shared" si="81"/>
        <v>0</v>
      </c>
      <c r="S851" s="195">
        <f t="shared" si="82"/>
        <v>0</v>
      </c>
      <c r="T851" s="195">
        <f t="shared" si="83"/>
        <v>0</v>
      </c>
    </row>
    <row r="852" spans="15:20" s="195" customFormat="1" x14ac:dyDescent="0.2">
      <c r="O852" s="195">
        <f t="shared" si="78"/>
        <v>0</v>
      </c>
      <c r="P852" s="195">
        <f t="shared" si="79"/>
        <v>0</v>
      </c>
      <c r="Q852" s="195">
        <f t="shared" si="80"/>
        <v>0</v>
      </c>
      <c r="R852" s="195">
        <f t="shared" si="81"/>
        <v>0</v>
      </c>
      <c r="S852" s="195">
        <f t="shared" si="82"/>
        <v>0</v>
      </c>
      <c r="T852" s="195">
        <f t="shared" si="83"/>
        <v>0</v>
      </c>
    </row>
    <row r="853" spans="15:20" s="195" customFormat="1" x14ac:dyDescent="0.2">
      <c r="O853" s="195">
        <f t="shared" si="78"/>
        <v>0</v>
      </c>
      <c r="P853" s="195">
        <f t="shared" si="79"/>
        <v>0</v>
      </c>
      <c r="Q853" s="195">
        <f t="shared" si="80"/>
        <v>0</v>
      </c>
      <c r="R853" s="195">
        <f t="shared" si="81"/>
        <v>0</v>
      </c>
      <c r="S853" s="195">
        <f t="shared" si="82"/>
        <v>0</v>
      </c>
      <c r="T853" s="195">
        <f t="shared" si="83"/>
        <v>0</v>
      </c>
    </row>
    <row r="854" spans="15:20" s="195" customFormat="1" x14ac:dyDescent="0.2">
      <c r="O854" s="195">
        <f t="shared" si="78"/>
        <v>0</v>
      </c>
      <c r="P854" s="195">
        <f t="shared" si="79"/>
        <v>0</v>
      </c>
      <c r="Q854" s="195">
        <f t="shared" si="80"/>
        <v>0</v>
      </c>
      <c r="R854" s="195">
        <f t="shared" si="81"/>
        <v>0</v>
      </c>
      <c r="S854" s="195">
        <f t="shared" si="82"/>
        <v>0</v>
      </c>
      <c r="T854" s="195">
        <f t="shared" si="83"/>
        <v>0</v>
      </c>
    </row>
    <row r="855" spans="15:20" s="195" customFormat="1" x14ac:dyDescent="0.2">
      <c r="O855" s="195">
        <f t="shared" si="78"/>
        <v>0</v>
      </c>
      <c r="P855" s="195">
        <f t="shared" si="79"/>
        <v>0</v>
      </c>
      <c r="Q855" s="195">
        <f t="shared" si="80"/>
        <v>0</v>
      </c>
      <c r="R855" s="195">
        <f t="shared" si="81"/>
        <v>0</v>
      </c>
      <c r="S855" s="195">
        <f t="shared" si="82"/>
        <v>0</v>
      </c>
      <c r="T855" s="195">
        <f t="shared" si="83"/>
        <v>0</v>
      </c>
    </row>
    <row r="856" spans="15:20" s="195" customFormat="1" x14ac:dyDescent="0.2">
      <c r="O856" s="195">
        <f t="shared" si="78"/>
        <v>0</v>
      </c>
      <c r="P856" s="195">
        <f t="shared" si="79"/>
        <v>0</v>
      </c>
      <c r="Q856" s="195">
        <f t="shared" si="80"/>
        <v>0</v>
      </c>
      <c r="R856" s="195">
        <f t="shared" si="81"/>
        <v>0</v>
      </c>
      <c r="S856" s="195">
        <f t="shared" si="82"/>
        <v>0</v>
      </c>
      <c r="T856" s="195">
        <f t="shared" si="83"/>
        <v>0</v>
      </c>
    </row>
    <row r="857" spans="15:20" s="195" customFormat="1" x14ac:dyDescent="0.2">
      <c r="O857" s="195">
        <f t="shared" si="78"/>
        <v>0</v>
      </c>
      <c r="P857" s="195">
        <f t="shared" si="79"/>
        <v>0</v>
      </c>
      <c r="Q857" s="195">
        <f t="shared" si="80"/>
        <v>0</v>
      </c>
      <c r="R857" s="195">
        <f t="shared" si="81"/>
        <v>0</v>
      </c>
      <c r="S857" s="195">
        <f t="shared" si="82"/>
        <v>0</v>
      </c>
      <c r="T857" s="195">
        <f t="shared" si="83"/>
        <v>0</v>
      </c>
    </row>
    <row r="858" spans="15:20" s="195" customFormat="1" x14ac:dyDescent="0.2">
      <c r="O858" s="195">
        <f t="shared" si="78"/>
        <v>0</v>
      </c>
      <c r="P858" s="195">
        <f t="shared" si="79"/>
        <v>0</v>
      </c>
      <c r="Q858" s="195">
        <f t="shared" si="80"/>
        <v>0</v>
      </c>
      <c r="R858" s="195">
        <f t="shared" si="81"/>
        <v>0</v>
      </c>
      <c r="S858" s="195">
        <f t="shared" si="82"/>
        <v>0</v>
      </c>
      <c r="T858" s="195">
        <f t="shared" si="83"/>
        <v>0</v>
      </c>
    </row>
    <row r="859" spans="15:20" s="195" customFormat="1" x14ac:dyDescent="0.2">
      <c r="O859" s="195">
        <f t="shared" si="78"/>
        <v>0</v>
      </c>
      <c r="P859" s="195">
        <f t="shared" si="79"/>
        <v>0</v>
      </c>
      <c r="Q859" s="195">
        <f t="shared" si="80"/>
        <v>0</v>
      </c>
      <c r="R859" s="195">
        <f t="shared" si="81"/>
        <v>0</v>
      </c>
      <c r="S859" s="195">
        <f t="shared" si="82"/>
        <v>0</v>
      </c>
      <c r="T859" s="195">
        <f t="shared" si="83"/>
        <v>0</v>
      </c>
    </row>
    <row r="860" spans="15:20" s="195" customFormat="1" x14ac:dyDescent="0.2">
      <c r="O860" s="195">
        <f t="shared" si="78"/>
        <v>0</v>
      </c>
      <c r="P860" s="195">
        <f t="shared" si="79"/>
        <v>0</v>
      </c>
      <c r="Q860" s="195">
        <f t="shared" si="80"/>
        <v>0</v>
      </c>
      <c r="R860" s="195">
        <f t="shared" si="81"/>
        <v>0</v>
      </c>
      <c r="S860" s="195">
        <f t="shared" si="82"/>
        <v>0</v>
      </c>
      <c r="T860" s="195">
        <f t="shared" si="83"/>
        <v>0</v>
      </c>
    </row>
    <row r="861" spans="15:20" s="195" customFormat="1" x14ac:dyDescent="0.2">
      <c r="O861" s="195">
        <f t="shared" si="78"/>
        <v>0</v>
      </c>
      <c r="P861" s="195">
        <f t="shared" si="79"/>
        <v>0</v>
      </c>
      <c r="Q861" s="195">
        <f t="shared" si="80"/>
        <v>0</v>
      </c>
      <c r="R861" s="195">
        <f t="shared" si="81"/>
        <v>0</v>
      </c>
      <c r="S861" s="195">
        <f t="shared" si="82"/>
        <v>0</v>
      </c>
      <c r="T861" s="195">
        <f t="shared" si="83"/>
        <v>0</v>
      </c>
    </row>
    <row r="862" spans="15:20" s="195" customFormat="1" x14ac:dyDescent="0.2">
      <c r="O862" s="195">
        <f t="shared" si="78"/>
        <v>0</v>
      </c>
      <c r="P862" s="195">
        <f t="shared" si="79"/>
        <v>0</v>
      </c>
      <c r="Q862" s="195">
        <f t="shared" si="80"/>
        <v>0</v>
      </c>
      <c r="R862" s="195">
        <f t="shared" si="81"/>
        <v>0</v>
      </c>
      <c r="S862" s="195">
        <f t="shared" si="82"/>
        <v>0</v>
      </c>
      <c r="T862" s="195">
        <f t="shared" si="83"/>
        <v>0</v>
      </c>
    </row>
    <row r="863" spans="15:20" s="195" customFormat="1" x14ac:dyDescent="0.2">
      <c r="O863" s="195">
        <f t="shared" si="78"/>
        <v>0</v>
      </c>
      <c r="P863" s="195">
        <f t="shared" si="79"/>
        <v>0</v>
      </c>
      <c r="Q863" s="195">
        <f t="shared" si="80"/>
        <v>0</v>
      </c>
      <c r="R863" s="195">
        <f t="shared" si="81"/>
        <v>0</v>
      </c>
      <c r="S863" s="195">
        <f t="shared" si="82"/>
        <v>0</v>
      </c>
      <c r="T863" s="195">
        <f t="shared" si="83"/>
        <v>0</v>
      </c>
    </row>
    <row r="864" spans="15:20" s="195" customFormat="1" x14ac:dyDescent="0.2">
      <c r="O864" s="195">
        <f t="shared" si="78"/>
        <v>0</v>
      </c>
      <c r="P864" s="195">
        <f t="shared" si="79"/>
        <v>0</v>
      </c>
      <c r="Q864" s="195">
        <f t="shared" si="80"/>
        <v>0</v>
      </c>
      <c r="R864" s="195">
        <f t="shared" si="81"/>
        <v>0</v>
      </c>
      <c r="S864" s="195">
        <f t="shared" si="82"/>
        <v>0</v>
      </c>
      <c r="T864" s="195">
        <f t="shared" si="83"/>
        <v>0</v>
      </c>
    </row>
    <row r="865" spans="15:20" s="195" customFormat="1" x14ac:dyDescent="0.2">
      <c r="O865" s="195">
        <f t="shared" si="78"/>
        <v>0</v>
      </c>
      <c r="P865" s="195">
        <f t="shared" si="79"/>
        <v>0</v>
      </c>
      <c r="Q865" s="195">
        <f t="shared" si="80"/>
        <v>0</v>
      </c>
      <c r="R865" s="195">
        <f t="shared" si="81"/>
        <v>0</v>
      </c>
      <c r="S865" s="195">
        <f t="shared" si="82"/>
        <v>0</v>
      </c>
      <c r="T865" s="195">
        <f t="shared" si="83"/>
        <v>0</v>
      </c>
    </row>
    <row r="866" spans="15:20" s="195" customFormat="1" x14ac:dyDescent="0.2">
      <c r="O866" s="195">
        <f t="shared" si="78"/>
        <v>0</v>
      </c>
      <c r="P866" s="195">
        <f t="shared" si="79"/>
        <v>0</v>
      </c>
      <c r="Q866" s="195">
        <f t="shared" si="80"/>
        <v>0</v>
      </c>
      <c r="R866" s="195">
        <f t="shared" si="81"/>
        <v>0</v>
      </c>
      <c r="S866" s="195">
        <f t="shared" si="82"/>
        <v>0</v>
      </c>
      <c r="T866" s="195">
        <f t="shared" si="83"/>
        <v>0</v>
      </c>
    </row>
    <row r="867" spans="15:20" s="195" customFormat="1" x14ac:dyDescent="0.2">
      <c r="O867" s="195">
        <f t="shared" si="78"/>
        <v>0</v>
      </c>
      <c r="P867" s="195">
        <f t="shared" si="79"/>
        <v>0</v>
      </c>
      <c r="Q867" s="195">
        <f t="shared" si="80"/>
        <v>0</v>
      </c>
      <c r="R867" s="195">
        <f t="shared" si="81"/>
        <v>0</v>
      </c>
      <c r="S867" s="195">
        <f t="shared" si="82"/>
        <v>0</v>
      </c>
      <c r="T867" s="195">
        <f t="shared" si="83"/>
        <v>0</v>
      </c>
    </row>
    <row r="868" spans="15:20" s="195" customFormat="1" x14ac:dyDescent="0.2">
      <c r="O868" s="195">
        <f t="shared" si="78"/>
        <v>0</v>
      </c>
      <c r="P868" s="195">
        <f t="shared" si="79"/>
        <v>0</v>
      </c>
      <c r="Q868" s="195">
        <f t="shared" si="80"/>
        <v>0</v>
      </c>
      <c r="R868" s="195">
        <f t="shared" si="81"/>
        <v>0</v>
      </c>
      <c r="S868" s="195">
        <f t="shared" si="82"/>
        <v>0</v>
      </c>
      <c r="T868" s="195">
        <f t="shared" si="83"/>
        <v>0</v>
      </c>
    </row>
    <row r="869" spans="15:20" s="195" customFormat="1" x14ac:dyDescent="0.2">
      <c r="O869" s="195">
        <f t="shared" si="78"/>
        <v>0</v>
      </c>
      <c r="P869" s="195">
        <f t="shared" si="79"/>
        <v>0</v>
      </c>
      <c r="Q869" s="195">
        <f t="shared" si="80"/>
        <v>0</v>
      </c>
      <c r="R869" s="195">
        <f t="shared" si="81"/>
        <v>0</v>
      </c>
      <c r="S869" s="195">
        <f t="shared" si="82"/>
        <v>0</v>
      </c>
      <c r="T869" s="195">
        <f t="shared" si="83"/>
        <v>0</v>
      </c>
    </row>
    <row r="870" spans="15:20" s="195" customFormat="1" x14ac:dyDescent="0.2">
      <c r="O870" s="195">
        <f t="shared" si="78"/>
        <v>0</v>
      </c>
      <c r="P870" s="195">
        <f t="shared" si="79"/>
        <v>0</v>
      </c>
      <c r="Q870" s="195">
        <f t="shared" si="80"/>
        <v>0</v>
      </c>
      <c r="R870" s="195">
        <f t="shared" si="81"/>
        <v>0</v>
      </c>
      <c r="S870" s="195">
        <f t="shared" si="82"/>
        <v>0</v>
      </c>
      <c r="T870" s="195">
        <f t="shared" si="83"/>
        <v>0</v>
      </c>
    </row>
    <row r="871" spans="15:20" s="195" customFormat="1" x14ac:dyDescent="0.2">
      <c r="O871" s="195">
        <f t="shared" si="78"/>
        <v>0</v>
      </c>
      <c r="P871" s="195">
        <f t="shared" si="79"/>
        <v>0</v>
      </c>
      <c r="Q871" s="195">
        <f t="shared" si="80"/>
        <v>0</v>
      </c>
      <c r="R871" s="195">
        <f t="shared" si="81"/>
        <v>0</v>
      </c>
      <c r="S871" s="195">
        <f t="shared" si="82"/>
        <v>0</v>
      </c>
      <c r="T871" s="195">
        <f t="shared" si="83"/>
        <v>0</v>
      </c>
    </row>
    <row r="872" spans="15:20" s="195" customFormat="1" x14ac:dyDescent="0.2">
      <c r="O872" s="195">
        <f t="shared" si="78"/>
        <v>0</v>
      </c>
      <c r="P872" s="195">
        <f t="shared" si="79"/>
        <v>0</v>
      </c>
      <c r="Q872" s="195">
        <f t="shared" si="80"/>
        <v>0</v>
      </c>
      <c r="R872" s="195">
        <f t="shared" si="81"/>
        <v>0</v>
      </c>
      <c r="S872" s="195">
        <f t="shared" si="82"/>
        <v>0</v>
      </c>
      <c r="T872" s="195">
        <f t="shared" si="83"/>
        <v>0</v>
      </c>
    </row>
    <row r="873" spans="15:20" s="195" customFormat="1" x14ac:dyDescent="0.2">
      <c r="O873" s="195">
        <f t="shared" si="78"/>
        <v>0</v>
      </c>
      <c r="P873" s="195">
        <f t="shared" si="79"/>
        <v>0</v>
      </c>
      <c r="Q873" s="195">
        <f t="shared" si="80"/>
        <v>0</v>
      </c>
      <c r="R873" s="195">
        <f t="shared" si="81"/>
        <v>0</v>
      </c>
      <c r="S873" s="195">
        <f t="shared" si="82"/>
        <v>0</v>
      </c>
      <c r="T873" s="195">
        <f t="shared" si="83"/>
        <v>0</v>
      </c>
    </row>
    <row r="874" spans="15:20" s="195" customFormat="1" x14ac:dyDescent="0.2">
      <c r="O874" s="195">
        <f t="shared" si="78"/>
        <v>0</v>
      </c>
      <c r="P874" s="195">
        <f t="shared" si="79"/>
        <v>0</v>
      </c>
      <c r="Q874" s="195">
        <f t="shared" si="80"/>
        <v>0</v>
      </c>
      <c r="R874" s="195">
        <f t="shared" si="81"/>
        <v>0</v>
      </c>
      <c r="S874" s="195">
        <f t="shared" si="82"/>
        <v>0</v>
      </c>
      <c r="T874" s="195">
        <f t="shared" si="83"/>
        <v>0</v>
      </c>
    </row>
    <row r="875" spans="15:20" s="195" customFormat="1" x14ac:dyDescent="0.2">
      <c r="O875" s="195">
        <f t="shared" si="78"/>
        <v>0</v>
      </c>
      <c r="P875" s="195">
        <f t="shared" si="79"/>
        <v>0</v>
      </c>
      <c r="Q875" s="195">
        <f t="shared" si="80"/>
        <v>0</v>
      </c>
      <c r="R875" s="195">
        <f t="shared" si="81"/>
        <v>0</v>
      </c>
      <c r="S875" s="195">
        <f t="shared" si="82"/>
        <v>0</v>
      </c>
      <c r="T875" s="195">
        <f t="shared" si="83"/>
        <v>0</v>
      </c>
    </row>
    <row r="876" spans="15:20" s="195" customFormat="1" x14ac:dyDescent="0.2">
      <c r="O876" s="195">
        <f t="shared" si="78"/>
        <v>0</v>
      </c>
      <c r="P876" s="195">
        <f t="shared" si="79"/>
        <v>0</v>
      </c>
      <c r="Q876" s="195">
        <f t="shared" si="80"/>
        <v>0</v>
      </c>
      <c r="R876" s="195">
        <f t="shared" si="81"/>
        <v>0</v>
      </c>
      <c r="S876" s="195">
        <f t="shared" si="82"/>
        <v>0</v>
      </c>
      <c r="T876" s="195">
        <f t="shared" si="83"/>
        <v>0</v>
      </c>
    </row>
    <row r="877" spans="15:20" s="195" customFormat="1" x14ac:dyDescent="0.2">
      <c r="O877" s="195">
        <f t="shared" si="78"/>
        <v>0</v>
      </c>
      <c r="P877" s="195">
        <f t="shared" si="79"/>
        <v>0</v>
      </c>
      <c r="Q877" s="195">
        <f t="shared" si="80"/>
        <v>0</v>
      </c>
      <c r="R877" s="195">
        <f t="shared" si="81"/>
        <v>0</v>
      </c>
      <c r="S877" s="195">
        <f t="shared" si="82"/>
        <v>0</v>
      </c>
      <c r="T877" s="195">
        <f t="shared" si="83"/>
        <v>0</v>
      </c>
    </row>
    <row r="878" spans="15:20" s="195" customFormat="1" x14ac:dyDescent="0.2">
      <c r="O878" s="195">
        <f t="shared" si="78"/>
        <v>0</v>
      </c>
      <c r="P878" s="195">
        <f t="shared" si="79"/>
        <v>0</v>
      </c>
      <c r="Q878" s="195">
        <f t="shared" si="80"/>
        <v>0</v>
      </c>
      <c r="R878" s="195">
        <f t="shared" si="81"/>
        <v>0</v>
      </c>
      <c r="S878" s="195">
        <f t="shared" si="82"/>
        <v>0</v>
      </c>
      <c r="T878" s="195">
        <f t="shared" si="83"/>
        <v>0</v>
      </c>
    </row>
    <row r="879" spans="15:20" s="195" customFormat="1" x14ac:dyDescent="0.2">
      <c r="O879" s="195">
        <f t="shared" si="78"/>
        <v>0</v>
      </c>
      <c r="P879" s="195">
        <f t="shared" si="79"/>
        <v>0</v>
      </c>
      <c r="Q879" s="195">
        <f t="shared" si="80"/>
        <v>0</v>
      </c>
      <c r="R879" s="195">
        <f t="shared" si="81"/>
        <v>0</v>
      </c>
      <c r="S879" s="195">
        <f t="shared" si="82"/>
        <v>0</v>
      </c>
      <c r="T879" s="195">
        <f t="shared" si="83"/>
        <v>0</v>
      </c>
    </row>
    <row r="880" spans="15:20" s="195" customFormat="1" x14ac:dyDescent="0.2">
      <c r="O880" s="195">
        <f t="shared" si="78"/>
        <v>0</v>
      </c>
      <c r="P880" s="195">
        <f t="shared" si="79"/>
        <v>0</v>
      </c>
      <c r="Q880" s="195">
        <f t="shared" si="80"/>
        <v>0</v>
      </c>
      <c r="R880" s="195">
        <f t="shared" si="81"/>
        <v>0</v>
      </c>
      <c r="S880" s="195">
        <f t="shared" si="82"/>
        <v>0</v>
      </c>
      <c r="T880" s="195">
        <f t="shared" si="83"/>
        <v>0</v>
      </c>
    </row>
    <row r="881" spans="15:20" s="195" customFormat="1" x14ac:dyDescent="0.2">
      <c r="O881" s="195">
        <f t="shared" si="78"/>
        <v>0</v>
      </c>
      <c r="P881" s="195">
        <f t="shared" si="79"/>
        <v>0</v>
      </c>
      <c r="Q881" s="195">
        <f t="shared" si="80"/>
        <v>0</v>
      </c>
      <c r="R881" s="195">
        <f t="shared" si="81"/>
        <v>0</v>
      </c>
      <c r="S881" s="195">
        <f t="shared" si="82"/>
        <v>0</v>
      </c>
      <c r="T881" s="195">
        <f t="shared" si="83"/>
        <v>0</v>
      </c>
    </row>
    <row r="882" spans="15:20" s="195" customFormat="1" x14ac:dyDescent="0.2">
      <c r="O882" s="195">
        <f t="shared" si="78"/>
        <v>0</v>
      </c>
      <c r="P882" s="195">
        <f t="shared" si="79"/>
        <v>0</v>
      </c>
      <c r="Q882" s="195">
        <f t="shared" si="80"/>
        <v>0</v>
      </c>
      <c r="R882" s="195">
        <f t="shared" si="81"/>
        <v>0</v>
      </c>
      <c r="S882" s="195">
        <f t="shared" si="82"/>
        <v>0</v>
      </c>
      <c r="T882" s="195">
        <f t="shared" si="83"/>
        <v>0</v>
      </c>
    </row>
    <row r="883" spans="15:20" s="195" customFormat="1" x14ac:dyDescent="0.2">
      <c r="O883" s="195">
        <f t="shared" si="78"/>
        <v>0</v>
      </c>
      <c r="P883" s="195">
        <f t="shared" si="79"/>
        <v>0</v>
      </c>
      <c r="Q883" s="195">
        <f t="shared" si="80"/>
        <v>0</v>
      </c>
      <c r="R883" s="195">
        <f t="shared" si="81"/>
        <v>0</v>
      </c>
      <c r="S883" s="195">
        <f t="shared" si="82"/>
        <v>0</v>
      </c>
      <c r="T883" s="195">
        <f t="shared" si="83"/>
        <v>0</v>
      </c>
    </row>
    <row r="884" spans="15:20" s="195" customFormat="1" x14ac:dyDescent="0.2">
      <c r="O884" s="195">
        <f t="shared" si="78"/>
        <v>0</v>
      </c>
      <c r="P884" s="195">
        <f t="shared" si="79"/>
        <v>0</v>
      </c>
      <c r="Q884" s="195">
        <f t="shared" si="80"/>
        <v>0</v>
      </c>
      <c r="R884" s="195">
        <f t="shared" si="81"/>
        <v>0</v>
      </c>
      <c r="S884" s="195">
        <f t="shared" si="82"/>
        <v>0</v>
      </c>
      <c r="T884" s="195">
        <f t="shared" si="83"/>
        <v>0</v>
      </c>
    </row>
    <row r="885" spans="15:20" s="195" customFormat="1" x14ac:dyDescent="0.2">
      <c r="O885" s="195">
        <f t="shared" si="78"/>
        <v>0</v>
      </c>
      <c r="P885" s="195">
        <f t="shared" si="79"/>
        <v>0</v>
      </c>
      <c r="Q885" s="195">
        <f t="shared" si="80"/>
        <v>0</v>
      </c>
      <c r="R885" s="195">
        <f t="shared" si="81"/>
        <v>0</v>
      </c>
      <c r="S885" s="195">
        <f t="shared" si="82"/>
        <v>0</v>
      </c>
      <c r="T885" s="195">
        <f t="shared" si="83"/>
        <v>0</v>
      </c>
    </row>
    <row r="886" spans="15:20" s="195" customFormat="1" x14ac:dyDescent="0.2">
      <c r="O886" s="195">
        <f t="shared" si="78"/>
        <v>0</v>
      </c>
      <c r="P886" s="195">
        <f t="shared" si="79"/>
        <v>0</v>
      </c>
      <c r="Q886" s="195">
        <f t="shared" si="80"/>
        <v>0</v>
      </c>
      <c r="R886" s="195">
        <f t="shared" si="81"/>
        <v>0</v>
      </c>
      <c r="S886" s="195">
        <f t="shared" si="82"/>
        <v>0</v>
      </c>
      <c r="T886" s="195">
        <f t="shared" si="83"/>
        <v>0</v>
      </c>
    </row>
    <row r="887" spans="15:20" s="195" customFormat="1" x14ac:dyDescent="0.2">
      <c r="O887" s="195">
        <f t="shared" si="78"/>
        <v>0</v>
      </c>
      <c r="P887" s="195">
        <f t="shared" si="79"/>
        <v>0</v>
      </c>
      <c r="Q887" s="195">
        <f t="shared" si="80"/>
        <v>0</v>
      </c>
      <c r="R887" s="195">
        <f t="shared" si="81"/>
        <v>0</v>
      </c>
      <c r="S887" s="195">
        <f t="shared" si="82"/>
        <v>0</v>
      </c>
      <c r="T887" s="195">
        <f t="shared" si="83"/>
        <v>0</v>
      </c>
    </row>
    <row r="888" spans="15:20" s="195" customFormat="1" x14ac:dyDescent="0.2">
      <c r="O888" s="195">
        <f t="shared" si="78"/>
        <v>0</v>
      </c>
      <c r="P888" s="195">
        <f t="shared" si="79"/>
        <v>0</v>
      </c>
      <c r="Q888" s="195">
        <f t="shared" si="80"/>
        <v>0</v>
      </c>
      <c r="R888" s="195">
        <f t="shared" si="81"/>
        <v>0</v>
      </c>
      <c r="S888" s="195">
        <f t="shared" si="82"/>
        <v>0</v>
      </c>
      <c r="T888" s="195">
        <f t="shared" si="83"/>
        <v>0</v>
      </c>
    </row>
    <row r="889" spans="15:20" s="195" customFormat="1" x14ac:dyDescent="0.2">
      <c r="O889" s="195">
        <f t="shared" si="78"/>
        <v>0</v>
      </c>
      <c r="P889" s="195">
        <f t="shared" si="79"/>
        <v>0</v>
      </c>
      <c r="Q889" s="195">
        <f t="shared" si="80"/>
        <v>0</v>
      </c>
      <c r="R889" s="195">
        <f t="shared" si="81"/>
        <v>0</v>
      </c>
      <c r="S889" s="195">
        <f t="shared" si="82"/>
        <v>0</v>
      </c>
      <c r="T889" s="195">
        <f t="shared" si="83"/>
        <v>0</v>
      </c>
    </row>
    <row r="890" spans="15:20" s="195" customFormat="1" x14ac:dyDescent="0.2">
      <c r="O890" s="195">
        <f t="shared" si="78"/>
        <v>0</v>
      </c>
      <c r="P890" s="195">
        <f t="shared" si="79"/>
        <v>0</v>
      </c>
      <c r="Q890" s="195">
        <f t="shared" si="80"/>
        <v>0</v>
      </c>
      <c r="R890" s="195">
        <f t="shared" si="81"/>
        <v>0</v>
      </c>
      <c r="S890" s="195">
        <f t="shared" si="82"/>
        <v>0</v>
      </c>
      <c r="T890" s="195">
        <f t="shared" si="83"/>
        <v>0</v>
      </c>
    </row>
    <row r="891" spans="15:20" s="195" customFormat="1" x14ac:dyDescent="0.2">
      <c r="O891" s="195">
        <f t="shared" si="78"/>
        <v>0</v>
      </c>
      <c r="P891" s="195">
        <f t="shared" si="79"/>
        <v>0</v>
      </c>
      <c r="Q891" s="195">
        <f t="shared" si="80"/>
        <v>0</v>
      </c>
      <c r="R891" s="195">
        <f t="shared" si="81"/>
        <v>0</v>
      </c>
      <c r="S891" s="195">
        <f t="shared" si="82"/>
        <v>0</v>
      </c>
      <c r="T891" s="195">
        <f t="shared" si="83"/>
        <v>0</v>
      </c>
    </row>
    <row r="892" spans="15:20" s="195" customFormat="1" x14ac:dyDescent="0.2">
      <c r="O892" s="195">
        <f t="shared" si="78"/>
        <v>0</v>
      </c>
      <c r="P892" s="195">
        <f t="shared" si="79"/>
        <v>0</v>
      </c>
      <c r="Q892" s="195">
        <f t="shared" si="80"/>
        <v>0</v>
      </c>
      <c r="R892" s="195">
        <f t="shared" si="81"/>
        <v>0</v>
      </c>
      <c r="S892" s="195">
        <f t="shared" si="82"/>
        <v>0</v>
      </c>
      <c r="T892" s="195">
        <f t="shared" si="83"/>
        <v>0</v>
      </c>
    </row>
    <row r="893" spans="15:20" s="195" customFormat="1" x14ac:dyDescent="0.2">
      <c r="O893" s="195">
        <f t="shared" si="78"/>
        <v>0</v>
      </c>
      <c r="P893" s="195">
        <f t="shared" si="79"/>
        <v>0</v>
      </c>
      <c r="Q893" s="195">
        <f t="shared" si="80"/>
        <v>0</v>
      </c>
      <c r="R893" s="195">
        <f t="shared" si="81"/>
        <v>0</v>
      </c>
      <c r="S893" s="195">
        <f t="shared" si="82"/>
        <v>0</v>
      </c>
      <c r="T893" s="195">
        <f t="shared" si="83"/>
        <v>0</v>
      </c>
    </row>
    <row r="894" spans="15:20" s="195" customFormat="1" x14ac:dyDescent="0.2">
      <c r="O894" s="195">
        <f t="shared" si="78"/>
        <v>0</v>
      </c>
      <c r="P894" s="195">
        <f t="shared" si="79"/>
        <v>0</v>
      </c>
      <c r="Q894" s="195">
        <f t="shared" si="80"/>
        <v>0</v>
      </c>
      <c r="R894" s="195">
        <f t="shared" si="81"/>
        <v>0</v>
      </c>
      <c r="S894" s="195">
        <f t="shared" si="82"/>
        <v>0</v>
      </c>
      <c r="T894" s="195">
        <f t="shared" si="83"/>
        <v>0</v>
      </c>
    </row>
    <row r="895" spans="15:20" s="195" customFormat="1" x14ac:dyDescent="0.2">
      <c r="O895" s="195">
        <f t="shared" si="78"/>
        <v>0</v>
      </c>
      <c r="P895" s="195">
        <f t="shared" si="79"/>
        <v>0</v>
      </c>
      <c r="Q895" s="195">
        <f t="shared" si="80"/>
        <v>0</v>
      </c>
      <c r="R895" s="195">
        <f t="shared" si="81"/>
        <v>0</v>
      </c>
      <c r="S895" s="195">
        <f t="shared" si="82"/>
        <v>0</v>
      </c>
      <c r="T895" s="195">
        <f t="shared" si="83"/>
        <v>0</v>
      </c>
    </row>
    <row r="896" spans="15:20" s="195" customFormat="1" x14ac:dyDescent="0.2">
      <c r="O896" s="195">
        <f t="shared" si="78"/>
        <v>0</v>
      </c>
      <c r="P896" s="195">
        <f t="shared" si="79"/>
        <v>0</v>
      </c>
      <c r="Q896" s="195">
        <f t="shared" si="80"/>
        <v>0</v>
      </c>
      <c r="R896" s="195">
        <f t="shared" si="81"/>
        <v>0</v>
      </c>
      <c r="S896" s="195">
        <f t="shared" si="82"/>
        <v>0</v>
      </c>
      <c r="T896" s="195">
        <f t="shared" si="83"/>
        <v>0</v>
      </c>
    </row>
    <row r="897" spans="15:20" s="195" customFormat="1" x14ac:dyDescent="0.2">
      <c r="O897" s="195">
        <f t="shared" si="78"/>
        <v>0</v>
      </c>
      <c r="P897" s="195">
        <f t="shared" si="79"/>
        <v>0</v>
      </c>
      <c r="Q897" s="195">
        <f t="shared" si="80"/>
        <v>0</v>
      </c>
      <c r="R897" s="195">
        <f t="shared" si="81"/>
        <v>0</v>
      </c>
      <c r="S897" s="195">
        <f t="shared" si="82"/>
        <v>0</v>
      </c>
      <c r="T897" s="195">
        <f t="shared" si="83"/>
        <v>0</v>
      </c>
    </row>
    <row r="898" spans="15:20" s="195" customFormat="1" x14ac:dyDescent="0.2">
      <c r="O898" s="195">
        <f t="shared" si="78"/>
        <v>0</v>
      </c>
      <c r="P898" s="195">
        <f t="shared" si="79"/>
        <v>0</v>
      </c>
      <c r="Q898" s="195">
        <f t="shared" si="80"/>
        <v>0</v>
      </c>
      <c r="R898" s="195">
        <f t="shared" si="81"/>
        <v>0</v>
      </c>
      <c r="S898" s="195">
        <f t="shared" si="82"/>
        <v>0</v>
      </c>
      <c r="T898" s="195">
        <f t="shared" si="83"/>
        <v>0</v>
      </c>
    </row>
    <row r="899" spans="15:20" s="195" customFormat="1" x14ac:dyDescent="0.2">
      <c r="O899" s="195">
        <f t="shared" si="78"/>
        <v>0</v>
      </c>
      <c r="P899" s="195">
        <f t="shared" si="79"/>
        <v>0</v>
      </c>
      <c r="Q899" s="195">
        <f t="shared" si="80"/>
        <v>0</v>
      </c>
      <c r="R899" s="195">
        <f t="shared" si="81"/>
        <v>0</v>
      </c>
      <c r="S899" s="195">
        <f t="shared" si="82"/>
        <v>0</v>
      </c>
      <c r="T899" s="195">
        <f t="shared" si="83"/>
        <v>0</v>
      </c>
    </row>
    <row r="900" spans="15:20" s="195" customFormat="1" x14ac:dyDescent="0.2">
      <c r="O900" s="195">
        <f t="shared" si="78"/>
        <v>0</v>
      </c>
      <c r="P900" s="195">
        <f t="shared" si="79"/>
        <v>0</v>
      </c>
      <c r="Q900" s="195">
        <f t="shared" si="80"/>
        <v>0</v>
      </c>
      <c r="R900" s="195">
        <f t="shared" si="81"/>
        <v>0</v>
      </c>
      <c r="S900" s="195">
        <f t="shared" si="82"/>
        <v>0</v>
      </c>
      <c r="T900" s="195">
        <f t="shared" si="83"/>
        <v>0</v>
      </c>
    </row>
    <row r="901" spans="15:20" s="195" customFormat="1" x14ac:dyDescent="0.2">
      <c r="O901" s="195">
        <f t="shared" si="78"/>
        <v>0</v>
      </c>
      <c r="P901" s="195">
        <f t="shared" si="79"/>
        <v>0</v>
      </c>
      <c r="Q901" s="195">
        <f t="shared" si="80"/>
        <v>0</v>
      </c>
      <c r="R901" s="195">
        <f t="shared" si="81"/>
        <v>0</v>
      </c>
      <c r="S901" s="195">
        <f t="shared" si="82"/>
        <v>0</v>
      </c>
      <c r="T901" s="195">
        <f t="shared" si="83"/>
        <v>0</v>
      </c>
    </row>
    <row r="902" spans="15:20" s="195" customFormat="1" x14ac:dyDescent="0.2">
      <c r="O902" s="195">
        <f t="shared" si="78"/>
        <v>0</v>
      </c>
      <c r="P902" s="195">
        <f t="shared" si="79"/>
        <v>0</v>
      </c>
      <c r="Q902" s="195">
        <f t="shared" si="80"/>
        <v>0</v>
      </c>
      <c r="R902" s="195">
        <f t="shared" si="81"/>
        <v>0</v>
      </c>
      <c r="S902" s="195">
        <f t="shared" si="82"/>
        <v>0</v>
      </c>
      <c r="T902" s="195">
        <f t="shared" si="83"/>
        <v>0</v>
      </c>
    </row>
    <row r="903" spans="15:20" s="195" customFormat="1" x14ac:dyDescent="0.2">
      <c r="O903" s="195">
        <f t="shared" si="78"/>
        <v>0</v>
      </c>
      <c r="P903" s="195">
        <f t="shared" si="79"/>
        <v>0</v>
      </c>
      <c r="Q903" s="195">
        <f t="shared" si="80"/>
        <v>0</v>
      </c>
      <c r="R903" s="195">
        <f t="shared" si="81"/>
        <v>0</v>
      </c>
      <c r="S903" s="195">
        <f t="shared" si="82"/>
        <v>0</v>
      </c>
      <c r="T903" s="195">
        <f t="shared" si="83"/>
        <v>0</v>
      </c>
    </row>
    <row r="904" spans="15:20" s="195" customFormat="1" x14ac:dyDescent="0.2">
      <c r="O904" s="195">
        <f t="shared" si="78"/>
        <v>0</v>
      </c>
      <c r="P904" s="195">
        <f t="shared" si="79"/>
        <v>0</v>
      </c>
      <c r="Q904" s="195">
        <f t="shared" si="80"/>
        <v>0</v>
      </c>
      <c r="R904" s="195">
        <f t="shared" si="81"/>
        <v>0</v>
      </c>
      <c r="S904" s="195">
        <f t="shared" si="82"/>
        <v>0</v>
      </c>
      <c r="T904" s="195">
        <f t="shared" si="83"/>
        <v>0</v>
      </c>
    </row>
    <row r="905" spans="15:20" s="195" customFormat="1" x14ac:dyDescent="0.2">
      <c r="O905" s="195">
        <f t="shared" si="78"/>
        <v>0</v>
      </c>
      <c r="P905" s="195">
        <f t="shared" si="79"/>
        <v>0</v>
      </c>
      <c r="Q905" s="195">
        <f t="shared" si="80"/>
        <v>0</v>
      </c>
      <c r="R905" s="195">
        <f t="shared" si="81"/>
        <v>0</v>
      </c>
      <c r="S905" s="195">
        <f t="shared" si="82"/>
        <v>0</v>
      </c>
      <c r="T905" s="195">
        <f t="shared" si="83"/>
        <v>0</v>
      </c>
    </row>
    <row r="906" spans="15:20" s="195" customFormat="1" x14ac:dyDescent="0.2">
      <c r="O906" s="195">
        <f t="shared" si="78"/>
        <v>0</v>
      </c>
      <c r="P906" s="195">
        <f t="shared" si="79"/>
        <v>0</v>
      </c>
      <c r="Q906" s="195">
        <f t="shared" si="80"/>
        <v>0</v>
      </c>
      <c r="R906" s="195">
        <f t="shared" si="81"/>
        <v>0</v>
      </c>
      <c r="S906" s="195">
        <f t="shared" si="82"/>
        <v>0</v>
      </c>
      <c r="T906" s="195">
        <f t="shared" si="83"/>
        <v>0</v>
      </c>
    </row>
    <row r="907" spans="15:20" s="195" customFormat="1" x14ac:dyDescent="0.2">
      <c r="O907" s="195">
        <f t="shared" si="78"/>
        <v>0</v>
      </c>
      <c r="P907" s="195">
        <f t="shared" si="79"/>
        <v>0</v>
      </c>
      <c r="Q907" s="195">
        <f t="shared" si="80"/>
        <v>0</v>
      </c>
      <c r="R907" s="195">
        <f t="shared" si="81"/>
        <v>0</v>
      </c>
      <c r="S907" s="195">
        <f t="shared" si="82"/>
        <v>0</v>
      </c>
      <c r="T907" s="195">
        <f t="shared" si="83"/>
        <v>0</v>
      </c>
    </row>
    <row r="908" spans="15:20" s="195" customFormat="1" x14ac:dyDescent="0.2">
      <c r="O908" s="195">
        <f t="shared" si="78"/>
        <v>0</v>
      </c>
      <c r="P908" s="195">
        <f t="shared" si="79"/>
        <v>0</v>
      </c>
      <c r="Q908" s="195">
        <f t="shared" si="80"/>
        <v>0</v>
      </c>
      <c r="R908" s="195">
        <f t="shared" si="81"/>
        <v>0</v>
      </c>
      <c r="S908" s="195">
        <f t="shared" si="82"/>
        <v>0</v>
      </c>
      <c r="T908" s="195">
        <f t="shared" si="83"/>
        <v>0</v>
      </c>
    </row>
    <row r="909" spans="15:20" s="195" customFormat="1" x14ac:dyDescent="0.2">
      <c r="O909" s="195">
        <f t="shared" si="78"/>
        <v>0</v>
      </c>
      <c r="P909" s="195">
        <f t="shared" si="79"/>
        <v>0</v>
      </c>
      <c r="Q909" s="195">
        <f t="shared" si="80"/>
        <v>0</v>
      </c>
      <c r="R909" s="195">
        <f t="shared" si="81"/>
        <v>0</v>
      </c>
      <c r="S909" s="195">
        <f t="shared" si="82"/>
        <v>0</v>
      </c>
      <c r="T909" s="195">
        <f t="shared" si="83"/>
        <v>0</v>
      </c>
    </row>
    <row r="910" spans="15:20" s="195" customFormat="1" x14ac:dyDescent="0.2">
      <c r="O910" s="195">
        <f t="shared" si="78"/>
        <v>0</v>
      </c>
      <c r="P910" s="195">
        <f t="shared" si="79"/>
        <v>0</v>
      </c>
      <c r="Q910" s="195">
        <f t="shared" si="80"/>
        <v>0</v>
      </c>
      <c r="R910" s="195">
        <f t="shared" si="81"/>
        <v>0</v>
      </c>
      <c r="S910" s="195">
        <f t="shared" si="82"/>
        <v>0</v>
      </c>
      <c r="T910" s="195">
        <f t="shared" si="83"/>
        <v>0</v>
      </c>
    </row>
    <row r="911" spans="15:20" s="195" customFormat="1" x14ac:dyDescent="0.2">
      <c r="O911" s="195">
        <f t="shared" si="78"/>
        <v>0</v>
      </c>
      <c r="P911" s="195">
        <f t="shared" si="79"/>
        <v>0</v>
      </c>
      <c r="Q911" s="195">
        <f t="shared" si="80"/>
        <v>0</v>
      </c>
      <c r="R911" s="195">
        <f t="shared" si="81"/>
        <v>0</v>
      </c>
      <c r="S911" s="195">
        <f t="shared" si="82"/>
        <v>0</v>
      </c>
      <c r="T911" s="195">
        <f t="shared" si="83"/>
        <v>0</v>
      </c>
    </row>
    <row r="912" spans="15:20" s="195" customFormat="1" x14ac:dyDescent="0.2">
      <c r="O912" s="195">
        <f t="shared" ref="O912:O975" si="84">IF(OR(H912="B",H912="T",H912="H",H912="S",H912="M",H912=""),0,IF(N912&lt;=1.9,4,8))</f>
        <v>0</v>
      </c>
      <c r="P912" s="195">
        <f t="shared" ref="P912:P975" si="85">O912*G912</f>
        <v>0</v>
      </c>
      <c r="Q912" s="195">
        <f t="shared" ref="Q912:Q975" si="86">IF(OR(H912="C",H912="V",H912="H",H912="S",H912="M",H912=""),0,IF(N912&lt;=5, 4, 6))</f>
        <v>0</v>
      </c>
      <c r="R912" s="195">
        <f t="shared" ref="R912:R975" si="87">Q912*G912</f>
        <v>0</v>
      </c>
      <c r="S912" s="195">
        <f t="shared" ref="S912:S975" si="88">IF(OR(H912="c",H912="v",H912="b",H912="t",H912=""),0,IF(N912&lt;=14,4,EVEN(N912/3.5)))</f>
        <v>0</v>
      </c>
      <c r="T912" s="195">
        <f t="shared" ref="T912:T975" si="89">S912*G912</f>
        <v>0</v>
      </c>
    </row>
    <row r="913" spans="15:20" s="195" customFormat="1" x14ac:dyDescent="0.2">
      <c r="O913" s="195">
        <f t="shared" si="84"/>
        <v>0</v>
      </c>
      <c r="P913" s="195">
        <f t="shared" si="85"/>
        <v>0</v>
      </c>
      <c r="Q913" s="195">
        <f t="shared" si="86"/>
        <v>0</v>
      </c>
      <c r="R913" s="195">
        <f t="shared" si="87"/>
        <v>0</v>
      </c>
      <c r="S913" s="195">
        <f t="shared" si="88"/>
        <v>0</v>
      </c>
      <c r="T913" s="195">
        <f t="shared" si="89"/>
        <v>0</v>
      </c>
    </row>
    <row r="914" spans="15:20" s="195" customFormat="1" x14ac:dyDescent="0.2">
      <c r="O914" s="195">
        <f t="shared" si="84"/>
        <v>0</v>
      </c>
      <c r="P914" s="195">
        <f t="shared" si="85"/>
        <v>0</v>
      </c>
      <c r="Q914" s="195">
        <f t="shared" si="86"/>
        <v>0</v>
      </c>
      <c r="R914" s="195">
        <f t="shared" si="87"/>
        <v>0</v>
      </c>
      <c r="S914" s="195">
        <f t="shared" si="88"/>
        <v>0</v>
      </c>
      <c r="T914" s="195">
        <f t="shared" si="89"/>
        <v>0</v>
      </c>
    </row>
    <row r="915" spans="15:20" s="195" customFormat="1" x14ac:dyDescent="0.2">
      <c r="O915" s="195">
        <f t="shared" si="84"/>
        <v>0</v>
      </c>
      <c r="P915" s="195">
        <f t="shared" si="85"/>
        <v>0</v>
      </c>
      <c r="Q915" s="195">
        <f t="shared" si="86"/>
        <v>0</v>
      </c>
      <c r="R915" s="195">
        <f t="shared" si="87"/>
        <v>0</v>
      </c>
      <c r="S915" s="195">
        <f t="shared" si="88"/>
        <v>0</v>
      </c>
      <c r="T915" s="195">
        <f t="shared" si="89"/>
        <v>0</v>
      </c>
    </row>
    <row r="916" spans="15:20" s="195" customFormat="1" x14ac:dyDescent="0.2">
      <c r="O916" s="195">
        <f t="shared" si="84"/>
        <v>0</v>
      </c>
      <c r="P916" s="195">
        <f t="shared" si="85"/>
        <v>0</v>
      </c>
      <c r="Q916" s="195">
        <f t="shared" si="86"/>
        <v>0</v>
      </c>
      <c r="R916" s="195">
        <f t="shared" si="87"/>
        <v>0</v>
      </c>
      <c r="S916" s="195">
        <f t="shared" si="88"/>
        <v>0</v>
      </c>
      <c r="T916" s="195">
        <f t="shared" si="89"/>
        <v>0</v>
      </c>
    </row>
    <row r="917" spans="15:20" s="195" customFormat="1" x14ac:dyDescent="0.2">
      <c r="O917" s="195">
        <f t="shared" si="84"/>
        <v>0</v>
      </c>
      <c r="P917" s="195">
        <f t="shared" si="85"/>
        <v>0</v>
      </c>
      <c r="Q917" s="195">
        <f t="shared" si="86"/>
        <v>0</v>
      </c>
      <c r="R917" s="195">
        <f t="shared" si="87"/>
        <v>0</v>
      </c>
      <c r="S917" s="195">
        <f t="shared" si="88"/>
        <v>0</v>
      </c>
      <c r="T917" s="195">
        <f t="shared" si="89"/>
        <v>0</v>
      </c>
    </row>
    <row r="918" spans="15:20" s="195" customFormat="1" x14ac:dyDescent="0.2">
      <c r="O918" s="195">
        <f t="shared" si="84"/>
        <v>0</v>
      </c>
      <c r="P918" s="195">
        <f t="shared" si="85"/>
        <v>0</v>
      </c>
      <c r="Q918" s="195">
        <f t="shared" si="86"/>
        <v>0</v>
      </c>
      <c r="R918" s="195">
        <f t="shared" si="87"/>
        <v>0</v>
      </c>
      <c r="S918" s="195">
        <f t="shared" si="88"/>
        <v>0</v>
      </c>
      <c r="T918" s="195">
        <f t="shared" si="89"/>
        <v>0</v>
      </c>
    </row>
    <row r="919" spans="15:20" s="195" customFormat="1" x14ac:dyDescent="0.2">
      <c r="O919" s="195">
        <f t="shared" si="84"/>
        <v>0</v>
      </c>
      <c r="P919" s="195">
        <f t="shared" si="85"/>
        <v>0</v>
      </c>
      <c r="Q919" s="195">
        <f t="shared" si="86"/>
        <v>0</v>
      </c>
      <c r="R919" s="195">
        <f t="shared" si="87"/>
        <v>0</v>
      </c>
      <c r="S919" s="195">
        <f t="shared" si="88"/>
        <v>0</v>
      </c>
      <c r="T919" s="195">
        <f t="shared" si="89"/>
        <v>0</v>
      </c>
    </row>
    <row r="920" spans="15:20" s="195" customFormat="1" x14ac:dyDescent="0.2">
      <c r="O920" s="195">
        <f t="shared" si="84"/>
        <v>0</v>
      </c>
      <c r="P920" s="195">
        <f t="shared" si="85"/>
        <v>0</v>
      </c>
      <c r="Q920" s="195">
        <f t="shared" si="86"/>
        <v>0</v>
      </c>
      <c r="R920" s="195">
        <f t="shared" si="87"/>
        <v>0</v>
      </c>
      <c r="S920" s="195">
        <f t="shared" si="88"/>
        <v>0</v>
      </c>
      <c r="T920" s="195">
        <f t="shared" si="89"/>
        <v>0</v>
      </c>
    </row>
    <row r="921" spans="15:20" s="195" customFormat="1" x14ac:dyDescent="0.2">
      <c r="O921" s="195">
        <f t="shared" si="84"/>
        <v>0</v>
      </c>
      <c r="P921" s="195">
        <f t="shared" si="85"/>
        <v>0</v>
      </c>
      <c r="Q921" s="195">
        <f t="shared" si="86"/>
        <v>0</v>
      </c>
      <c r="R921" s="195">
        <f t="shared" si="87"/>
        <v>0</v>
      </c>
      <c r="S921" s="195">
        <f t="shared" si="88"/>
        <v>0</v>
      </c>
      <c r="T921" s="195">
        <f t="shared" si="89"/>
        <v>0</v>
      </c>
    </row>
    <row r="922" spans="15:20" s="195" customFormat="1" x14ac:dyDescent="0.2">
      <c r="O922" s="195">
        <f t="shared" si="84"/>
        <v>0</v>
      </c>
      <c r="P922" s="195">
        <f t="shared" si="85"/>
        <v>0</v>
      </c>
      <c r="Q922" s="195">
        <f t="shared" si="86"/>
        <v>0</v>
      </c>
      <c r="R922" s="195">
        <f t="shared" si="87"/>
        <v>0</v>
      </c>
      <c r="S922" s="195">
        <f t="shared" si="88"/>
        <v>0</v>
      </c>
      <c r="T922" s="195">
        <f t="shared" si="89"/>
        <v>0</v>
      </c>
    </row>
    <row r="923" spans="15:20" s="195" customFormat="1" x14ac:dyDescent="0.2">
      <c r="O923" s="195">
        <f t="shared" si="84"/>
        <v>0</v>
      </c>
      <c r="P923" s="195">
        <f t="shared" si="85"/>
        <v>0</v>
      </c>
      <c r="Q923" s="195">
        <f t="shared" si="86"/>
        <v>0</v>
      </c>
      <c r="R923" s="195">
        <f t="shared" si="87"/>
        <v>0</v>
      </c>
      <c r="S923" s="195">
        <f t="shared" si="88"/>
        <v>0</v>
      </c>
      <c r="T923" s="195">
        <f t="shared" si="89"/>
        <v>0</v>
      </c>
    </row>
    <row r="924" spans="15:20" s="195" customFormat="1" x14ac:dyDescent="0.2">
      <c r="O924" s="195">
        <f t="shared" si="84"/>
        <v>0</v>
      </c>
      <c r="P924" s="195">
        <f t="shared" si="85"/>
        <v>0</v>
      </c>
      <c r="Q924" s="195">
        <f t="shared" si="86"/>
        <v>0</v>
      </c>
      <c r="R924" s="195">
        <f t="shared" si="87"/>
        <v>0</v>
      </c>
      <c r="S924" s="195">
        <f t="shared" si="88"/>
        <v>0</v>
      </c>
      <c r="T924" s="195">
        <f t="shared" si="89"/>
        <v>0</v>
      </c>
    </row>
    <row r="925" spans="15:20" s="195" customFormat="1" x14ac:dyDescent="0.2">
      <c r="O925" s="195">
        <f t="shared" si="84"/>
        <v>0</v>
      </c>
      <c r="P925" s="195">
        <f t="shared" si="85"/>
        <v>0</v>
      </c>
      <c r="Q925" s="195">
        <f t="shared" si="86"/>
        <v>0</v>
      </c>
      <c r="R925" s="195">
        <f t="shared" si="87"/>
        <v>0</v>
      </c>
      <c r="S925" s="195">
        <f t="shared" si="88"/>
        <v>0</v>
      </c>
      <c r="T925" s="195">
        <f t="shared" si="89"/>
        <v>0</v>
      </c>
    </row>
    <row r="926" spans="15:20" s="195" customFormat="1" x14ac:dyDescent="0.2">
      <c r="O926" s="195">
        <f t="shared" si="84"/>
        <v>0</v>
      </c>
      <c r="P926" s="195">
        <f t="shared" si="85"/>
        <v>0</v>
      </c>
      <c r="Q926" s="195">
        <f t="shared" si="86"/>
        <v>0</v>
      </c>
      <c r="R926" s="195">
        <f t="shared" si="87"/>
        <v>0</v>
      </c>
      <c r="S926" s="195">
        <f t="shared" si="88"/>
        <v>0</v>
      </c>
      <c r="T926" s="195">
        <f t="shared" si="89"/>
        <v>0</v>
      </c>
    </row>
    <row r="927" spans="15:20" s="195" customFormat="1" x14ac:dyDescent="0.2">
      <c r="O927" s="195">
        <f t="shared" si="84"/>
        <v>0</v>
      </c>
      <c r="P927" s="195">
        <f t="shared" si="85"/>
        <v>0</v>
      </c>
      <c r="Q927" s="195">
        <f t="shared" si="86"/>
        <v>0</v>
      </c>
      <c r="R927" s="195">
        <f t="shared" si="87"/>
        <v>0</v>
      </c>
      <c r="S927" s="195">
        <f t="shared" si="88"/>
        <v>0</v>
      </c>
      <c r="T927" s="195">
        <f t="shared" si="89"/>
        <v>0</v>
      </c>
    </row>
    <row r="928" spans="15:20" s="195" customFormat="1" x14ac:dyDescent="0.2">
      <c r="O928" s="195">
        <f t="shared" si="84"/>
        <v>0</v>
      </c>
      <c r="P928" s="195">
        <f t="shared" si="85"/>
        <v>0</v>
      </c>
      <c r="Q928" s="195">
        <f t="shared" si="86"/>
        <v>0</v>
      </c>
      <c r="R928" s="195">
        <f t="shared" si="87"/>
        <v>0</v>
      </c>
      <c r="S928" s="195">
        <f t="shared" si="88"/>
        <v>0</v>
      </c>
      <c r="T928" s="195">
        <f t="shared" si="89"/>
        <v>0</v>
      </c>
    </row>
    <row r="929" spans="15:20" s="195" customFormat="1" x14ac:dyDescent="0.2">
      <c r="O929" s="195">
        <f t="shared" si="84"/>
        <v>0</v>
      </c>
      <c r="P929" s="195">
        <f t="shared" si="85"/>
        <v>0</v>
      </c>
      <c r="Q929" s="195">
        <f t="shared" si="86"/>
        <v>0</v>
      </c>
      <c r="R929" s="195">
        <f t="shared" si="87"/>
        <v>0</v>
      </c>
      <c r="S929" s="195">
        <f t="shared" si="88"/>
        <v>0</v>
      </c>
      <c r="T929" s="195">
        <f t="shared" si="89"/>
        <v>0</v>
      </c>
    </row>
    <row r="930" spans="15:20" s="195" customFormat="1" x14ac:dyDescent="0.2">
      <c r="O930" s="195">
        <f t="shared" si="84"/>
        <v>0</v>
      </c>
      <c r="P930" s="195">
        <f t="shared" si="85"/>
        <v>0</v>
      </c>
      <c r="Q930" s="195">
        <f t="shared" si="86"/>
        <v>0</v>
      </c>
      <c r="R930" s="195">
        <f t="shared" si="87"/>
        <v>0</v>
      </c>
      <c r="S930" s="195">
        <f t="shared" si="88"/>
        <v>0</v>
      </c>
      <c r="T930" s="195">
        <f t="shared" si="89"/>
        <v>0</v>
      </c>
    </row>
    <row r="931" spans="15:20" s="195" customFormat="1" x14ac:dyDescent="0.2">
      <c r="O931" s="195">
        <f t="shared" si="84"/>
        <v>0</v>
      </c>
      <c r="P931" s="195">
        <f t="shared" si="85"/>
        <v>0</v>
      </c>
      <c r="Q931" s="195">
        <f t="shared" si="86"/>
        <v>0</v>
      </c>
      <c r="R931" s="195">
        <f t="shared" si="87"/>
        <v>0</v>
      </c>
      <c r="S931" s="195">
        <f t="shared" si="88"/>
        <v>0</v>
      </c>
      <c r="T931" s="195">
        <f t="shared" si="89"/>
        <v>0</v>
      </c>
    </row>
    <row r="932" spans="15:20" s="195" customFormat="1" x14ac:dyDescent="0.2">
      <c r="O932" s="195">
        <f t="shared" si="84"/>
        <v>0</v>
      </c>
      <c r="P932" s="195">
        <f t="shared" si="85"/>
        <v>0</v>
      </c>
      <c r="Q932" s="195">
        <f t="shared" si="86"/>
        <v>0</v>
      </c>
      <c r="R932" s="195">
        <f t="shared" si="87"/>
        <v>0</v>
      </c>
      <c r="S932" s="195">
        <f t="shared" si="88"/>
        <v>0</v>
      </c>
      <c r="T932" s="195">
        <f t="shared" si="89"/>
        <v>0</v>
      </c>
    </row>
    <row r="933" spans="15:20" s="195" customFormat="1" x14ac:dyDescent="0.2">
      <c r="O933" s="195">
        <f t="shared" si="84"/>
        <v>0</v>
      </c>
      <c r="P933" s="195">
        <f t="shared" si="85"/>
        <v>0</v>
      </c>
      <c r="Q933" s="195">
        <f t="shared" si="86"/>
        <v>0</v>
      </c>
      <c r="R933" s="195">
        <f t="shared" si="87"/>
        <v>0</v>
      </c>
      <c r="S933" s="195">
        <f t="shared" si="88"/>
        <v>0</v>
      </c>
      <c r="T933" s="195">
        <f t="shared" si="89"/>
        <v>0</v>
      </c>
    </row>
    <row r="934" spans="15:20" s="195" customFormat="1" x14ac:dyDescent="0.2">
      <c r="O934" s="195">
        <f t="shared" si="84"/>
        <v>0</v>
      </c>
      <c r="P934" s="195">
        <f t="shared" si="85"/>
        <v>0</v>
      </c>
      <c r="Q934" s="195">
        <f t="shared" si="86"/>
        <v>0</v>
      </c>
      <c r="R934" s="195">
        <f t="shared" si="87"/>
        <v>0</v>
      </c>
      <c r="S934" s="195">
        <f t="shared" si="88"/>
        <v>0</v>
      </c>
      <c r="T934" s="195">
        <f t="shared" si="89"/>
        <v>0</v>
      </c>
    </row>
    <row r="935" spans="15:20" s="195" customFormat="1" x14ac:dyDescent="0.2">
      <c r="O935" s="195">
        <f t="shared" si="84"/>
        <v>0</v>
      </c>
      <c r="P935" s="195">
        <f t="shared" si="85"/>
        <v>0</v>
      </c>
      <c r="Q935" s="195">
        <f t="shared" si="86"/>
        <v>0</v>
      </c>
      <c r="R935" s="195">
        <f t="shared" si="87"/>
        <v>0</v>
      </c>
      <c r="S935" s="195">
        <f t="shared" si="88"/>
        <v>0</v>
      </c>
      <c r="T935" s="195">
        <f t="shared" si="89"/>
        <v>0</v>
      </c>
    </row>
    <row r="936" spans="15:20" s="195" customFormat="1" x14ac:dyDescent="0.2">
      <c r="O936" s="195">
        <f t="shared" si="84"/>
        <v>0</v>
      </c>
      <c r="P936" s="195">
        <f t="shared" si="85"/>
        <v>0</v>
      </c>
      <c r="Q936" s="195">
        <f t="shared" si="86"/>
        <v>0</v>
      </c>
      <c r="R936" s="195">
        <f t="shared" si="87"/>
        <v>0</v>
      </c>
      <c r="S936" s="195">
        <f t="shared" si="88"/>
        <v>0</v>
      </c>
      <c r="T936" s="195">
        <f t="shared" si="89"/>
        <v>0</v>
      </c>
    </row>
    <row r="937" spans="15:20" s="195" customFormat="1" x14ac:dyDescent="0.2">
      <c r="O937" s="195">
        <f t="shared" si="84"/>
        <v>0</v>
      </c>
      <c r="P937" s="195">
        <f t="shared" si="85"/>
        <v>0</v>
      </c>
      <c r="Q937" s="195">
        <f t="shared" si="86"/>
        <v>0</v>
      </c>
      <c r="R937" s="195">
        <f t="shared" si="87"/>
        <v>0</v>
      </c>
      <c r="S937" s="195">
        <f t="shared" si="88"/>
        <v>0</v>
      </c>
      <c r="T937" s="195">
        <f t="shared" si="89"/>
        <v>0</v>
      </c>
    </row>
    <row r="938" spans="15:20" s="195" customFormat="1" x14ac:dyDescent="0.2">
      <c r="O938" s="195">
        <f t="shared" si="84"/>
        <v>0</v>
      </c>
      <c r="P938" s="195">
        <f t="shared" si="85"/>
        <v>0</v>
      </c>
      <c r="Q938" s="195">
        <f t="shared" si="86"/>
        <v>0</v>
      </c>
      <c r="R938" s="195">
        <f t="shared" si="87"/>
        <v>0</v>
      </c>
      <c r="S938" s="195">
        <f t="shared" si="88"/>
        <v>0</v>
      </c>
      <c r="T938" s="195">
        <f t="shared" si="89"/>
        <v>0</v>
      </c>
    </row>
    <row r="939" spans="15:20" s="195" customFormat="1" x14ac:dyDescent="0.2">
      <c r="O939" s="195">
        <f t="shared" si="84"/>
        <v>0</v>
      </c>
      <c r="P939" s="195">
        <f t="shared" si="85"/>
        <v>0</v>
      </c>
      <c r="Q939" s="195">
        <f t="shared" si="86"/>
        <v>0</v>
      </c>
      <c r="R939" s="195">
        <f t="shared" si="87"/>
        <v>0</v>
      </c>
      <c r="S939" s="195">
        <f t="shared" si="88"/>
        <v>0</v>
      </c>
      <c r="T939" s="195">
        <f t="shared" si="89"/>
        <v>0</v>
      </c>
    </row>
    <row r="940" spans="15:20" s="195" customFormat="1" x14ac:dyDescent="0.2">
      <c r="O940" s="195">
        <f t="shared" si="84"/>
        <v>0</v>
      </c>
      <c r="P940" s="195">
        <f t="shared" si="85"/>
        <v>0</v>
      </c>
      <c r="Q940" s="195">
        <f t="shared" si="86"/>
        <v>0</v>
      </c>
      <c r="R940" s="195">
        <f t="shared" si="87"/>
        <v>0</v>
      </c>
      <c r="S940" s="195">
        <f t="shared" si="88"/>
        <v>0</v>
      </c>
      <c r="T940" s="195">
        <f t="shared" si="89"/>
        <v>0</v>
      </c>
    </row>
    <row r="941" spans="15:20" s="195" customFormat="1" x14ac:dyDescent="0.2">
      <c r="O941" s="195">
        <f t="shared" si="84"/>
        <v>0</v>
      </c>
      <c r="P941" s="195">
        <f t="shared" si="85"/>
        <v>0</v>
      </c>
      <c r="Q941" s="195">
        <f t="shared" si="86"/>
        <v>0</v>
      </c>
      <c r="R941" s="195">
        <f t="shared" si="87"/>
        <v>0</v>
      </c>
      <c r="S941" s="195">
        <f t="shared" si="88"/>
        <v>0</v>
      </c>
      <c r="T941" s="195">
        <f t="shared" si="89"/>
        <v>0</v>
      </c>
    </row>
    <row r="942" spans="15:20" s="195" customFormat="1" x14ac:dyDescent="0.2">
      <c r="O942" s="195">
        <f t="shared" si="84"/>
        <v>0</v>
      </c>
      <c r="P942" s="195">
        <f t="shared" si="85"/>
        <v>0</v>
      </c>
      <c r="Q942" s="195">
        <f t="shared" si="86"/>
        <v>0</v>
      </c>
      <c r="R942" s="195">
        <f t="shared" si="87"/>
        <v>0</v>
      </c>
      <c r="S942" s="195">
        <f t="shared" si="88"/>
        <v>0</v>
      </c>
      <c r="T942" s="195">
        <f t="shared" si="89"/>
        <v>0</v>
      </c>
    </row>
    <row r="943" spans="15:20" s="195" customFormat="1" x14ac:dyDescent="0.2">
      <c r="O943" s="195">
        <f t="shared" si="84"/>
        <v>0</v>
      </c>
      <c r="P943" s="195">
        <f t="shared" si="85"/>
        <v>0</v>
      </c>
      <c r="Q943" s="195">
        <f t="shared" si="86"/>
        <v>0</v>
      </c>
      <c r="R943" s="195">
        <f t="shared" si="87"/>
        <v>0</v>
      </c>
      <c r="S943" s="195">
        <f t="shared" si="88"/>
        <v>0</v>
      </c>
      <c r="T943" s="195">
        <f t="shared" si="89"/>
        <v>0</v>
      </c>
    </row>
    <row r="944" spans="15:20" s="195" customFormat="1" x14ac:dyDescent="0.2">
      <c r="O944" s="195">
        <f t="shared" si="84"/>
        <v>0</v>
      </c>
      <c r="P944" s="195">
        <f t="shared" si="85"/>
        <v>0</v>
      </c>
      <c r="Q944" s="195">
        <f t="shared" si="86"/>
        <v>0</v>
      </c>
      <c r="R944" s="195">
        <f t="shared" si="87"/>
        <v>0</v>
      </c>
      <c r="S944" s="195">
        <f t="shared" si="88"/>
        <v>0</v>
      </c>
      <c r="T944" s="195">
        <f t="shared" si="89"/>
        <v>0</v>
      </c>
    </row>
    <row r="945" spans="15:20" s="195" customFormat="1" x14ac:dyDescent="0.2">
      <c r="O945" s="195">
        <f t="shared" si="84"/>
        <v>0</v>
      </c>
      <c r="P945" s="195">
        <f t="shared" si="85"/>
        <v>0</v>
      </c>
      <c r="Q945" s="195">
        <f t="shared" si="86"/>
        <v>0</v>
      </c>
      <c r="R945" s="195">
        <f t="shared" si="87"/>
        <v>0</v>
      </c>
      <c r="S945" s="195">
        <f t="shared" si="88"/>
        <v>0</v>
      </c>
      <c r="T945" s="195">
        <f t="shared" si="89"/>
        <v>0</v>
      </c>
    </row>
    <row r="946" spans="15:20" s="195" customFormat="1" x14ac:dyDescent="0.2">
      <c r="O946" s="195">
        <f t="shared" si="84"/>
        <v>0</v>
      </c>
      <c r="P946" s="195">
        <f t="shared" si="85"/>
        <v>0</v>
      </c>
      <c r="Q946" s="195">
        <f t="shared" si="86"/>
        <v>0</v>
      </c>
      <c r="R946" s="195">
        <f t="shared" si="87"/>
        <v>0</v>
      </c>
      <c r="S946" s="195">
        <f t="shared" si="88"/>
        <v>0</v>
      </c>
      <c r="T946" s="195">
        <f t="shared" si="89"/>
        <v>0</v>
      </c>
    </row>
    <row r="947" spans="15:20" s="195" customFormat="1" x14ac:dyDescent="0.2">
      <c r="O947" s="195">
        <f t="shared" si="84"/>
        <v>0</v>
      </c>
      <c r="P947" s="195">
        <f t="shared" si="85"/>
        <v>0</v>
      </c>
      <c r="Q947" s="195">
        <f t="shared" si="86"/>
        <v>0</v>
      </c>
      <c r="R947" s="195">
        <f t="shared" si="87"/>
        <v>0</v>
      </c>
      <c r="S947" s="195">
        <f t="shared" si="88"/>
        <v>0</v>
      </c>
      <c r="T947" s="195">
        <f t="shared" si="89"/>
        <v>0</v>
      </c>
    </row>
    <row r="948" spans="15:20" s="195" customFormat="1" x14ac:dyDescent="0.2">
      <c r="O948" s="195">
        <f t="shared" si="84"/>
        <v>0</v>
      </c>
      <c r="P948" s="195">
        <f t="shared" si="85"/>
        <v>0</v>
      </c>
      <c r="Q948" s="195">
        <f t="shared" si="86"/>
        <v>0</v>
      </c>
      <c r="R948" s="195">
        <f t="shared" si="87"/>
        <v>0</v>
      </c>
      <c r="S948" s="195">
        <f t="shared" si="88"/>
        <v>0</v>
      </c>
      <c r="T948" s="195">
        <f t="shared" si="89"/>
        <v>0</v>
      </c>
    </row>
    <row r="949" spans="15:20" s="195" customFormat="1" x14ac:dyDescent="0.2">
      <c r="O949" s="195">
        <f t="shared" si="84"/>
        <v>0</v>
      </c>
      <c r="P949" s="195">
        <f t="shared" si="85"/>
        <v>0</v>
      </c>
      <c r="Q949" s="195">
        <f t="shared" si="86"/>
        <v>0</v>
      </c>
      <c r="R949" s="195">
        <f t="shared" si="87"/>
        <v>0</v>
      </c>
      <c r="S949" s="195">
        <f t="shared" si="88"/>
        <v>0</v>
      </c>
      <c r="T949" s="195">
        <f t="shared" si="89"/>
        <v>0</v>
      </c>
    </row>
    <row r="950" spans="15:20" s="195" customFormat="1" x14ac:dyDescent="0.2">
      <c r="O950" s="195">
        <f t="shared" si="84"/>
        <v>0</v>
      </c>
      <c r="P950" s="195">
        <f t="shared" si="85"/>
        <v>0</v>
      </c>
      <c r="Q950" s="195">
        <f t="shared" si="86"/>
        <v>0</v>
      </c>
      <c r="R950" s="195">
        <f t="shared" si="87"/>
        <v>0</v>
      </c>
      <c r="S950" s="195">
        <f t="shared" si="88"/>
        <v>0</v>
      </c>
      <c r="T950" s="195">
        <f t="shared" si="89"/>
        <v>0</v>
      </c>
    </row>
    <row r="951" spans="15:20" s="195" customFormat="1" x14ac:dyDescent="0.2">
      <c r="O951" s="195">
        <f t="shared" si="84"/>
        <v>0</v>
      </c>
      <c r="P951" s="195">
        <f t="shared" si="85"/>
        <v>0</v>
      </c>
      <c r="Q951" s="195">
        <f t="shared" si="86"/>
        <v>0</v>
      </c>
      <c r="R951" s="195">
        <f t="shared" si="87"/>
        <v>0</v>
      </c>
      <c r="S951" s="195">
        <f t="shared" si="88"/>
        <v>0</v>
      </c>
      <c r="T951" s="195">
        <f t="shared" si="89"/>
        <v>0</v>
      </c>
    </row>
    <row r="952" spans="15:20" s="195" customFormat="1" x14ac:dyDescent="0.2">
      <c r="O952" s="195">
        <f t="shared" si="84"/>
        <v>0</v>
      </c>
      <c r="P952" s="195">
        <f t="shared" si="85"/>
        <v>0</v>
      </c>
      <c r="Q952" s="195">
        <f t="shared" si="86"/>
        <v>0</v>
      </c>
      <c r="R952" s="195">
        <f t="shared" si="87"/>
        <v>0</v>
      </c>
      <c r="S952" s="195">
        <f t="shared" si="88"/>
        <v>0</v>
      </c>
      <c r="T952" s="195">
        <f t="shared" si="89"/>
        <v>0</v>
      </c>
    </row>
    <row r="953" spans="15:20" s="195" customFormat="1" x14ac:dyDescent="0.2">
      <c r="O953" s="195">
        <f t="shared" si="84"/>
        <v>0</v>
      </c>
      <c r="P953" s="195">
        <f t="shared" si="85"/>
        <v>0</v>
      </c>
      <c r="Q953" s="195">
        <f t="shared" si="86"/>
        <v>0</v>
      </c>
      <c r="R953" s="195">
        <f t="shared" si="87"/>
        <v>0</v>
      </c>
      <c r="S953" s="195">
        <f t="shared" si="88"/>
        <v>0</v>
      </c>
      <c r="T953" s="195">
        <f t="shared" si="89"/>
        <v>0</v>
      </c>
    </row>
    <row r="954" spans="15:20" s="195" customFormat="1" x14ac:dyDescent="0.2">
      <c r="O954" s="195">
        <f t="shared" si="84"/>
        <v>0</v>
      </c>
      <c r="P954" s="195">
        <f t="shared" si="85"/>
        <v>0</v>
      </c>
      <c r="Q954" s="195">
        <f t="shared" si="86"/>
        <v>0</v>
      </c>
      <c r="R954" s="195">
        <f t="shared" si="87"/>
        <v>0</v>
      </c>
      <c r="S954" s="195">
        <f t="shared" si="88"/>
        <v>0</v>
      </c>
      <c r="T954" s="195">
        <f t="shared" si="89"/>
        <v>0</v>
      </c>
    </row>
    <row r="955" spans="15:20" s="195" customFormat="1" x14ac:dyDescent="0.2">
      <c r="O955" s="195">
        <f t="shared" si="84"/>
        <v>0</v>
      </c>
      <c r="P955" s="195">
        <f t="shared" si="85"/>
        <v>0</v>
      </c>
      <c r="Q955" s="195">
        <f t="shared" si="86"/>
        <v>0</v>
      </c>
      <c r="R955" s="195">
        <f t="shared" si="87"/>
        <v>0</v>
      </c>
      <c r="S955" s="195">
        <f t="shared" si="88"/>
        <v>0</v>
      </c>
      <c r="T955" s="195">
        <f t="shared" si="89"/>
        <v>0</v>
      </c>
    </row>
    <row r="956" spans="15:20" s="195" customFormat="1" x14ac:dyDescent="0.2">
      <c r="O956" s="195">
        <f t="shared" si="84"/>
        <v>0</v>
      </c>
      <c r="P956" s="195">
        <f t="shared" si="85"/>
        <v>0</v>
      </c>
      <c r="Q956" s="195">
        <f t="shared" si="86"/>
        <v>0</v>
      </c>
      <c r="R956" s="195">
        <f t="shared" si="87"/>
        <v>0</v>
      </c>
      <c r="S956" s="195">
        <f t="shared" si="88"/>
        <v>0</v>
      </c>
      <c r="T956" s="195">
        <f t="shared" si="89"/>
        <v>0</v>
      </c>
    </row>
    <row r="957" spans="15:20" s="195" customFormat="1" x14ac:dyDescent="0.2">
      <c r="O957" s="195">
        <f t="shared" si="84"/>
        <v>0</v>
      </c>
      <c r="P957" s="195">
        <f t="shared" si="85"/>
        <v>0</v>
      </c>
      <c r="Q957" s="195">
        <f t="shared" si="86"/>
        <v>0</v>
      </c>
      <c r="R957" s="195">
        <f t="shared" si="87"/>
        <v>0</v>
      </c>
      <c r="S957" s="195">
        <f t="shared" si="88"/>
        <v>0</v>
      </c>
      <c r="T957" s="195">
        <f t="shared" si="89"/>
        <v>0</v>
      </c>
    </row>
    <row r="958" spans="15:20" s="195" customFormat="1" x14ac:dyDescent="0.2">
      <c r="O958" s="195">
        <f t="shared" si="84"/>
        <v>0</v>
      </c>
      <c r="P958" s="195">
        <f t="shared" si="85"/>
        <v>0</v>
      </c>
      <c r="Q958" s="195">
        <f t="shared" si="86"/>
        <v>0</v>
      </c>
      <c r="R958" s="195">
        <f t="shared" si="87"/>
        <v>0</v>
      </c>
      <c r="S958" s="195">
        <f t="shared" si="88"/>
        <v>0</v>
      </c>
      <c r="T958" s="195">
        <f t="shared" si="89"/>
        <v>0</v>
      </c>
    </row>
    <row r="959" spans="15:20" s="195" customFormat="1" x14ac:dyDescent="0.2">
      <c r="O959" s="195">
        <f t="shared" si="84"/>
        <v>0</v>
      </c>
      <c r="P959" s="195">
        <f t="shared" si="85"/>
        <v>0</v>
      </c>
      <c r="Q959" s="195">
        <f t="shared" si="86"/>
        <v>0</v>
      </c>
      <c r="R959" s="195">
        <f t="shared" si="87"/>
        <v>0</v>
      </c>
      <c r="S959" s="195">
        <f t="shared" si="88"/>
        <v>0</v>
      </c>
      <c r="T959" s="195">
        <f t="shared" si="89"/>
        <v>0</v>
      </c>
    </row>
    <row r="960" spans="15:20" s="195" customFormat="1" x14ac:dyDescent="0.2">
      <c r="O960" s="195">
        <f t="shared" si="84"/>
        <v>0</v>
      </c>
      <c r="P960" s="195">
        <f t="shared" si="85"/>
        <v>0</v>
      </c>
      <c r="Q960" s="195">
        <f t="shared" si="86"/>
        <v>0</v>
      </c>
      <c r="R960" s="195">
        <f t="shared" si="87"/>
        <v>0</v>
      </c>
      <c r="S960" s="195">
        <f t="shared" si="88"/>
        <v>0</v>
      </c>
      <c r="T960" s="195">
        <f t="shared" si="89"/>
        <v>0</v>
      </c>
    </row>
    <row r="961" spans="15:20" s="195" customFormat="1" x14ac:dyDescent="0.2">
      <c r="O961" s="195">
        <f t="shared" si="84"/>
        <v>0</v>
      </c>
      <c r="P961" s="195">
        <f t="shared" si="85"/>
        <v>0</v>
      </c>
      <c r="Q961" s="195">
        <f t="shared" si="86"/>
        <v>0</v>
      </c>
      <c r="R961" s="195">
        <f t="shared" si="87"/>
        <v>0</v>
      </c>
      <c r="S961" s="195">
        <f t="shared" si="88"/>
        <v>0</v>
      </c>
      <c r="T961" s="195">
        <f t="shared" si="89"/>
        <v>0</v>
      </c>
    </row>
    <row r="962" spans="15:20" s="195" customFormat="1" x14ac:dyDescent="0.2">
      <c r="O962" s="195">
        <f t="shared" si="84"/>
        <v>0</v>
      </c>
      <c r="P962" s="195">
        <f t="shared" si="85"/>
        <v>0</v>
      </c>
      <c r="Q962" s="195">
        <f t="shared" si="86"/>
        <v>0</v>
      </c>
      <c r="R962" s="195">
        <f t="shared" si="87"/>
        <v>0</v>
      </c>
      <c r="S962" s="195">
        <f t="shared" si="88"/>
        <v>0</v>
      </c>
      <c r="T962" s="195">
        <f t="shared" si="89"/>
        <v>0</v>
      </c>
    </row>
    <row r="963" spans="15:20" s="195" customFormat="1" x14ac:dyDescent="0.2">
      <c r="O963" s="195">
        <f t="shared" si="84"/>
        <v>0</v>
      </c>
      <c r="P963" s="195">
        <f t="shared" si="85"/>
        <v>0</v>
      </c>
      <c r="Q963" s="195">
        <f t="shared" si="86"/>
        <v>0</v>
      </c>
      <c r="R963" s="195">
        <f t="shared" si="87"/>
        <v>0</v>
      </c>
      <c r="S963" s="195">
        <f t="shared" si="88"/>
        <v>0</v>
      </c>
      <c r="T963" s="195">
        <f t="shared" si="89"/>
        <v>0</v>
      </c>
    </row>
    <row r="964" spans="15:20" s="195" customFormat="1" x14ac:dyDescent="0.2">
      <c r="O964" s="195">
        <f t="shared" si="84"/>
        <v>0</v>
      </c>
      <c r="P964" s="195">
        <f t="shared" si="85"/>
        <v>0</v>
      </c>
      <c r="Q964" s="195">
        <f t="shared" si="86"/>
        <v>0</v>
      </c>
      <c r="R964" s="195">
        <f t="shared" si="87"/>
        <v>0</v>
      </c>
      <c r="S964" s="195">
        <f t="shared" si="88"/>
        <v>0</v>
      </c>
      <c r="T964" s="195">
        <f t="shared" si="89"/>
        <v>0</v>
      </c>
    </row>
    <row r="965" spans="15:20" s="195" customFormat="1" x14ac:dyDescent="0.2">
      <c r="O965" s="195">
        <f t="shared" si="84"/>
        <v>0</v>
      </c>
      <c r="P965" s="195">
        <f t="shared" si="85"/>
        <v>0</v>
      </c>
      <c r="Q965" s="195">
        <f t="shared" si="86"/>
        <v>0</v>
      </c>
      <c r="R965" s="195">
        <f t="shared" si="87"/>
        <v>0</v>
      </c>
      <c r="S965" s="195">
        <f t="shared" si="88"/>
        <v>0</v>
      </c>
      <c r="T965" s="195">
        <f t="shared" si="89"/>
        <v>0</v>
      </c>
    </row>
    <row r="966" spans="15:20" s="195" customFormat="1" x14ac:dyDescent="0.2">
      <c r="O966" s="195">
        <f t="shared" si="84"/>
        <v>0</v>
      </c>
      <c r="P966" s="195">
        <f t="shared" si="85"/>
        <v>0</v>
      </c>
      <c r="Q966" s="195">
        <f t="shared" si="86"/>
        <v>0</v>
      </c>
      <c r="R966" s="195">
        <f t="shared" si="87"/>
        <v>0</v>
      </c>
      <c r="S966" s="195">
        <f t="shared" si="88"/>
        <v>0</v>
      </c>
      <c r="T966" s="195">
        <f t="shared" si="89"/>
        <v>0</v>
      </c>
    </row>
    <row r="967" spans="15:20" s="195" customFormat="1" x14ac:dyDescent="0.2">
      <c r="O967" s="195">
        <f t="shared" si="84"/>
        <v>0</v>
      </c>
      <c r="P967" s="195">
        <f t="shared" si="85"/>
        <v>0</v>
      </c>
      <c r="Q967" s="195">
        <f t="shared" si="86"/>
        <v>0</v>
      </c>
      <c r="R967" s="195">
        <f t="shared" si="87"/>
        <v>0</v>
      </c>
      <c r="S967" s="195">
        <f t="shared" si="88"/>
        <v>0</v>
      </c>
      <c r="T967" s="195">
        <f t="shared" si="89"/>
        <v>0</v>
      </c>
    </row>
    <row r="968" spans="15:20" s="195" customFormat="1" x14ac:dyDescent="0.2">
      <c r="O968" s="195">
        <f t="shared" si="84"/>
        <v>0</v>
      </c>
      <c r="P968" s="195">
        <f t="shared" si="85"/>
        <v>0</v>
      </c>
      <c r="Q968" s="195">
        <f t="shared" si="86"/>
        <v>0</v>
      </c>
      <c r="R968" s="195">
        <f t="shared" si="87"/>
        <v>0</v>
      </c>
      <c r="S968" s="195">
        <f t="shared" si="88"/>
        <v>0</v>
      </c>
      <c r="T968" s="195">
        <f t="shared" si="89"/>
        <v>0</v>
      </c>
    </row>
    <row r="969" spans="15:20" s="195" customFormat="1" x14ac:dyDescent="0.2">
      <c r="O969" s="195">
        <f t="shared" si="84"/>
        <v>0</v>
      </c>
      <c r="P969" s="195">
        <f t="shared" si="85"/>
        <v>0</v>
      </c>
      <c r="Q969" s="195">
        <f t="shared" si="86"/>
        <v>0</v>
      </c>
      <c r="R969" s="195">
        <f t="shared" si="87"/>
        <v>0</v>
      </c>
      <c r="S969" s="195">
        <f t="shared" si="88"/>
        <v>0</v>
      </c>
      <c r="T969" s="195">
        <f t="shared" si="89"/>
        <v>0</v>
      </c>
    </row>
    <row r="970" spans="15:20" s="195" customFormat="1" x14ac:dyDescent="0.2">
      <c r="O970" s="195">
        <f t="shared" si="84"/>
        <v>0</v>
      </c>
      <c r="P970" s="195">
        <f t="shared" si="85"/>
        <v>0</v>
      </c>
      <c r="Q970" s="195">
        <f t="shared" si="86"/>
        <v>0</v>
      </c>
      <c r="R970" s="195">
        <f t="shared" si="87"/>
        <v>0</v>
      </c>
      <c r="S970" s="195">
        <f t="shared" si="88"/>
        <v>0</v>
      </c>
      <c r="T970" s="195">
        <f t="shared" si="89"/>
        <v>0</v>
      </c>
    </row>
    <row r="971" spans="15:20" s="195" customFormat="1" x14ac:dyDescent="0.2">
      <c r="O971" s="195">
        <f t="shared" si="84"/>
        <v>0</v>
      </c>
      <c r="P971" s="195">
        <f t="shared" si="85"/>
        <v>0</v>
      </c>
      <c r="Q971" s="195">
        <f t="shared" si="86"/>
        <v>0</v>
      </c>
      <c r="R971" s="195">
        <f t="shared" si="87"/>
        <v>0</v>
      </c>
      <c r="S971" s="195">
        <f t="shared" si="88"/>
        <v>0</v>
      </c>
      <c r="T971" s="195">
        <f t="shared" si="89"/>
        <v>0</v>
      </c>
    </row>
    <row r="972" spans="15:20" s="195" customFormat="1" x14ac:dyDescent="0.2">
      <c r="O972" s="195">
        <f t="shared" si="84"/>
        <v>0</v>
      </c>
      <c r="P972" s="195">
        <f t="shared" si="85"/>
        <v>0</v>
      </c>
      <c r="Q972" s="195">
        <f t="shared" si="86"/>
        <v>0</v>
      </c>
      <c r="R972" s="195">
        <f t="shared" si="87"/>
        <v>0</v>
      </c>
      <c r="S972" s="195">
        <f t="shared" si="88"/>
        <v>0</v>
      </c>
      <c r="T972" s="195">
        <f t="shared" si="89"/>
        <v>0</v>
      </c>
    </row>
    <row r="973" spans="15:20" s="195" customFormat="1" x14ac:dyDescent="0.2">
      <c r="O973" s="195">
        <f t="shared" si="84"/>
        <v>0</v>
      </c>
      <c r="P973" s="195">
        <f t="shared" si="85"/>
        <v>0</v>
      </c>
      <c r="Q973" s="195">
        <f t="shared" si="86"/>
        <v>0</v>
      </c>
      <c r="R973" s="195">
        <f t="shared" si="87"/>
        <v>0</v>
      </c>
      <c r="S973" s="195">
        <f t="shared" si="88"/>
        <v>0</v>
      </c>
      <c r="T973" s="195">
        <f t="shared" si="89"/>
        <v>0</v>
      </c>
    </row>
    <row r="974" spans="15:20" s="195" customFormat="1" x14ac:dyDescent="0.2">
      <c r="O974" s="195">
        <f t="shared" si="84"/>
        <v>0</v>
      </c>
      <c r="P974" s="195">
        <f t="shared" si="85"/>
        <v>0</v>
      </c>
      <c r="Q974" s="195">
        <f t="shared" si="86"/>
        <v>0</v>
      </c>
      <c r="R974" s="195">
        <f t="shared" si="87"/>
        <v>0</v>
      </c>
      <c r="S974" s="195">
        <f t="shared" si="88"/>
        <v>0</v>
      </c>
      <c r="T974" s="195">
        <f t="shared" si="89"/>
        <v>0</v>
      </c>
    </row>
    <row r="975" spans="15:20" s="195" customFormat="1" x14ac:dyDescent="0.2">
      <c r="O975" s="195">
        <f t="shared" si="84"/>
        <v>0</v>
      </c>
      <c r="P975" s="195">
        <f t="shared" si="85"/>
        <v>0</v>
      </c>
      <c r="Q975" s="195">
        <f t="shared" si="86"/>
        <v>0</v>
      </c>
      <c r="R975" s="195">
        <f t="shared" si="87"/>
        <v>0</v>
      </c>
      <c r="S975" s="195">
        <f t="shared" si="88"/>
        <v>0</v>
      </c>
      <c r="T975" s="195">
        <f t="shared" si="89"/>
        <v>0</v>
      </c>
    </row>
    <row r="976" spans="15:20" s="195" customFormat="1" x14ac:dyDescent="0.2">
      <c r="O976" s="195">
        <f t="shared" ref="O976:O1000" si="90">IF(OR(H976="B",H976="T",H976="H",H976="S",H976="M",H976=""),0,IF(N976&lt;=1.9,4,8))</f>
        <v>0</v>
      </c>
      <c r="P976" s="195">
        <f t="shared" ref="P976:P1000" si="91">O976*G976</f>
        <v>0</v>
      </c>
      <c r="Q976" s="195">
        <f t="shared" ref="Q976:Q1000" si="92">IF(OR(H976="C",H976="V",H976="H",H976="S",H976="M",H976=""),0,IF(N976&lt;=5, 4, 6))</f>
        <v>0</v>
      </c>
      <c r="R976" s="195">
        <f t="shared" ref="R976:R1000" si="93">Q976*G976</f>
        <v>0</v>
      </c>
      <c r="S976" s="195">
        <f t="shared" ref="S976:S1000" si="94">IF(OR(H976="c",H976="v",H976="b",H976="t",H976=""),0,IF(N976&lt;=14,4,EVEN(N976/3.5)))</f>
        <v>0</v>
      </c>
      <c r="T976" s="195">
        <f t="shared" ref="T976:T1000" si="95">S976*G976</f>
        <v>0</v>
      </c>
    </row>
    <row r="977" spans="15:20" s="195" customFormat="1" x14ac:dyDescent="0.2">
      <c r="O977" s="195">
        <f t="shared" si="90"/>
        <v>0</v>
      </c>
      <c r="P977" s="195">
        <f t="shared" si="91"/>
        <v>0</v>
      </c>
      <c r="Q977" s="195">
        <f t="shared" si="92"/>
        <v>0</v>
      </c>
      <c r="R977" s="195">
        <f t="shared" si="93"/>
        <v>0</v>
      </c>
      <c r="S977" s="195">
        <f t="shared" si="94"/>
        <v>0</v>
      </c>
      <c r="T977" s="195">
        <f t="shared" si="95"/>
        <v>0</v>
      </c>
    </row>
    <row r="978" spans="15:20" s="195" customFormat="1" x14ac:dyDescent="0.2">
      <c r="O978" s="195">
        <f t="shared" si="90"/>
        <v>0</v>
      </c>
      <c r="P978" s="195">
        <f t="shared" si="91"/>
        <v>0</v>
      </c>
      <c r="Q978" s="195">
        <f t="shared" si="92"/>
        <v>0</v>
      </c>
      <c r="R978" s="195">
        <f t="shared" si="93"/>
        <v>0</v>
      </c>
      <c r="S978" s="195">
        <f t="shared" si="94"/>
        <v>0</v>
      </c>
      <c r="T978" s="195">
        <f t="shared" si="95"/>
        <v>0</v>
      </c>
    </row>
    <row r="979" spans="15:20" s="195" customFormat="1" x14ac:dyDescent="0.2">
      <c r="O979" s="195">
        <f t="shared" si="90"/>
        <v>0</v>
      </c>
      <c r="P979" s="195">
        <f t="shared" si="91"/>
        <v>0</v>
      </c>
      <c r="Q979" s="195">
        <f t="shared" si="92"/>
        <v>0</v>
      </c>
      <c r="R979" s="195">
        <f t="shared" si="93"/>
        <v>0</v>
      </c>
      <c r="S979" s="195">
        <f t="shared" si="94"/>
        <v>0</v>
      </c>
      <c r="T979" s="195">
        <f t="shared" si="95"/>
        <v>0</v>
      </c>
    </row>
    <row r="980" spans="15:20" s="195" customFormat="1" x14ac:dyDescent="0.2">
      <c r="O980" s="195">
        <f t="shared" si="90"/>
        <v>0</v>
      </c>
      <c r="P980" s="195">
        <f t="shared" si="91"/>
        <v>0</v>
      </c>
      <c r="Q980" s="195">
        <f t="shared" si="92"/>
        <v>0</v>
      </c>
      <c r="R980" s="195">
        <f t="shared" si="93"/>
        <v>0</v>
      </c>
      <c r="S980" s="195">
        <f t="shared" si="94"/>
        <v>0</v>
      </c>
      <c r="T980" s="195">
        <f t="shared" si="95"/>
        <v>0</v>
      </c>
    </row>
    <row r="981" spans="15:20" s="195" customFormat="1" x14ac:dyDescent="0.2">
      <c r="O981" s="195">
        <f t="shared" si="90"/>
        <v>0</v>
      </c>
      <c r="P981" s="195">
        <f t="shared" si="91"/>
        <v>0</v>
      </c>
      <c r="Q981" s="195">
        <f t="shared" si="92"/>
        <v>0</v>
      </c>
      <c r="R981" s="195">
        <f t="shared" si="93"/>
        <v>0</v>
      </c>
      <c r="S981" s="195">
        <f t="shared" si="94"/>
        <v>0</v>
      </c>
      <c r="T981" s="195">
        <f t="shared" si="95"/>
        <v>0</v>
      </c>
    </row>
    <row r="982" spans="15:20" s="195" customFormat="1" x14ac:dyDescent="0.2">
      <c r="O982" s="195">
        <f t="shared" si="90"/>
        <v>0</v>
      </c>
      <c r="P982" s="195">
        <f t="shared" si="91"/>
        <v>0</v>
      </c>
      <c r="Q982" s="195">
        <f t="shared" si="92"/>
        <v>0</v>
      </c>
      <c r="R982" s="195">
        <f t="shared" si="93"/>
        <v>0</v>
      </c>
      <c r="S982" s="195">
        <f t="shared" si="94"/>
        <v>0</v>
      </c>
      <c r="T982" s="195">
        <f t="shared" si="95"/>
        <v>0</v>
      </c>
    </row>
    <row r="983" spans="15:20" s="195" customFormat="1" x14ac:dyDescent="0.2">
      <c r="O983" s="195">
        <f t="shared" si="90"/>
        <v>0</v>
      </c>
      <c r="P983" s="195">
        <f t="shared" si="91"/>
        <v>0</v>
      </c>
      <c r="Q983" s="195">
        <f t="shared" si="92"/>
        <v>0</v>
      </c>
      <c r="R983" s="195">
        <f t="shared" si="93"/>
        <v>0</v>
      </c>
      <c r="S983" s="195">
        <f t="shared" si="94"/>
        <v>0</v>
      </c>
      <c r="T983" s="195">
        <f t="shared" si="95"/>
        <v>0</v>
      </c>
    </row>
    <row r="984" spans="15:20" s="195" customFormat="1" x14ac:dyDescent="0.2">
      <c r="O984" s="195">
        <f t="shared" si="90"/>
        <v>0</v>
      </c>
      <c r="P984" s="195">
        <f t="shared" si="91"/>
        <v>0</v>
      </c>
      <c r="Q984" s="195">
        <f t="shared" si="92"/>
        <v>0</v>
      </c>
      <c r="R984" s="195">
        <f t="shared" si="93"/>
        <v>0</v>
      </c>
      <c r="S984" s="195">
        <f t="shared" si="94"/>
        <v>0</v>
      </c>
      <c r="T984" s="195">
        <f t="shared" si="95"/>
        <v>0</v>
      </c>
    </row>
    <row r="985" spans="15:20" s="195" customFormat="1" x14ac:dyDescent="0.2">
      <c r="O985" s="195">
        <f t="shared" si="90"/>
        <v>0</v>
      </c>
      <c r="P985" s="195">
        <f t="shared" si="91"/>
        <v>0</v>
      </c>
      <c r="Q985" s="195">
        <f t="shared" si="92"/>
        <v>0</v>
      </c>
      <c r="R985" s="195">
        <f t="shared" si="93"/>
        <v>0</v>
      </c>
      <c r="S985" s="195">
        <f t="shared" si="94"/>
        <v>0</v>
      </c>
      <c r="T985" s="195">
        <f t="shared" si="95"/>
        <v>0</v>
      </c>
    </row>
    <row r="986" spans="15:20" s="195" customFormat="1" x14ac:dyDescent="0.2">
      <c r="O986" s="195">
        <f t="shared" si="90"/>
        <v>0</v>
      </c>
      <c r="P986" s="195">
        <f t="shared" si="91"/>
        <v>0</v>
      </c>
      <c r="Q986" s="195">
        <f t="shared" si="92"/>
        <v>0</v>
      </c>
      <c r="R986" s="195">
        <f t="shared" si="93"/>
        <v>0</v>
      </c>
      <c r="S986" s="195">
        <f t="shared" si="94"/>
        <v>0</v>
      </c>
      <c r="T986" s="195">
        <f t="shared" si="95"/>
        <v>0</v>
      </c>
    </row>
    <row r="987" spans="15:20" s="195" customFormat="1" x14ac:dyDescent="0.2">
      <c r="O987" s="195">
        <f t="shared" si="90"/>
        <v>0</v>
      </c>
      <c r="P987" s="195">
        <f t="shared" si="91"/>
        <v>0</v>
      </c>
      <c r="Q987" s="195">
        <f t="shared" si="92"/>
        <v>0</v>
      </c>
      <c r="R987" s="195">
        <f t="shared" si="93"/>
        <v>0</v>
      </c>
      <c r="S987" s="195">
        <f t="shared" si="94"/>
        <v>0</v>
      </c>
      <c r="T987" s="195">
        <f t="shared" si="95"/>
        <v>0</v>
      </c>
    </row>
    <row r="988" spans="15:20" s="195" customFormat="1" x14ac:dyDescent="0.2">
      <c r="O988" s="195">
        <f t="shared" si="90"/>
        <v>0</v>
      </c>
      <c r="P988" s="195">
        <f t="shared" si="91"/>
        <v>0</v>
      </c>
      <c r="Q988" s="195">
        <f t="shared" si="92"/>
        <v>0</v>
      </c>
      <c r="R988" s="195">
        <f t="shared" si="93"/>
        <v>0</v>
      </c>
      <c r="S988" s="195">
        <f t="shared" si="94"/>
        <v>0</v>
      </c>
      <c r="T988" s="195">
        <f t="shared" si="95"/>
        <v>0</v>
      </c>
    </row>
    <row r="989" spans="15:20" s="195" customFormat="1" x14ac:dyDescent="0.2">
      <c r="O989" s="195">
        <f t="shared" si="90"/>
        <v>0</v>
      </c>
      <c r="P989" s="195">
        <f t="shared" si="91"/>
        <v>0</v>
      </c>
      <c r="Q989" s="195">
        <f t="shared" si="92"/>
        <v>0</v>
      </c>
      <c r="R989" s="195">
        <f t="shared" si="93"/>
        <v>0</v>
      </c>
      <c r="S989" s="195">
        <f t="shared" si="94"/>
        <v>0</v>
      </c>
      <c r="T989" s="195">
        <f t="shared" si="95"/>
        <v>0</v>
      </c>
    </row>
    <row r="990" spans="15:20" s="195" customFormat="1" x14ac:dyDescent="0.2">
      <c r="O990" s="195">
        <f t="shared" si="90"/>
        <v>0</v>
      </c>
      <c r="P990" s="195">
        <f t="shared" si="91"/>
        <v>0</v>
      </c>
      <c r="Q990" s="195">
        <f t="shared" si="92"/>
        <v>0</v>
      </c>
      <c r="R990" s="195">
        <f t="shared" si="93"/>
        <v>0</v>
      </c>
      <c r="S990" s="195">
        <f t="shared" si="94"/>
        <v>0</v>
      </c>
      <c r="T990" s="195">
        <f t="shared" si="95"/>
        <v>0</v>
      </c>
    </row>
    <row r="991" spans="15:20" s="195" customFormat="1" x14ac:dyDescent="0.2">
      <c r="O991" s="195">
        <f t="shared" si="90"/>
        <v>0</v>
      </c>
      <c r="P991" s="195">
        <f t="shared" si="91"/>
        <v>0</v>
      </c>
      <c r="Q991" s="195">
        <f t="shared" si="92"/>
        <v>0</v>
      </c>
      <c r="R991" s="195">
        <f t="shared" si="93"/>
        <v>0</v>
      </c>
      <c r="S991" s="195">
        <f t="shared" si="94"/>
        <v>0</v>
      </c>
      <c r="T991" s="195">
        <f t="shared" si="95"/>
        <v>0</v>
      </c>
    </row>
    <row r="992" spans="15:20" s="195" customFormat="1" x14ac:dyDescent="0.2">
      <c r="O992" s="195">
        <f t="shared" si="90"/>
        <v>0</v>
      </c>
      <c r="P992" s="195">
        <f t="shared" si="91"/>
        <v>0</v>
      </c>
      <c r="Q992" s="195">
        <f t="shared" si="92"/>
        <v>0</v>
      </c>
      <c r="R992" s="195">
        <f t="shared" si="93"/>
        <v>0</v>
      </c>
      <c r="S992" s="195">
        <f t="shared" si="94"/>
        <v>0</v>
      </c>
      <c r="T992" s="195">
        <f t="shared" si="95"/>
        <v>0</v>
      </c>
    </row>
    <row r="993" spans="15:20" s="195" customFormat="1" x14ac:dyDescent="0.2">
      <c r="O993" s="195">
        <f t="shared" si="90"/>
        <v>0</v>
      </c>
      <c r="P993" s="195">
        <f t="shared" si="91"/>
        <v>0</v>
      </c>
      <c r="Q993" s="195">
        <f t="shared" si="92"/>
        <v>0</v>
      </c>
      <c r="R993" s="195">
        <f t="shared" si="93"/>
        <v>0</v>
      </c>
      <c r="S993" s="195">
        <f t="shared" si="94"/>
        <v>0</v>
      </c>
      <c r="T993" s="195">
        <f t="shared" si="95"/>
        <v>0</v>
      </c>
    </row>
    <row r="994" spans="15:20" s="195" customFormat="1" x14ac:dyDescent="0.2">
      <c r="O994" s="195">
        <f t="shared" si="90"/>
        <v>0</v>
      </c>
      <c r="P994" s="195">
        <f t="shared" si="91"/>
        <v>0</v>
      </c>
      <c r="Q994" s="195">
        <f t="shared" si="92"/>
        <v>0</v>
      </c>
      <c r="R994" s="195">
        <f t="shared" si="93"/>
        <v>0</v>
      </c>
      <c r="S994" s="195">
        <f t="shared" si="94"/>
        <v>0</v>
      </c>
      <c r="T994" s="195">
        <f t="shared" si="95"/>
        <v>0</v>
      </c>
    </row>
    <row r="995" spans="15:20" s="195" customFormat="1" x14ac:dyDescent="0.2">
      <c r="O995" s="195">
        <f t="shared" si="90"/>
        <v>0</v>
      </c>
      <c r="P995" s="195">
        <f t="shared" si="91"/>
        <v>0</v>
      </c>
      <c r="Q995" s="195">
        <f t="shared" si="92"/>
        <v>0</v>
      </c>
      <c r="R995" s="195">
        <f t="shared" si="93"/>
        <v>0</v>
      </c>
      <c r="S995" s="195">
        <f t="shared" si="94"/>
        <v>0</v>
      </c>
      <c r="T995" s="195">
        <f t="shared" si="95"/>
        <v>0</v>
      </c>
    </row>
    <row r="996" spans="15:20" s="195" customFormat="1" x14ac:dyDescent="0.2">
      <c r="O996" s="195">
        <f t="shared" si="90"/>
        <v>0</v>
      </c>
      <c r="P996" s="195">
        <f t="shared" si="91"/>
        <v>0</v>
      </c>
      <c r="Q996" s="195">
        <f t="shared" si="92"/>
        <v>0</v>
      </c>
      <c r="R996" s="195">
        <f t="shared" si="93"/>
        <v>0</v>
      </c>
      <c r="S996" s="195">
        <f t="shared" si="94"/>
        <v>0</v>
      </c>
      <c r="T996" s="195">
        <f t="shared" si="95"/>
        <v>0</v>
      </c>
    </row>
    <row r="997" spans="15:20" s="195" customFormat="1" x14ac:dyDescent="0.2">
      <c r="O997" s="195">
        <f t="shared" si="90"/>
        <v>0</v>
      </c>
      <c r="P997" s="195">
        <f t="shared" si="91"/>
        <v>0</v>
      </c>
      <c r="Q997" s="195">
        <f t="shared" si="92"/>
        <v>0</v>
      </c>
      <c r="R997" s="195">
        <f t="shared" si="93"/>
        <v>0</v>
      </c>
      <c r="S997" s="195">
        <f t="shared" si="94"/>
        <v>0</v>
      </c>
      <c r="T997" s="195">
        <f t="shared" si="95"/>
        <v>0</v>
      </c>
    </row>
    <row r="998" spans="15:20" s="195" customFormat="1" x14ac:dyDescent="0.2">
      <c r="O998" s="195">
        <f t="shared" si="90"/>
        <v>0</v>
      </c>
      <c r="P998" s="195">
        <f t="shared" si="91"/>
        <v>0</v>
      </c>
      <c r="Q998" s="195">
        <f t="shared" si="92"/>
        <v>0</v>
      </c>
      <c r="R998" s="195">
        <f t="shared" si="93"/>
        <v>0</v>
      </c>
      <c r="S998" s="195">
        <f t="shared" si="94"/>
        <v>0</v>
      </c>
      <c r="T998" s="195">
        <f t="shared" si="95"/>
        <v>0</v>
      </c>
    </row>
    <row r="999" spans="15:20" s="195" customFormat="1" x14ac:dyDescent="0.2">
      <c r="O999" s="195">
        <f t="shared" si="90"/>
        <v>0</v>
      </c>
      <c r="P999" s="195">
        <f t="shared" si="91"/>
        <v>0</v>
      </c>
      <c r="Q999" s="195">
        <f t="shared" si="92"/>
        <v>0</v>
      </c>
      <c r="R999" s="195">
        <f t="shared" si="93"/>
        <v>0</v>
      </c>
      <c r="S999" s="195">
        <f t="shared" si="94"/>
        <v>0</v>
      </c>
      <c r="T999" s="195">
        <f t="shared" si="95"/>
        <v>0</v>
      </c>
    </row>
    <row r="1000" spans="15:20" s="195" customFormat="1" x14ac:dyDescent="0.2">
      <c r="O1000" s="195">
        <f t="shared" si="90"/>
        <v>0</v>
      </c>
      <c r="P1000" s="195">
        <f t="shared" si="91"/>
        <v>0</v>
      </c>
      <c r="Q1000" s="195">
        <f t="shared" si="92"/>
        <v>0</v>
      </c>
      <c r="R1000" s="195">
        <f t="shared" si="93"/>
        <v>0</v>
      </c>
      <c r="S1000" s="195">
        <f t="shared" si="94"/>
        <v>0</v>
      </c>
      <c r="T1000" s="195">
        <f t="shared" si="95"/>
        <v>0</v>
      </c>
    </row>
    <row r="1001" spans="15:20" s="195" customFormat="1" x14ac:dyDescent="0.2">
      <c r="O1001" s="313"/>
      <c r="P1001" s="314">
        <f ca="1">SUBTOTAL(9,P15:P1000)</f>
        <v>23140</v>
      </c>
      <c r="Q1001" s="313"/>
      <c r="R1001" s="314">
        <f ca="1">SUBTOTAL(9,R15:R1000)</f>
        <v>12</v>
      </c>
      <c r="S1001" s="313"/>
      <c r="T1001" s="314">
        <f ca="1">SUBTOTAL(9,T15:T1000)</f>
        <v>1676</v>
      </c>
    </row>
    <row r="1002" spans="15:20" s="195" customFormat="1" x14ac:dyDescent="0.2"/>
    <row r="1003" spans="15:20" s="195" customFormat="1" x14ac:dyDescent="0.2"/>
    <row r="1004" spans="15:20" s="195" customFormat="1" x14ac:dyDescent="0.2"/>
    <row r="1005" spans="15:20" s="195" customFormat="1" x14ac:dyDescent="0.2"/>
    <row r="1006" spans="15:20" s="195" customFormat="1" x14ac:dyDescent="0.2"/>
    <row r="1007" spans="15:20" s="195" customFormat="1" x14ac:dyDescent="0.2"/>
    <row r="1008" spans="15:20" s="195" customFormat="1" x14ac:dyDescent="0.2"/>
    <row r="1009" s="195" customFormat="1" x14ac:dyDescent="0.2"/>
    <row r="1010" s="195" customFormat="1" x14ac:dyDescent="0.2"/>
    <row r="1011" s="195" customFormat="1" x14ac:dyDescent="0.2"/>
    <row r="1012" s="195" customFormat="1" x14ac:dyDescent="0.2"/>
    <row r="1013" s="195" customFormat="1" x14ac:dyDescent="0.2"/>
    <row r="1014" s="195" customFormat="1" x14ac:dyDescent="0.2"/>
    <row r="1015" s="195" customFormat="1" x14ac:dyDescent="0.2"/>
    <row r="1016" s="195" customFormat="1" x14ac:dyDescent="0.2"/>
    <row r="1017" s="195" customFormat="1" x14ac:dyDescent="0.2"/>
    <row r="1018" s="195" customFormat="1" x14ac:dyDescent="0.2"/>
    <row r="1019" s="195" customFormat="1" x14ac:dyDescent="0.2"/>
    <row r="1020" s="195" customFormat="1" x14ac:dyDescent="0.2"/>
    <row r="1021" s="195" customFormat="1" x14ac:dyDescent="0.2"/>
    <row r="1022" s="195" customFormat="1" x14ac:dyDescent="0.2"/>
    <row r="1023" s="195" customFormat="1" x14ac:dyDescent="0.2"/>
    <row r="1024" s="195" customFormat="1" x14ac:dyDescent="0.2"/>
    <row r="1025" s="195" customFormat="1" x14ac:dyDescent="0.2"/>
    <row r="1026" s="195" customFormat="1" x14ac:dyDescent="0.2"/>
    <row r="1027" s="195" customFormat="1" x14ac:dyDescent="0.2"/>
    <row r="1028" s="195" customFormat="1" x14ac:dyDescent="0.2"/>
    <row r="1029" s="195" customFormat="1" x14ac:dyDescent="0.2"/>
    <row r="1030" s="195" customFormat="1" x14ac:dyDescent="0.2"/>
    <row r="1031" s="195" customFormat="1" x14ac:dyDescent="0.2"/>
    <row r="1032" s="195" customFormat="1" x14ac:dyDescent="0.2"/>
    <row r="1033" s="195" customFormat="1" x14ac:dyDescent="0.2"/>
    <row r="1034" s="195" customFormat="1" x14ac:dyDescent="0.2"/>
    <row r="1035" s="195" customFormat="1" x14ac:dyDescent="0.2"/>
    <row r="1036" s="195" customFormat="1" x14ac:dyDescent="0.2"/>
    <row r="1037" s="195" customFormat="1" x14ac:dyDescent="0.2"/>
    <row r="1038" s="195" customFormat="1" x14ac:dyDescent="0.2"/>
    <row r="1039" s="195" customFormat="1" x14ac:dyDescent="0.2"/>
    <row r="1040" s="195" customFormat="1" x14ac:dyDescent="0.2"/>
    <row r="1041" s="195" customFormat="1" x14ac:dyDescent="0.2"/>
    <row r="1042" s="195" customFormat="1" x14ac:dyDescent="0.2"/>
    <row r="1043" s="195" customFormat="1" x14ac:dyDescent="0.2"/>
    <row r="1044" s="195" customFormat="1" x14ac:dyDescent="0.2"/>
    <row r="1045" s="195" customFormat="1" x14ac:dyDescent="0.2"/>
    <row r="1046" s="195" customFormat="1" x14ac:dyDescent="0.2"/>
    <row r="1047" s="195" customFormat="1" x14ac:dyDescent="0.2"/>
    <row r="1048" s="195" customFormat="1" x14ac:dyDescent="0.2"/>
    <row r="1049" s="195" customFormat="1" x14ac:dyDescent="0.2"/>
    <row r="1050" s="195" customFormat="1" x14ac:dyDescent="0.2"/>
    <row r="1051" s="195" customFormat="1" x14ac:dyDescent="0.2"/>
    <row r="1052" s="195" customFormat="1" x14ac:dyDescent="0.2"/>
    <row r="1053" s="195" customFormat="1" x14ac:dyDescent="0.2"/>
    <row r="1054" s="195" customFormat="1" x14ac:dyDescent="0.2"/>
    <row r="1055" s="195" customFormat="1" x14ac:dyDescent="0.2"/>
    <row r="1056" s="195" customFormat="1" x14ac:dyDescent="0.2"/>
    <row r="1057" s="195" customFormat="1" x14ac:dyDescent="0.2"/>
    <row r="1058" s="195" customFormat="1" x14ac:dyDescent="0.2"/>
    <row r="1059" s="195" customFormat="1" x14ac:dyDescent="0.2"/>
    <row r="1060" s="195" customFormat="1" x14ac:dyDescent="0.2"/>
    <row r="1061" s="195" customFormat="1" x14ac:dyDescent="0.2"/>
    <row r="1062" s="195" customFormat="1" x14ac:dyDescent="0.2"/>
    <row r="1063" s="195" customFormat="1" x14ac:dyDescent="0.2"/>
    <row r="1064" s="195" customFormat="1" x14ac:dyDescent="0.2"/>
    <row r="1065" s="195" customFormat="1" x14ac:dyDescent="0.2"/>
    <row r="1066" s="195" customFormat="1" x14ac:dyDescent="0.2"/>
    <row r="1067" s="195" customFormat="1" x14ac:dyDescent="0.2"/>
    <row r="1068" s="195" customFormat="1" x14ac:dyDescent="0.2"/>
    <row r="1069" s="195" customFormat="1" x14ac:dyDescent="0.2"/>
    <row r="1070" s="195" customFormat="1" x14ac:dyDescent="0.2"/>
    <row r="1071" s="195" customFormat="1" x14ac:dyDescent="0.2"/>
    <row r="1072" s="195" customFormat="1" x14ac:dyDescent="0.2"/>
    <row r="1073" s="195" customFormat="1" x14ac:dyDescent="0.2"/>
    <row r="1074" s="195" customFormat="1" x14ac:dyDescent="0.2"/>
    <row r="1075" s="195" customFormat="1" x14ac:dyDescent="0.2"/>
    <row r="1076" s="195" customFormat="1" x14ac:dyDescent="0.2"/>
    <row r="1077" s="195" customFormat="1" x14ac:dyDescent="0.2"/>
    <row r="1078" s="195" customFormat="1" x14ac:dyDescent="0.2"/>
    <row r="1079" s="195" customFormat="1" x14ac:dyDescent="0.2"/>
    <row r="1080" s="195" customFormat="1" x14ac:dyDescent="0.2"/>
    <row r="1081" s="195" customFormat="1" x14ac:dyDescent="0.2"/>
    <row r="1082" s="195" customFormat="1" x14ac:dyDescent="0.2"/>
    <row r="1083" s="195" customFormat="1" x14ac:dyDescent="0.2"/>
    <row r="1084" s="195" customFormat="1" x14ac:dyDescent="0.2"/>
    <row r="1085" s="195" customFormat="1" x14ac:dyDescent="0.2"/>
    <row r="1086" s="195" customFormat="1" x14ac:dyDescent="0.2"/>
    <row r="1087" s="195" customFormat="1" x14ac:dyDescent="0.2"/>
    <row r="1088" s="195" customFormat="1" x14ac:dyDescent="0.2"/>
    <row r="1089" s="195" customFormat="1" x14ac:dyDescent="0.2"/>
    <row r="1090" s="195" customFormat="1" x14ac:dyDescent="0.2"/>
    <row r="1091" s="195" customFormat="1" x14ac:dyDescent="0.2"/>
    <row r="1092" s="195" customFormat="1" x14ac:dyDescent="0.2"/>
    <row r="1093" s="195" customFormat="1" x14ac:dyDescent="0.2"/>
    <row r="1094" s="195" customFormat="1" x14ac:dyDescent="0.2"/>
    <row r="1095" s="195" customFormat="1" x14ac:dyDescent="0.2"/>
    <row r="1096" s="195" customFormat="1" x14ac:dyDescent="0.2"/>
    <row r="1097" s="195" customFormat="1" x14ac:dyDescent="0.2"/>
    <row r="1098" s="195" customFormat="1" x14ac:dyDescent="0.2"/>
    <row r="1099" s="195" customFormat="1" x14ac:dyDescent="0.2"/>
    <row r="1100" s="195" customFormat="1" x14ac:dyDescent="0.2"/>
    <row r="1101" s="195" customFormat="1" x14ac:dyDescent="0.2"/>
    <row r="1102" s="195" customFormat="1" x14ac:dyDescent="0.2"/>
    <row r="1103" s="195" customFormat="1" x14ac:dyDescent="0.2"/>
    <row r="1104" s="195" customFormat="1" x14ac:dyDescent="0.2"/>
    <row r="1105" s="195" customFormat="1" x14ac:dyDescent="0.2"/>
    <row r="1106" s="195" customFormat="1" x14ac:dyDescent="0.2"/>
    <row r="1107" s="195" customFormat="1" x14ac:dyDescent="0.2"/>
    <row r="1108" s="195" customFormat="1" x14ac:dyDescent="0.2"/>
    <row r="1109" s="195" customFormat="1" x14ac:dyDescent="0.2"/>
    <row r="1110" s="195" customFormat="1" x14ac:dyDescent="0.2"/>
    <row r="1111" s="195" customFormat="1" x14ac:dyDescent="0.2"/>
    <row r="1112" s="195" customFormat="1" x14ac:dyDescent="0.2"/>
    <row r="1113" s="195" customFormat="1" x14ac:dyDescent="0.2"/>
    <row r="1114" s="195" customFormat="1" x14ac:dyDescent="0.2"/>
    <row r="1115" s="195" customFormat="1" x14ac:dyDescent="0.2"/>
    <row r="1116" s="195" customFormat="1" x14ac:dyDescent="0.2"/>
    <row r="1117" s="195" customFormat="1" x14ac:dyDescent="0.2"/>
    <row r="1118" s="195" customFormat="1" x14ac:dyDescent="0.2"/>
    <row r="1119" s="195" customFormat="1" x14ac:dyDescent="0.2"/>
    <row r="1120" s="195" customFormat="1" x14ac:dyDescent="0.2"/>
    <row r="1121" s="195" customFormat="1" x14ac:dyDescent="0.2"/>
    <row r="1122" s="195" customFormat="1" x14ac:dyDescent="0.2"/>
    <row r="1123" s="195" customFormat="1" x14ac:dyDescent="0.2"/>
    <row r="1124" s="195" customFormat="1" x14ac:dyDescent="0.2"/>
    <row r="1125" s="195" customFormat="1" x14ac:dyDescent="0.2"/>
    <row r="1126" s="195" customFormat="1" x14ac:dyDescent="0.2"/>
    <row r="1127" s="195" customFormat="1" x14ac:dyDescent="0.2"/>
    <row r="1128" s="195" customFormat="1" x14ac:dyDescent="0.2"/>
    <row r="1129" s="195" customFormat="1" x14ac:dyDescent="0.2"/>
    <row r="1130" s="195" customFormat="1" x14ac:dyDescent="0.2"/>
    <row r="1131" s="195" customFormat="1" x14ac:dyDescent="0.2"/>
    <row r="1132" s="195" customFormat="1" x14ac:dyDescent="0.2"/>
    <row r="1133" s="195" customFormat="1" x14ac:dyDescent="0.2"/>
    <row r="1134" s="195" customFormat="1" x14ac:dyDescent="0.2"/>
    <row r="1135" s="195" customFormat="1" x14ac:dyDescent="0.2"/>
    <row r="1136" s="195" customFormat="1" x14ac:dyDescent="0.2"/>
    <row r="1137" s="195" customFormat="1" x14ac:dyDescent="0.2"/>
    <row r="1138" s="195" customFormat="1" x14ac:dyDescent="0.2"/>
    <row r="1139" s="195" customFormat="1" x14ac:dyDescent="0.2"/>
    <row r="1140" s="195" customFormat="1" x14ac:dyDescent="0.2"/>
    <row r="1141" s="195" customFormat="1" x14ac:dyDescent="0.2"/>
    <row r="1142" s="195" customFormat="1" x14ac:dyDescent="0.2"/>
    <row r="1143" s="195" customFormat="1" x14ac:dyDescent="0.2"/>
    <row r="1144" s="195" customFormat="1" x14ac:dyDescent="0.2"/>
    <row r="1145" s="195" customFormat="1" x14ac:dyDescent="0.2"/>
    <row r="1146" s="195" customFormat="1" x14ac:dyDescent="0.2"/>
    <row r="1147" s="195" customFormat="1" x14ac:dyDescent="0.2"/>
    <row r="1148" s="195" customFormat="1" x14ac:dyDescent="0.2"/>
    <row r="1149" s="195" customFormat="1" x14ac:dyDescent="0.2"/>
    <row r="1150" s="195" customFormat="1" x14ac:dyDescent="0.2"/>
    <row r="1151" s="195" customFormat="1" x14ac:dyDescent="0.2"/>
    <row r="1152" s="195" customFormat="1" x14ac:dyDescent="0.2"/>
    <row r="1153" s="195" customFormat="1" x14ac:dyDescent="0.2"/>
    <row r="1154" s="195" customFormat="1" x14ac:dyDescent="0.2"/>
    <row r="1155" s="195" customFormat="1" x14ac:dyDescent="0.2"/>
    <row r="1156" s="195" customFormat="1" x14ac:dyDescent="0.2"/>
    <row r="1157" s="195" customFormat="1" x14ac:dyDescent="0.2"/>
    <row r="1158" s="195" customFormat="1" x14ac:dyDescent="0.2"/>
    <row r="1159" s="195" customFormat="1" x14ac:dyDescent="0.2"/>
    <row r="1160" s="195" customFormat="1" x14ac:dyDescent="0.2"/>
    <row r="1161" s="195" customFormat="1" x14ac:dyDescent="0.2"/>
    <row r="1162" s="195" customFormat="1" x14ac:dyDescent="0.2"/>
    <row r="1163" s="195" customFormat="1" x14ac:dyDescent="0.2"/>
    <row r="1164" s="195" customFormat="1" x14ac:dyDescent="0.2"/>
    <row r="1165" s="195" customFormat="1" x14ac:dyDescent="0.2"/>
    <row r="1166" s="195" customFormat="1" x14ac:dyDescent="0.2"/>
    <row r="1167" s="195" customFormat="1" x14ac:dyDescent="0.2"/>
    <row r="1168" s="195" customFormat="1" x14ac:dyDescent="0.2"/>
    <row r="1169" s="195" customFormat="1" x14ac:dyDescent="0.2"/>
    <row r="1170" s="195" customFormat="1" x14ac:dyDescent="0.2"/>
    <row r="1171" s="195" customFormat="1" x14ac:dyDescent="0.2"/>
    <row r="1172" s="195" customFormat="1" x14ac:dyDescent="0.2"/>
    <row r="1173" s="195" customFormat="1" x14ac:dyDescent="0.2"/>
    <row r="1174" s="195" customFormat="1" x14ac:dyDescent="0.2"/>
    <row r="1175" s="195" customFormat="1" x14ac:dyDescent="0.2"/>
    <row r="1176" s="195" customFormat="1" x14ac:dyDescent="0.2"/>
    <row r="1177" s="195" customFormat="1" x14ac:dyDescent="0.2"/>
    <row r="1178" s="195" customFormat="1" x14ac:dyDescent="0.2"/>
    <row r="1179" s="195" customFormat="1" x14ac:dyDescent="0.2"/>
    <row r="1180" s="195" customFormat="1" x14ac:dyDescent="0.2"/>
    <row r="1181" s="195" customFormat="1" x14ac:dyDescent="0.2"/>
    <row r="1182" s="195" customFormat="1" x14ac:dyDescent="0.2"/>
    <row r="1183" s="195" customFormat="1" x14ac:dyDescent="0.2"/>
    <row r="1184" s="195" customFormat="1" x14ac:dyDescent="0.2"/>
    <row r="1185" s="195" customFormat="1" x14ac:dyDescent="0.2"/>
    <row r="1186" s="195" customFormat="1" x14ac:dyDescent="0.2"/>
    <row r="1187" s="195" customFormat="1" x14ac:dyDescent="0.2"/>
    <row r="1188" s="195" customFormat="1" x14ac:dyDescent="0.2"/>
    <row r="1189" s="195" customFormat="1" x14ac:dyDescent="0.2"/>
    <row r="1190" s="195" customFormat="1" x14ac:dyDescent="0.2"/>
    <row r="1191" s="195" customFormat="1" x14ac:dyDescent="0.2"/>
    <row r="1192" s="195" customFormat="1" x14ac:dyDescent="0.2"/>
    <row r="1193" s="195" customFormat="1" x14ac:dyDescent="0.2"/>
    <row r="1194" s="195" customFormat="1" x14ac:dyDescent="0.2"/>
    <row r="1195" s="195" customFormat="1" x14ac:dyDescent="0.2"/>
    <row r="1196" s="195" customFormat="1" x14ac:dyDescent="0.2"/>
    <row r="1197" s="195" customFormat="1" x14ac:dyDescent="0.2"/>
    <row r="1198" s="195" customFormat="1" x14ac:dyDescent="0.2"/>
    <row r="1199" s="195" customFormat="1" x14ac:dyDescent="0.2"/>
    <row r="1200" s="195" customFormat="1" x14ac:dyDescent="0.2"/>
    <row r="1201" s="195" customFormat="1" x14ac:dyDescent="0.2"/>
    <row r="1202" s="195" customFormat="1" x14ac:dyDescent="0.2"/>
    <row r="1203" s="195" customFormat="1" x14ac:dyDescent="0.2"/>
    <row r="1204" s="195" customFormat="1" x14ac:dyDescent="0.2"/>
    <row r="1205" s="195" customFormat="1" x14ac:dyDescent="0.2"/>
    <row r="1206" s="195" customFormat="1" x14ac:dyDescent="0.2"/>
    <row r="1207" s="195" customFormat="1" x14ac:dyDescent="0.2"/>
    <row r="1208" s="195" customFormat="1" x14ac:dyDescent="0.2"/>
    <row r="1209" s="195" customFormat="1" x14ac:dyDescent="0.2"/>
    <row r="1210" s="195" customFormat="1" x14ac:dyDescent="0.2"/>
    <row r="1211" s="195" customFormat="1" x14ac:dyDescent="0.2"/>
    <row r="1212" s="195" customFormat="1" x14ac:dyDescent="0.2"/>
    <row r="1213" s="195" customFormat="1" x14ac:dyDescent="0.2"/>
    <row r="1214" s="195" customFormat="1" x14ac:dyDescent="0.2"/>
    <row r="1215" s="195" customFormat="1" x14ac:dyDescent="0.2"/>
    <row r="1216" s="195" customFormat="1" x14ac:dyDescent="0.2"/>
    <row r="1217" s="195" customFormat="1" x14ac:dyDescent="0.2"/>
    <row r="1218" s="195" customFormat="1" x14ac:dyDescent="0.2"/>
    <row r="1219" s="195" customFormat="1" x14ac:dyDescent="0.2"/>
    <row r="1220" s="195" customFormat="1" x14ac:dyDescent="0.2"/>
    <row r="1221" s="195" customFormat="1" x14ac:dyDescent="0.2"/>
    <row r="1222" s="195" customFormat="1" x14ac:dyDescent="0.2"/>
    <row r="1223" s="195" customFormat="1" x14ac:dyDescent="0.2"/>
    <row r="1224" s="195" customFormat="1" x14ac:dyDescent="0.2"/>
    <row r="1225" s="195" customFormat="1" x14ac:dyDescent="0.2"/>
    <row r="1226" s="195" customFormat="1" x14ac:dyDescent="0.2"/>
    <row r="1227" s="195" customFormat="1" x14ac:dyDescent="0.2"/>
    <row r="1228" s="195" customFormat="1" x14ac:dyDescent="0.2"/>
    <row r="1229" s="195" customFormat="1" x14ac:dyDescent="0.2"/>
    <row r="1230" s="195" customFormat="1" x14ac:dyDescent="0.2"/>
    <row r="1231" s="195" customFormat="1" x14ac:dyDescent="0.2"/>
    <row r="1232" s="195" customFormat="1" x14ac:dyDescent="0.2"/>
    <row r="1233" s="195" customFormat="1" x14ac:dyDescent="0.2"/>
    <row r="1234" s="195" customFormat="1" x14ac:dyDescent="0.2"/>
    <row r="1235" s="195" customFormat="1" x14ac:dyDescent="0.2"/>
    <row r="1236" s="195" customFormat="1" x14ac:dyDescent="0.2"/>
    <row r="1237" s="195" customFormat="1" x14ac:dyDescent="0.2"/>
    <row r="1238" s="195" customFormat="1" x14ac:dyDescent="0.2"/>
    <row r="1239" s="195" customFormat="1" x14ac:dyDescent="0.2"/>
    <row r="1240" s="195" customFormat="1" x14ac:dyDescent="0.2"/>
    <row r="1241" s="195" customFormat="1" x14ac:dyDescent="0.2"/>
    <row r="1242" s="195" customFormat="1" x14ac:dyDescent="0.2"/>
    <row r="1243" s="195" customFormat="1" x14ac:dyDescent="0.2"/>
    <row r="1244" s="195" customFormat="1" x14ac:dyDescent="0.2"/>
    <row r="1245" s="195" customFormat="1" x14ac:dyDescent="0.2"/>
    <row r="1246" s="195" customFormat="1" x14ac:dyDescent="0.2"/>
    <row r="1247" s="195" customFormat="1" x14ac:dyDescent="0.2"/>
    <row r="1248" s="195" customFormat="1" x14ac:dyDescent="0.2"/>
    <row r="1249" s="195" customFormat="1" x14ac:dyDescent="0.2"/>
    <row r="1250" s="195" customFormat="1" x14ac:dyDescent="0.2"/>
    <row r="1251" s="195" customFormat="1" x14ac:dyDescent="0.2"/>
    <row r="1252" s="195" customFormat="1" x14ac:dyDescent="0.2"/>
    <row r="1253" s="195" customFormat="1" x14ac:dyDescent="0.2"/>
    <row r="1254" s="195" customFormat="1" x14ac:dyDescent="0.2"/>
    <row r="1255" s="195" customFormat="1" x14ac:dyDescent="0.2"/>
    <row r="1256" s="195" customFormat="1" x14ac:dyDescent="0.2"/>
    <row r="1257" s="195" customFormat="1" x14ac:dyDescent="0.2"/>
    <row r="1258" s="195" customFormat="1" x14ac:dyDescent="0.2"/>
  </sheetData>
  <mergeCells count="12">
    <mergeCell ref="C5:F5"/>
    <mergeCell ref="J8:O8"/>
    <mergeCell ref="J11:N11"/>
    <mergeCell ref="O11:T11"/>
    <mergeCell ref="O12:P12"/>
    <mergeCell ref="Q12:R12"/>
    <mergeCell ref="S12:T12"/>
    <mergeCell ref="J4:J6"/>
    <mergeCell ref="K4:L4"/>
    <mergeCell ref="K5:L5"/>
    <mergeCell ref="K6:L6"/>
    <mergeCell ref="M6:N6"/>
  </mergeCells>
  <printOptions horizontalCentered="1"/>
  <pageMargins left="0.11811023622047245" right="0.11811023622047245" top="0.74803149606299213" bottom="0.74803149606299213" header="0.31496062992125984" footer="0.31496062992125984"/>
  <pageSetup paperSize="9" scale="51" fitToHeight="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223EF-B8E6-46D0-B159-071B44B796DF}">
  <sheetPr>
    <tabColor theme="4" tint="0.39997558519241921"/>
    <pageSetUpPr fitToPage="1"/>
  </sheetPr>
  <dimension ref="A1:AA42"/>
  <sheetViews>
    <sheetView showGridLines="0" workbookViewId="0">
      <pane ySplit="2" topLeftCell="A3" activePane="bottomLeft" state="frozen"/>
      <selection pane="bottomLeft"/>
    </sheetView>
  </sheetViews>
  <sheetFormatPr defaultRowHeight="12.75" x14ac:dyDescent="0.2"/>
  <cols>
    <col min="1" max="1" width="24.28515625" customWidth="1"/>
    <col min="2" max="2" width="14.5703125" customWidth="1"/>
    <col min="4" max="4" width="12" bestFit="1" customWidth="1"/>
    <col min="6" max="6" width="13.28515625" customWidth="1"/>
    <col min="7" max="7" width="8.5703125" bestFit="1" customWidth="1"/>
    <col min="9" max="9" width="11.85546875" customWidth="1"/>
    <col min="10" max="11" width="10.140625" customWidth="1"/>
    <col min="12" max="12" width="12.28515625" customWidth="1"/>
    <col min="13" max="13" width="11.42578125" customWidth="1"/>
  </cols>
  <sheetData>
    <row r="1" spans="1:27" ht="48" customHeight="1" thickBot="1" x14ac:dyDescent="0.25">
      <c r="A1" s="28"/>
      <c r="B1" s="155" t="s">
        <v>757</v>
      </c>
      <c r="C1" s="72"/>
      <c r="D1" s="28"/>
      <c r="E1" s="28"/>
      <c r="F1" s="72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</row>
    <row r="2" spans="1:27" ht="8.25" customHeight="1" thickTop="1" x14ac:dyDescent="0.2">
      <c r="A2" s="33"/>
      <c r="B2" s="33"/>
      <c r="C2" s="73"/>
      <c r="D2" s="33"/>
      <c r="E2" s="33"/>
      <c r="F2" s="7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</row>
    <row r="3" spans="1:27" x14ac:dyDescent="0.2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</row>
    <row r="4" spans="1:27" x14ac:dyDescent="0.2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</row>
    <row r="5" spans="1:27" x14ac:dyDescent="0.2">
      <c r="A5" s="399">
        <f ca="1">TODAY()</f>
        <v>45645</v>
      </c>
      <c r="B5" s="399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</row>
    <row r="6" spans="1:27" x14ac:dyDescent="0.2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15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</row>
    <row r="7" spans="1:27" x14ac:dyDescent="0.2">
      <c r="A7" s="26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156"/>
      <c r="O7" s="15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</row>
    <row r="8" spans="1:27" x14ac:dyDescent="0.2">
      <c r="A8" s="403" t="s">
        <v>260</v>
      </c>
      <c r="B8" s="403"/>
      <c r="C8" s="403"/>
      <c r="D8" s="403"/>
      <c r="E8" s="403"/>
      <c r="F8" s="312">
        <v>27000</v>
      </c>
      <c r="G8" s="26"/>
      <c r="H8" s="26"/>
      <c r="I8" s="239"/>
      <c r="J8" s="240" t="s">
        <v>273</v>
      </c>
      <c r="K8" s="130">
        <v>0.1</v>
      </c>
      <c r="L8" s="26"/>
      <c r="M8" s="239"/>
      <c r="N8" s="241"/>
      <c r="O8" s="240" t="s">
        <v>758</v>
      </c>
      <c r="P8" s="129">
        <v>0.2</v>
      </c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</row>
    <row r="9" spans="1:27" x14ac:dyDescent="0.2">
      <c r="A9" s="403" t="s">
        <v>261</v>
      </c>
      <c r="B9" s="403"/>
      <c r="C9" s="403"/>
      <c r="D9" s="403"/>
      <c r="E9" s="403"/>
      <c r="F9" s="312">
        <v>15000</v>
      </c>
      <c r="G9" s="26"/>
      <c r="H9" s="26"/>
      <c r="I9" s="239"/>
      <c r="J9" s="240" t="s">
        <v>274</v>
      </c>
      <c r="K9" s="130">
        <v>0.7</v>
      </c>
      <c r="L9" s="26"/>
      <c r="M9" s="239"/>
      <c r="N9" s="241"/>
      <c r="O9" s="240" t="s">
        <v>759</v>
      </c>
      <c r="P9" s="129">
        <v>0.7</v>
      </c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</row>
    <row r="10" spans="1:27" x14ac:dyDescent="0.2">
      <c r="A10" s="403" t="s">
        <v>262</v>
      </c>
      <c r="B10" s="403"/>
      <c r="C10" s="403"/>
      <c r="D10" s="403"/>
      <c r="E10" s="403"/>
      <c r="F10" s="312">
        <v>1108</v>
      </c>
      <c r="G10" s="26"/>
      <c r="H10" s="26"/>
      <c r="I10" s="26"/>
      <c r="J10" s="156"/>
      <c r="K10" s="26"/>
      <c r="L10" s="26"/>
      <c r="M10" s="26"/>
      <c r="N10" s="156"/>
      <c r="O10" s="15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</row>
    <row r="11" spans="1:27" x14ac:dyDescent="0.2">
      <c r="A11" s="403" t="s">
        <v>263</v>
      </c>
      <c r="B11" s="403"/>
      <c r="C11" s="403"/>
      <c r="D11" s="403"/>
      <c r="E11" s="403"/>
      <c r="F11" s="312">
        <v>1751</v>
      </c>
      <c r="G11" s="26"/>
      <c r="H11" s="26"/>
      <c r="I11" s="26"/>
      <c r="J11" s="26"/>
      <c r="K11" s="26"/>
      <c r="L11" s="26"/>
      <c r="M11" s="26"/>
      <c r="N11" s="15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</row>
    <row r="12" spans="1:27" x14ac:dyDescent="0.2">
      <c r="A12" s="403" t="s">
        <v>264</v>
      </c>
      <c r="B12" s="403"/>
      <c r="C12" s="403"/>
      <c r="D12" s="403"/>
      <c r="E12" s="403"/>
      <c r="F12" s="130">
        <v>1.1599999999999999</v>
      </c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</row>
    <row r="13" spans="1:27" x14ac:dyDescent="0.2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</row>
    <row r="14" spans="1:27" x14ac:dyDescent="0.2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</row>
    <row r="15" spans="1:27" s="98" customFormat="1" x14ac:dyDescent="0.2">
      <c r="A15" s="156"/>
      <c r="B15" s="400" t="s">
        <v>22</v>
      </c>
      <c r="C15" s="401"/>
      <c r="D15" s="402"/>
      <c r="E15" s="400" t="s">
        <v>6</v>
      </c>
      <c r="F15" s="401"/>
      <c r="G15" s="401"/>
      <c r="H15" s="402"/>
      <c r="I15" s="400" t="s">
        <v>20</v>
      </c>
      <c r="J15" s="401"/>
      <c r="K15" s="401"/>
      <c r="L15" s="402"/>
      <c r="M15" s="400" t="s">
        <v>27</v>
      </c>
      <c r="N15" s="401"/>
      <c r="O15" s="401"/>
      <c r="P15" s="402"/>
      <c r="Q15" s="400" t="s">
        <v>126</v>
      </c>
      <c r="R15" s="401"/>
      <c r="S15" s="401"/>
      <c r="T15" s="402"/>
      <c r="U15" s="156"/>
      <c r="V15" s="156"/>
      <c r="W15" s="156"/>
      <c r="X15" s="156"/>
      <c r="Y15" s="156"/>
      <c r="Z15" s="156"/>
      <c r="AA15" s="156"/>
    </row>
    <row r="16" spans="1:27" x14ac:dyDescent="0.2">
      <c r="A16" s="243"/>
      <c r="B16" s="244" t="s">
        <v>265</v>
      </c>
      <c r="C16" s="244" t="s">
        <v>266</v>
      </c>
      <c r="D16" s="244" t="s">
        <v>267</v>
      </c>
      <c r="E16" s="244" t="s">
        <v>265</v>
      </c>
      <c r="F16" s="244" t="s">
        <v>268</v>
      </c>
      <c r="G16" s="244" t="s">
        <v>269</v>
      </c>
      <c r="H16" s="244" t="s">
        <v>267</v>
      </c>
      <c r="I16" s="244" t="s">
        <v>265</v>
      </c>
      <c r="J16" s="244" t="s">
        <v>268</v>
      </c>
      <c r="K16" s="244" t="s">
        <v>269</v>
      </c>
      <c r="L16" s="244" t="s">
        <v>267</v>
      </c>
      <c r="M16" s="244" t="s">
        <v>265</v>
      </c>
      <c r="N16" s="244" t="s">
        <v>268</v>
      </c>
      <c r="O16" s="244" t="s">
        <v>269</v>
      </c>
      <c r="P16" s="244" t="s">
        <v>267</v>
      </c>
      <c r="Q16" s="244" t="s">
        <v>265</v>
      </c>
      <c r="R16" s="244" t="s">
        <v>268</v>
      </c>
      <c r="S16" s="244" t="s">
        <v>269</v>
      </c>
      <c r="T16" s="244" t="s">
        <v>267</v>
      </c>
      <c r="U16" s="26"/>
      <c r="V16" s="26"/>
      <c r="W16" s="26"/>
      <c r="X16" s="26"/>
      <c r="Y16" s="26"/>
      <c r="Z16" s="26"/>
      <c r="AA16" s="26"/>
    </row>
    <row r="17" spans="1:27" x14ac:dyDescent="0.2">
      <c r="A17" s="242" t="s">
        <v>270</v>
      </c>
      <c r="B17" s="310">
        <f>F8</f>
        <v>27000</v>
      </c>
      <c r="C17" s="310">
        <f ca="1">SUMIFS('LASHING CALC.'!$P:$P,'LASHING CALC.'!$B:$B,'LASHING CALC. RESULTS'!B$15)*(1+$K$8)</f>
        <v>12786.400000000001</v>
      </c>
      <c r="D17" s="311">
        <f ca="1">B17-C17</f>
        <v>14213.599999999999</v>
      </c>
      <c r="E17" s="310">
        <f ca="1">D17</f>
        <v>14213.599999999999</v>
      </c>
      <c r="F17" s="310">
        <f ca="1">SUMIFS('LASHING CALC.'!$P:$P,'LASHING CALC.'!$B:$B,'LASHING CALC. RESULTS'!E$15)*(1+$K$8)</f>
        <v>2560.8000000000002</v>
      </c>
      <c r="G17" s="310">
        <f ca="1">SUMIFS('LASHING CALC.'!$P:$P,'LASHING CALC.'!$C:$C,'LASHING CALC. RESULTS'!E$15)*(1+$K$8)</f>
        <v>5240.4000000000005</v>
      </c>
      <c r="H17" s="311">
        <f ca="1">E17-F17+G17</f>
        <v>16893.2</v>
      </c>
      <c r="I17" s="310">
        <f ca="1">H17</f>
        <v>16893.2</v>
      </c>
      <c r="J17" s="310">
        <f ca="1">SUMIFS('LASHING CALC.'!$P:$P,'LASHING CALC.'!$B:$B,'LASHING CALC. RESULTS'!I$15)*(1+$K$8)</f>
        <v>0</v>
      </c>
      <c r="K17" s="310">
        <f ca="1">SUMIFS('LASHING CALC.'!$P:$P,'LASHING CALC.'!$C:$C,'LASHING CALC. RESULTS'!I$15)*(1+$K$8)</f>
        <v>0</v>
      </c>
      <c r="L17" s="311">
        <f ca="1">I17-J17+K17</f>
        <v>16893.2</v>
      </c>
      <c r="M17" s="310">
        <f ca="1">L17</f>
        <v>16893.2</v>
      </c>
      <c r="N17" s="310">
        <f ca="1">SUMIFS('LASHING CALC.'!$P:$P,'LASHING CALC.'!$B:$B,'LASHING CALC. RESULTS'!M$15)*(1+$K$8)</f>
        <v>2160.4</v>
      </c>
      <c r="O17" s="310">
        <f ca="1">SUMIFS('LASHING CALC.'!$P:$P,'LASHING CALC.'!$C:$C,'LASHING CALC. RESULTS'!M$15)*(1+$K$8)</f>
        <v>519.20000000000005</v>
      </c>
      <c r="P17" s="311">
        <f ca="1">M17-N17+O17</f>
        <v>15252.000000000002</v>
      </c>
      <c r="Q17" s="310">
        <f ca="1">P17</f>
        <v>15252.000000000002</v>
      </c>
      <c r="R17" s="310">
        <f ca="1">SUMIFS('LASHING CALC.'!$P:$P,'LASHING CALC.'!$B:$B,'LASHING CALC. RESULTS'!Q$15)*(1+$K$8)</f>
        <v>0</v>
      </c>
      <c r="S17" s="310">
        <f ca="1">SUMIFS('LASHING CALC.'!$P:$P,'LASHING CALC.'!$C:$C,'LASHING CALC. RESULTS'!Q$15)*(1+$K$8)</f>
        <v>0</v>
      </c>
      <c r="T17" s="311">
        <f ca="1">Q17-R17+S17</f>
        <v>15252.000000000002</v>
      </c>
      <c r="U17" s="26"/>
      <c r="V17" s="26"/>
      <c r="W17" s="26"/>
      <c r="X17" s="26"/>
      <c r="Y17" s="26"/>
      <c r="Z17" s="26"/>
      <c r="AA17" s="26"/>
    </row>
    <row r="18" spans="1:27" x14ac:dyDescent="0.2">
      <c r="A18" s="242" t="s">
        <v>261</v>
      </c>
      <c r="B18" s="310">
        <f>F9</f>
        <v>15000</v>
      </c>
      <c r="C18" s="310">
        <f ca="1">C17*($K$9)</f>
        <v>8950.48</v>
      </c>
      <c r="D18" s="311">
        <f ca="1">B18-C18</f>
        <v>6049.52</v>
      </c>
      <c r="E18" s="310">
        <f t="shared" ref="E18:E20" ca="1" si="0">D18</f>
        <v>6049.52</v>
      </c>
      <c r="F18" s="310">
        <f ca="1">F17*($K$9)</f>
        <v>1792.56</v>
      </c>
      <c r="G18" s="310">
        <f ca="1">G17*($K$9)</f>
        <v>3668.28</v>
      </c>
      <c r="H18" s="311">
        <f ca="1">E18-F18+G18</f>
        <v>7925.2400000000016</v>
      </c>
      <c r="I18" s="310">
        <f t="shared" ref="I18:I20" ca="1" si="1">H18</f>
        <v>7925.2400000000016</v>
      </c>
      <c r="J18" s="310">
        <f ca="1">J17*($K$9)</f>
        <v>0</v>
      </c>
      <c r="K18" s="310">
        <f ca="1">K17*($K$9)</f>
        <v>0</v>
      </c>
      <c r="L18" s="311">
        <f ca="1">I18-J18+K18</f>
        <v>7925.2400000000016</v>
      </c>
      <c r="M18" s="310">
        <f t="shared" ref="M18:M20" ca="1" si="2">L18</f>
        <v>7925.2400000000016</v>
      </c>
      <c r="N18" s="310">
        <f ca="1">N17*($K$9)</f>
        <v>1512.28</v>
      </c>
      <c r="O18" s="310">
        <f ca="1">O17*($K$9)</f>
        <v>363.44</v>
      </c>
      <c r="P18" s="311">
        <f ca="1">M18-N18+O18</f>
        <v>6776.4000000000015</v>
      </c>
      <c r="Q18" s="310">
        <f t="shared" ref="Q18:Q20" ca="1" si="3">P18</f>
        <v>6776.4000000000015</v>
      </c>
      <c r="R18" s="310">
        <f ca="1">R17*($K$9)</f>
        <v>0</v>
      </c>
      <c r="S18" s="310">
        <f ca="1">S17*($K$9)</f>
        <v>0</v>
      </c>
      <c r="T18" s="311">
        <f ca="1">Q18-R18+S18</f>
        <v>6776.4000000000015</v>
      </c>
      <c r="U18" s="26"/>
      <c r="V18" s="26"/>
      <c r="W18" s="26"/>
      <c r="X18" s="26"/>
      <c r="Y18" s="26"/>
      <c r="Z18" s="26"/>
      <c r="AA18" s="26"/>
    </row>
    <row r="19" spans="1:27" x14ac:dyDescent="0.2">
      <c r="A19" s="242" t="s">
        <v>271</v>
      </c>
      <c r="B19" s="310">
        <f>F10</f>
        <v>1108</v>
      </c>
      <c r="C19" s="310">
        <f ca="1">SUMIFS('LASHING CALC.'!$T:$T,'LASHING CALC.'!$B:$B,'LASHING CALC. RESULTS'!B$15)*(1+$K$8)</f>
        <v>26.400000000000002</v>
      </c>
      <c r="D19" s="311">
        <f ca="1">B19-C19</f>
        <v>1081.5999999999999</v>
      </c>
      <c r="E19" s="310">
        <f t="shared" ca="1" si="0"/>
        <v>1081.5999999999999</v>
      </c>
      <c r="F19" s="310">
        <f ca="1">SUMIFS('LASHING CALC.'!$T:$T,'LASHING CALC.'!$B:$B,'LASHING CALC. RESULTS'!E$15)*(1+$K$8)</f>
        <v>237.60000000000002</v>
      </c>
      <c r="G19" s="310">
        <f ca="1">SUMIFS('LASHING CALC.'!$T:$T,'LASHING CALC.'!$C:$C,'LASHING CALC. RESULTS'!E$15)*(1+$K$8)</f>
        <v>8.8000000000000007</v>
      </c>
      <c r="H19" s="311">
        <f ca="1">E19-F19+G19</f>
        <v>852.79999999999984</v>
      </c>
      <c r="I19" s="310">
        <f t="shared" ca="1" si="1"/>
        <v>852.79999999999984</v>
      </c>
      <c r="J19" s="310">
        <f ca="1">SUMIFS('LASHING CALC.'!$T:$T,'LASHING CALC.'!$B:$B,'LASHING CALC. RESULTS'!I$15)*(1+$K$8)</f>
        <v>0</v>
      </c>
      <c r="K19" s="310">
        <f ca="1">SUMIFS('LASHING CALC.'!$T:$T,'LASHING CALC.'!$C:$C,'LASHING CALC. RESULTS'!I$15)*(1+$K$8)</f>
        <v>0</v>
      </c>
      <c r="L19" s="311">
        <f ca="1">I19-J19+K19</f>
        <v>852.79999999999984</v>
      </c>
      <c r="M19" s="310">
        <f t="shared" ca="1" si="2"/>
        <v>852.79999999999984</v>
      </c>
      <c r="N19" s="310">
        <f ca="1">SUMIFS('LASHING CALC.'!$T:$T,'LASHING CALC.'!$B:$B,'LASHING CALC. RESULTS'!M$15)*(1+$K$8)</f>
        <v>0</v>
      </c>
      <c r="O19" s="310">
        <f ca="1">SUMIFS('LASHING CALC.'!$T:$T,'LASHING CALC.'!$C:$C,'LASHING CALC. RESULTS'!M$15)*(1+$K$8)</f>
        <v>0</v>
      </c>
      <c r="P19" s="311">
        <f ca="1">M19-N19+O19</f>
        <v>852.79999999999984</v>
      </c>
      <c r="Q19" s="310">
        <f t="shared" ca="1" si="3"/>
        <v>852.79999999999984</v>
      </c>
      <c r="R19" s="310">
        <f ca="1">SUMIFS('LASHING CALC.'!$T:$T,'LASHING CALC.'!$B:$B,'LASHING CALC. RESULTS'!Q$15)*(1+$K$8)</f>
        <v>0</v>
      </c>
      <c r="S19" s="310">
        <f ca="1">SUMIFS('LASHING CALC.'!$T:$T,'LASHING CALC.'!$C:$C,'LASHING CALC. RESULTS'!Q$15)*(1+$K$8)</f>
        <v>0</v>
      </c>
      <c r="T19" s="311">
        <f ca="1">Q19-R19+S19</f>
        <v>852.79999999999984</v>
      </c>
      <c r="U19" s="26"/>
      <c r="V19" s="26"/>
      <c r="W19" s="26"/>
      <c r="X19" s="26"/>
      <c r="Y19" s="26"/>
      <c r="Z19" s="26"/>
      <c r="AA19" s="26"/>
    </row>
    <row r="20" spans="1:27" x14ac:dyDescent="0.2">
      <c r="A20" s="242" t="s">
        <v>272</v>
      </c>
      <c r="B20" s="310">
        <f>F11</f>
        <v>1751</v>
      </c>
      <c r="C20" s="310">
        <f ca="1">SUMIFS('LASHING CALC.'!$R:$R,'LASHING CALC.'!$B:$B,'LASHING CALC. RESULTS'!B$15)*(1+$K$8)</f>
        <v>0</v>
      </c>
      <c r="D20" s="311">
        <f ca="1">B20-C20</f>
        <v>1751</v>
      </c>
      <c r="E20" s="310">
        <f t="shared" ca="1" si="0"/>
        <v>1751</v>
      </c>
      <c r="F20" s="310">
        <f ca="1">SUMIFS('LASHING CALC.'!$R:$R,'LASHING CALC.'!$B:$B,'LASHING CALC. RESULTS'!E$15)*(1+$K$8)</f>
        <v>0</v>
      </c>
      <c r="G20" s="310">
        <f ca="1">SUMIFS('LASHING CALC.'!$R:$R,'LASHING CALC.'!$C:$C,'LASHING CALC. RESULTS'!E$15)*(1+$K$8)</f>
        <v>0</v>
      </c>
      <c r="H20" s="311">
        <f ca="1">E20-F20+G20</f>
        <v>1751</v>
      </c>
      <c r="I20" s="310">
        <f t="shared" ca="1" si="1"/>
        <v>1751</v>
      </c>
      <c r="J20" s="310">
        <f ca="1">SUMIFS('LASHING CALC.'!$R:$R,'LASHING CALC.'!$B:$B,'LASHING CALC. RESULTS'!I$15)*(1+$K$8)</f>
        <v>0</v>
      </c>
      <c r="K20" s="310">
        <f ca="1">SUMIFS('LASHING CALC.'!$R:$R,'LASHING CALC.'!$C:$C,'LASHING CALC. RESULTS'!I$15)*(1+$K$8)</f>
        <v>0</v>
      </c>
      <c r="L20" s="311">
        <f ca="1">I20-J20+K20</f>
        <v>1751</v>
      </c>
      <c r="M20" s="310">
        <f t="shared" ca="1" si="2"/>
        <v>1751</v>
      </c>
      <c r="N20" s="310">
        <f ca="1">SUMIFS('LASHING CALC.'!$R:$R,'LASHING CALC.'!$B:$B,'LASHING CALC. RESULTS'!M$15)*(1+$K$8)</f>
        <v>0</v>
      </c>
      <c r="O20" s="310">
        <f ca="1">SUMIFS('LASHING CALC.'!$R:$R,'LASHING CALC.'!$C:$C,'LASHING CALC. RESULTS'!M$15)*(1+$K$8)</f>
        <v>0</v>
      </c>
      <c r="P20" s="311">
        <f ca="1">M20-N20+O20</f>
        <v>1751</v>
      </c>
      <c r="Q20" s="310">
        <f t="shared" ca="1" si="3"/>
        <v>1751</v>
      </c>
      <c r="R20" s="310">
        <f ca="1">SUMIFS('LASHING CALC.'!$R:$R,'LASHING CALC.'!$B:$B,'LASHING CALC. RESULTS'!Q$15)*(1+$K$8)</f>
        <v>0</v>
      </c>
      <c r="S20" s="310">
        <f ca="1">SUMIFS('LASHING CALC.'!$R:$R,'LASHING CALC.'!$C:$C,'LASHING CALC. RESULTS'!Q$15)*(1+$K$8)</f>
        <v>0</v>
      </c>
      <c r="T20" s="311">
        <f ca="1">Q20-R20+S20</f>
        <v>1751</v>
      </c>
      <c r="U20" s="26"/>
      <c r="V20" s="26"/>
      <c r="W20" s="26"/>
      <c r="X20" s="26"/>
      <c r="Y20" s="26"/>
      <c r="Z20" s="26"/>
      <c r="AA20" s="26"/>
    </row>
    <row r="21" spans="1:27" x14ac:dyDescent="0.2">
      <c r="A21" s="243"/>
      <c r="B21" s="245"/>
      <c r="C21" s="245"/>
      <c r="D21" s="245"/>
      <c r="E21" s="245"/>
      <c r="F21" s="245"/>
      <c r="G21" s="245"/>
      <c r="H21" s="245"/>
      <c r="I21" s="245"/>
      <c r="J21" s="245"/>
      <c r="K21" s="245"/>
      <c r="L21" s="245"/>
      <c r="M21" s="245"/>
      <c r="N21" s="245"/>
      <c r="O21" s="245"/>
      <c r="P21" s="245"/>
      <c r="Q21" s="245"/>
      <c r="R21" s="245"/>
      <c r="S21" s="245"/>
      <c r="T21" s="245"/>
      <c r="U21" s="26"/>
      <c r="V21" s="26"/>
      <c r="W21" s="26"/>
      <c r="X21" s="26"/>
      <c r="Y21" s="26"/>
      <c r="Z21" s="26"/>
      <c r="AA21" s="26"/>
    </row>
    <row r="22" spans="1:27" x14ac:dyDescent="0.2">
      <c r="A22" s="243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</row>
    <row r="23" spans="1:27" x14ac:dyDescent="0.2">
      <c r="A23" s="26"/>
      <c r="B23" s="26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26"/>
      <c r="Z23" s="26"/>
      <c r="AA23" s="26"/>
    </row>
    <row r="24" spans="1:27" x14ac:dyDescent="0.2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</row>
    <row r="25" spans="1:27" x14ac:dyDescent="0.2">
      <c r="A25" s="26"/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  <c r="X25" s="26"/>
      <c r="Y25" s="26"/>
      <c r="Z25" s="26"/>
      <c r="AA25" s="26"/>
    </row>
    <row r="26" spans="1:27" x14ac:dyDescent="0.2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  <c r="P26" s="26"/>
      <c r="Q26" s="26"/>
      <c r="R26" s="26"/>
      <c r="S26" s="26"/>
      <c r="T26" s="26"/>
      <c r="U26" s="26"/>
      <c r="V26" s="26"/>
      <c r="W26" s="26"/>
      <c r="X26" s="26"/>
      <c r="Y26" s="26"/>
      <c r="Z26" s="26"/>
      <c r="AA26" s="26"/>
    </row>
    <row r="27" spans="1:27" x14ac:dyDescent="0.2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</row>
    <row r="28" spans="1:27" x14ac:dyDescent="0.2">
      <c r="A28" s="26"/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</row>
    <row r="29" spans="1:27" x14ac:dyDescent="0.2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</row>
    <row r="30" spans="1:27" x14ac:dyDescent="0.2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</row>
    <row r="31" spans="1:27" x14ac:dyDescent="0.2">
      <c r="A31" s="26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  <c r="X31" s="26"/>
      <c r="Y31" s="26"/>
      <c r="Z31" s="26"/>
      <c r="AA31" s="26"/>
    </row>
    <row r="32" spans="1:27" x14ac:dyDescent="0.2">
      <c r="A32" s="26"/>
      <c r="B32" s="26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</row>
    <row r="33" spans="1:27" x14ac:dyDescent="0.2">
      <c r="A33" s="26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</row>
    <row r="34" spans="1:27" x14ac:dyDescent="0.2">
      <c r="A34" s="26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</row>
    <row r="35" spans="1:27" x14ac:dyDescent="0.2">
      <c r="A35" s="26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</row>
    <row r="36" spans="1:27" x14ac:dyDescent="0.2">
      <c r="A36" s="26"/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</row>
    <row r="37" spans="1:27" x14ac:dyDescent="0.2">
      <c r="A37" s="26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</row>
    <row r="38" spans="1:27" x14ac:dyDescent="0.2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</row>
    <row r="39" spans="1:27" x14ac:dyDescent="0.2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</row>
    <row r="40" spans="1:27" x14ac:dyDescent="0.2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6"/>
      <c r="Z40" s="26"/>
      <c r="AA40" s="26"/>
    </row>
    <row r="41" spans="1:27" x14ac:dyDescent="0.2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6"/>
      <c r="Z41" s="26"/>
      <c r="AA41" s="26"/>
    </row>
    <row r="42" spans="1:27" x14ac:dyDescent="0.2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  <c r="M42" s="26"/>
      <c r="N42" s="26"/>
      <c r="O42" s="26"/>
      <c r="P42" s="26"/>
      <c r="Q42" s="26"/>
      <c r="R42" s="26"/>
      <c r="S42" s="26"/>
      <c r="T42" s="26"/>
      <c r="U42" s="26"/>
      <c r="V42" s="26"/>
      <c r="W42" s="26"/>
      <c r="X42" s="26"/>
      <c r="Y42" s="26"/>
      <c r="Z42" s="26"/>
      <c r="AA42" s="26"/>
    </row>
  </sheetData>
  <mergeCells count="11">
    <mergeCell ref="A5:B5"/>
    <mergeCell ref="E15:H15"/>
    <mergeCell ref="I15:L15"/>
    <mergeCell ref="M15:P15"/>
    <mergeCell ref="Q15:T15"/>
    <mergeCell ref="A8:E8"/>
    <mergeCell ref="A9:E9"/>
    <mergeCell ref="A10:E10"/>
    <mergeCell ref="B15:D15"/>
    <mergeCell ref="A11:E11"/>
    <mergeCell ref="A12:E12"/>
  </mergeCells>
  <pageMargins left="0.31496062992125984" right="0.31496062992125984" top="0.55118110236220474" bottom="0.15748031496062992" header="0.31496062992125984" footer="0.31496062992125984"/>
  <pageSetup scale="5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E38AB56-C75B-4E11-92F5-D79F44076E5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6</vt:i4>
      </vt:variant>
    </vt:vector>
  </HeadingPairs>
  <TitlesOfParts>
    <vt:vector size="20" baseType="lpstr">
      <vt:lpstr>OP_Formula_Break_down</vt:lpstr>
      <vt:lpstr>User Guide</vt:lpstr>
      <vt:lpstr>Settings</vt:lpstr>
      <vt:lpstr>Ship_Particulars</vt:lpstr>
      <vt:lpstr>Registry_Ports</vt:lpstr>
      <vt:lpstr>BASE_TOM</vt:lpstr>
      <vt:lpstr>BASE_TOM_MIRRORING</vt:lpstr>
      <vt:lpstr>BKG B DADOS</vt:lpstr>
      <vt:lpstr>BKG FORMULAS</vt:lpstr>
      <vt:lpstr>Registry</vt:lpstr>
      <vt:lpstr>VOY Params</vt:lpstr>
      <vt:lpstr>WORKING SCHEDULE</vt:lpstr>
      <vt:lpstr>LASHING CALC.</vt:lpstr>
      <vt:lpstr>LASHING CALC. RESULTS</vt:lpstr>
      <vt:lpstr>'LASHING CALC.'!Print_Area</vt:lpstr>
      <vt:lpstr>'LASHING CALC. RESULTS'!Print_Area</vt:lpstr>
      <vt:lpstr>'VOY Params'!Print_Area</vt:lpstr>
      <vt:lpstr>'WORKING SCHEDULE'!Print_Area</vt:lpstr>
      <vt:lpstr>'LASHING CALC.'!Print_Titles</vt:lpstr>
      <vt:lpstr>'WORKING SCHEDULE'!Print_Titles</vt:lpstr>
    </vt:vector>
  </TitlesOfParts>
  <Company>NYK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NYK</dc:creator>
  <cp:lastModifiedBy>Fernando Gabriel</cp:lastModifiedBy>
  <cp:lastPrinted>2024-12-17T13:10:42Z</cp:lastPrinted>
  <dcterms:created xsi:type="dcterms:W3CDTF">2010-09-28T12:07:08Z</dcterms:created>
  <dcterms:modified xsi:type="dcterms:W3CDTF">2024-12-20T01:06:06Z</dcterms:modified>
</cp:coreProperties>
</file>